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6680" yWindow="60" windowWidth="19380" windowHeight="8295" tabRatio="691" activeTab="1"/>
  </bookViews>
  <sheets>
    <sheet name="KPI bad 30%" sheetId="52" r:id="rId1"/>
    <sheet name="Worst cell list Movitel" sheetId="40" r:id="rId2"/>
    <sheet name="CS CSSR" sheetId="56" r:id="rId3"/>
    <sheet name="PS CSSR" sheetId="57" r:id="rId4"/>
    <sheet name="CDR" sheetId="53" r:id="rId5"/>
    <sheet name="CSSR" sheetId="54" r:id="rId6"/>
    <sheet name="2Gtmp" sheetId="58" r:id="rId7"/>
    <sheet name="CS CDR" sheetId="55" r:id="rId8"/>
    <sheet name="3Gtmp" sheetId="59" r:id="rId9"/>
    <sheet name="Sheet1" sheetId="60" r:id="rId10"/>
  </sheets>
  <definedNames>
    <definedName name="_xlnm._FilterDatabase" localSheetId="6" hidden="1">'2Gtmp'!$A$1:$BJ$1</definedName>
    <definedName name="_xlnm._FilterDatabase" localSheetId="8" hidden="1">'3Gtmp'!$A$1:$BY$488</definedName>
    <definedName name="_xlnm._FilterDatabase" localSheetId="4" hidden="1">CDR!$A$1:$O$2</definedName>
    <definedName name="_xlnm._FilterDatabase" localSheetId="7" hidden="1">'CS CDR'!$A$1:$O$1</definedName>
    <definedName name="_xlnm._FilterDatabase" localSheetId="2" hidden="1">'CS CSSR'!$A$1:$O$37</definedName>
    <definedName name="_xlnm._FilterDatabase" localSheetId="5" hidden="1">CSSR!$A$1:$O$62</definedName>
    <definedName name="_xlnm._FilterDatabase" localSheetId="0" hidden="1">'KPI bad 30%'!$A$1:$N$1</definedName>
    <definedName name="_xlnm._FilterDatabase" localSheetId="3" hidden="1">'PS CSSR'!$A$1:$O$24</definedName>
    <definedName name="_xlnm._FilterDatabase" localSheetId="9" hidden="1">Sheet1!$A$1:$G$9</definedName>
    <definedName name="_xlnm._FilterDatabase" localSheetId="1" hidden="1">'Worst cell list Movitel'!$C$1:$W$7</definedName>
  </definedNames>
  <calcPr calcId="145621"/>
  <fileRecoveryPr autoRecover="0"/>
</workbook>
</file>

<file path=xl/calcChain.xml><?xml version="1.0" encoding="utf-8"?>
<calcChain xmlns="http://schemas.openxmlformats.org/spreadsheetml/2006/main">
  <c r="J93" i="40" l="1"/>
  <c r="J92" i="40"/>
  <c r="J91" i="40"/>
  <c r="J90" i="40"/>
  <c r="J89" i="40"/>
  <c r="J88" i="40"/>
  <c r="J87" i="40"/>
  <c r="J86" i="40"/>
  <c r="J85" i="40"/>
  <c r="J84" i="40"/>
  <c r="J83" i="40"/>
  <c r="J82" i="40"/>
  <c r="J81" i="40"/>
  <c r="J80" i="40"/>
  <c r="J79" i="40"/>
  <c r="J78" i="40"/>
  <c r="J77" i="40"/>
  <c r="J76" i="40"/>
  <c r="J75" i="40"/>
  <c r="J74" i="40"/>
  <c r="J73" i="40"/>
  <c r="J72" i="40"/>
  <c r="J71" i="40"/>
  <c r="J70" i="40"/>
  <c r="J69" i="40"/>
  <c r="J68" i="40"/>
  <c r="J67" i="40"/>
  <c r="J66" i="40"/>
  <c r="J65" i="40"/>
  <c r="J64" i="40"/>
  <c r="J63" i="40"/>
  <c r="J62" i="40"/>
  <c r="J61" i="40"/>
  <c r="J60" i="40"/>
  <c r="J59" i="40"/>
  <c r="J58" i="40"/>
  <c r="J57" i="40"/>
  <c r="J56" i="40"/>
  <c r="J55" i="40"/>
  <c r="J54" i="40"/>
  <c r="J53" i="40"/>
  <c r="J52" i="40"/>
  <c r="J51" i="40"/>
  <c r="J50" i="40"/>
  <c r="J49" i="40"/>
  <c r="J48" i="40"/>
  <c r="J47" i="40"/>
  <c r="J46" i="40"/>
  <c r="J45" i="40"/>
  <c r="J44" i="40"/>
  <c r="J43" i="40"/>
  <c r="J42" i="40"/>
  <c r="J41" i="40"/>
  <c r="J40" i="40"/>
  <c r="J39" i="40"/>
  <c r="J38" i="40"/>
  <c r="J37" i="40"/>
  <c r="J36" i="40"/>
  <c r="J35" i="40"/>
  <c r="J34" i="40"/>
  <c r="G34" i="40"/>
  <c r="J33" i="40"/>
  <c r="G33" i="40"/>
  <c r="J32" i="40"/>
  <c r="G32" i="40"/>
  <c r="J31" i="40"/>
  <c r="G31" i="40"/>
  <c r="J30" i="40"/>
  <c r="G30" i="40"/>
  <c r="J29" i="40"/>
  <c r="G29" i="40"/>
  <c r="J28" i="40"/>
  <c r="G28" i="40"/>
  <c r="J27" i="40"/>
  <c r="G27" i="40"/>
  <c r="J26" i="40"/>
  <c r="G26" i="40"/>
  <c r="P25" i="40"/>
  <c r="J25" i="40"/>
  <c r="G25" i="40"/>
  <c r="P24" i="40"/>
  <c r="J24" i="40"/>
  <c r="G24" i="40"/>
  <c r="P23" i="40"/>
  <c r="J23" i="40"/>
  <c r="G23" i="40"/>
  <c r="P22" i="40"/>
  <c r="J22" i="40"/>
  <c r="G22" i="40"/>
  <c r="P21" i="40"/>
  <c r="J21" i="40"/>
  <c r="G21" i="40"/>
  <c r="P20" i="40"/>
  <c r="J20" i="40"/>
  <c r="G20" i="40"/>
  <c r="P19" i="40"/>
  <c r="J19" i="40"/>
  <c r="G19" i="40"/>
  <c r="P18" i="40"/>
  <c r="J18" i="40"/>
  <c r="G18" i="40"/>
  <c r="P17" i="40"/>
  <c r="J17" i="40"/>
  <c r="G17" i="40"/>
  <c r="P16" i="40"/>
  <c r="J16" i="40"/>
  <c r="G16" i="40"/>
  <c r="S15" i="40"/>
  <c r="P15" i="40"/>
  <c r="J15" i="40"/>
  <c r="G15" i="40"/>
  <c r="D15" i="40"/>
  <c r="S14" i="40"/>
  <c r="P14" i="40"/>
  <c r="J14" i="40"/>
  <c r="G14" i="40"/>
  <c r="S13" i="40"/>
  <c r="P13" i="40"/>
  <c r="J13" i="40"/>
  <c r="G13" i="40"/>
  <c r="D13" i="40"/>
  <c r="S12" i="40"/>
  <c r="P12" i="40"/>
  <c r="J12" i="40"/>
  <c r="G12" i="40"/>
  <c r="S11" i="40"/>
  <c r="P11" i="40"/>
  <c r="J11" i="40"/>
  <c r="G11" i="40"/>
  <c r="D11" i="40"/>
  <c r="S10" i="40"/>
  <c r="P10" i="40"/>
  <c r="J10" i="40"/>
  <c r="G10" i="40"/>
  <c r="D10" i="40"/>
  <c r="S9" i="40"/>
  <c r="P9" i="40"/>
  <c r="J9" i="40"/>
  <c r="G9" i="40"/>
  <c r="S8" i="40"/>
  <c r="P8" i="40"/>
  <c r="J8" i="40"/>
  <c r="G8" i="40"/>
  <c r="S7" i="40"/>
  <c r="P7" i="40"/>
  <c r="J7" i="40"/>
  <c r="G7" i="40"/>
  <c r="S6" i="40"/>
  <c r="P6" i="40"/>
  <c r="M6" i="40"/>
  <c r="J6" i="40"/>
  <c r="G6" i="40"/>
  <c r="D6" i="40"/>
  <c r="S5" i="40"/>
  <c r="P5" i="40"/>
  <c r="M5" i="40"/>
  <c r="J5" i="40"/>
  <c r="G5" i="40"/>
  <c r="S4" i="40"/>
  <c r="P4" i="40"/>
  <c r="M4" i="40"/>
  <c r="J4" i="40"/>
  <c r="G4" i="40"/>
  <c r="D4" i="40"/>
  <c r="S3" i="40"/>
  <c r="P3" i="40"/>
  <c r="M3" i="40"/>
  <c r="J3" i="40"/>
  <c r="G3" i="40"/>
  <c r="D3" i="40"/>
  <c r="V2" i="40"/>
  <c r="S2" i="40"/>
  <c r="P2" i="40"/>
  <c r="M2" i="40"/>
  <c r="J2" i="40"/>
  <c r="G2" i="40"/>
  <c r="AJ382" i="59"/>
  <c r="AJ381" i="59"/>
  <c r="AJ380" i="59"/>
  <c r="AJ379" i="59"/>
  <c r="AJ378" i="59"/>
  <c r="AJ377" i="59"/>
  <c r="AJ376" i="59"/>
  <c r="AJ375" i="59"/>
  <c r="AJ374" i="59"/>
  <c r="AJ373" i="59"/>
  <c r="AJ372" i="59"/>
  <c r="AJ371" i="59"/>
  <c r="AJ370" i="59"/>
  <c r="AJ369" i="59"/>
  <c r="AJ368" i="59"/>
  <c r="AJ367" i="59"/>
  <c r="AJ366" i="59"/>
  <c r="AJ365" i="59"/>
  <c r="AJ364" i="59"/>
  <c r="AJ363" i="59"/>
  <c r="AJ362" i="59"/>
  <c r="AJ361" i="59"/>
  <c r="AJ360" i="59"/>
  <c r="AJ359" i="59"/>
  <c r="AJ358" i="59"/>
  <c r="AJ357" i="59"/>
  <c r="AJ356" i="59"/>
  <c r="AJ355" i="59"/>
  <c r="AJ354" i="59"/>
  <c r="AJ353" i="59"/>
  <c r="AJ352" i="59"/>
  <c r="AJ351" i="59"/>
  <c r="AJ350" i="59"/>
  <c r="AJ349" i="59"/>
  <c r="AJ348" i="59"/>
  <c r="AJ347" i="59"/>
  <c r="AJ346" i="59"/>
  <c r="AJ345" i="59"/>
  <c r="AJ344" i="59"/>
  <c r="AJ343" i="59"/>
  <c r="AJ342" i="59"/>
  <c r="AJ341" i="59"/>
  <c r="AJ340" i="59"/>
  <c r="AJ339" i="59"/>
  <c r="AJ338" i="59"/>
  <c r="AJ337" i="59"/>
  <c r="AJ336" i="59"/>
  <c r="AJ335" i="59"/>
  <c r="AJ334" i="59"/>
  <c r="AJ333" i="59"/>
  <c r="AJ332" i="59"/>
  <c r="AJ331" i="59"/>
  <c r="AJ330" i="59"/>
  <c r="AJ329" i="59"/>
  <c r="AJ328" i="59"/>
  <c r="AJ327" i="59"/>
  <c r="AJ326" i="59"/>
  <c r="AJ325" i="59"/>
  <c r="AJ324" i="59"/>
  <c r="AJ323" i="59"/>
  <c r="AJ322" i="59"/>
  <c r="AJ321" i="59"/>
  <c r="AJ320" i="59"/>
  <c r="AJ319" i="59"/>
  <c r="AJ318" i="59"/>
  <c r="AJ317" i="59"/>
  <c r="AJ316" i="59"/>
  <c r="AJ315" i="59"/>
  <c r="AJ314" i="59"/>
  <c r="AJ313" i="59"/>
  <c r="AJ312" i="59"/>
  <c r="AJ311" i="59"/>
  <c r="AJ310" i="59"/>
  <c r="AJ309" i="59"/>
  <c r="AJ308" i="59"/>
  <c r="AJ307" i="59"/>
  <c r="AJ306" i="59"/>
  <c r="AJ305" i="59"/>
  <c r="AJ304" i="59"/>
  <c r="AJ303" i="59"/>
  <c r="AJ302" i="59"/>
  <c r="AJ301" i="59"/>
  <c r="AJ300" i="59"/>
  <c r="AJ299" i="59"/>
  <c r="AJ298" i="59"/>
  <c r="AJ297" i="59"/>
  <c r="AJ296" i="59"/>
  <c r="AJ295" i="59"/>
  <c r="AJ294" i="59"/>
  <c r="AJ293" i="59"/>
  <c r="AJ292" i="59"/>
  <c r="AJ291" i="59"/>
  <c r="AJ290" i="59"/>
  <c r="AJ289" i="59"/>
  <c r="AJ288" i="59"/>
  <c r="AJ287" i="59"/>
  <c r="AJ286" i="59"/>
  <c r="AJ285" i="59"/>
  <c r="AJ284" i="59"/>
  <c r="AJ283" i="59"/>
  <c r="AJ282" i="59"/>
  <c r="AJ281" i="59"/>
  <c r="AJ280" i="59"/>
  <c r="AJ279" i="59"/>
  <c r="AJ278" i="59"/>
  <c r="AJ277" i="59"/>
  <c r="AJ276" i="59"/>
  <c r="AJ275" i="59"/>
  <c r="AJ274" i="59"/>
  <c r="AJ273" i="59"/>
  <c r="AJ272" i="59"/>
  <c r="AJ271" i="59"/>
  <c r="AJ270" i="59"/>
  <c r="AJ269" i="59"/>
  <c r="AJ268" i="59"/>
  <c r="AJ267" i="59"/>
  <c r="AJ266" i="59"/>
  <c r="AJ265" i="59"/>
  <c r="AJ264" i="59"/>
  <c r="AJ263" i="59"/>
  <c r="AJ262" i="59"/>
  <c r="AJ261" i="59"/>
  <c r="AJ260" i="59"/>
  <c r="AJ259" i="59"/>
  <c r="AJ258" i="59"/>
  <c r="AJ257" i="59"/>
  <c r="AJ256" i="59"/>
  <c r="AJ255" i="59"/>
  <c r="AJ254" i="59"/>
  <c r="AJ253" i="59"/>
  <c r="AJ252" i="59"/>
  <c r="AJ251" i="59"/>
  <c r="AJ250" i="59"/>
  <c r="AJ249" i="59"/>
  <c r="AJ248" i="59"/>
  <c r="AJ247" i="59"/>
  <c r="AJ246" i="59"/>
  <c r="AJ245" i="59"/>
  <c r="AJ244" i="59"/>
  <c r="AJ243" i="59"/>
  <c r="AJ242" i="59"/>
  <c r="AJ241" i="59"/>
  <c r="AJ240" i="59"/>
  <c r="AJ239" i="59"/>
  <c r="AJ238" i="59"/>
  <c r="AJ237" i="59"/>
  <c r="AJ236" i="59"/>
  <c r="AJ235" i="59"/>
  <c r="AJ234" i="59"/>
  <c r="AJ233" i="59"/>
  <c r="AJ232" i="59"/>
  <c r="AJ231" i="59"/>
  <c r="AJ230" i="59"/>
  <c r="AJ229" i="59"/>
  <c r="AJ228" i="59"/>
  <c r="AJ227" i="59"/>
  <c r="AJ226" i="59"/>
  <c r="AJ225" i="59"/>
  <c r="AJ224" i="59"/>
  <c r="AJ223" i="59"/>
  <c r="AJ222" i="59"/>
  <c r="AJ221" i="59"/>
  <c r="AJ220" i="59"/>
  <c r="AJ219" i="59"/>
  <c r="AJ218" i="59"/>
  <c r="AJ217" i="59"/>
  <c r="AJ216" i="59"/>
  <c r="AJ215" i="59"/>
  <c r="AJ214" i="59"/>
  <c r="AJ213" i="59"/>
  <c r="AJ212" i="59"/>
  <c r="AJ211" i="59"/>
  <c r="AJ210" i="59"/>
  <c r="AJ209" i="59"/>
  <c r="AJ208" i="59"/>
  <c r="AJ207" i="59"/>
  <c r="AJ206" i="59"/>
  <c r="AJ205" i="59"/>
  <c r="AJ204" i="59"/>
  <c r="AJ203" i="59"/>
  <c r="AJ202" i="59"/>
  <c r="AJ201" i="59"/>
  <c r="AJ200" i="59"/>
  <c r="AJ199" i="59"/>
  <c r="AJ198" i="59"/>
  <c r="AJ197" i="59"/>
  <c r="AJ196" i="59"/>
  <c r="AJ195" i="59"/>
  <c r="AJ194" i="59"/>
  <c r="AJ193" i="59"/>
  <c r="AJ192" i="59"/>
  <c r="AJ191" i="59"/>
  <c r="AJ190" i="59"/>
  <c r="AJ189" i="59"/>
  <c r="AJ188" i="59"/>
  <c r="AJ187" i="59"/>
  <c r="AJ186" i="59"/>
  <c r="AJ185" i="59"/>
  <c r="AJ184" i="59"/>
  <c r="AJ183" i="59"/>
  <c r="AJ182" i="59"/>
  <c r="AJ181" i="59"/>
  <c r="AJ180" i="59"/>
  <c r="AJ179" i="59"/>
  <c r="AJ178" i="59"/>
  <c r="AJ177" i="59"/>
  <c r="AJ176" i="59"/>
  <c r="AJ175" i="59"/>
  <c r="AJ174" i="59"/>
  <c r="AJ173" i="59"/>
  <c r="AJ172" i="59"/>
  <c r="AJ171" i="59"/>
  <c r="AJ170" i="59"/>
  <c r="AJ169" i="59"/>
  <c r="AJ168" i="59"/>
  <c r="AJ167" i="59"/>
  <c r="AJ166" i="59"/>
  <c r="AJ165" i="59"/>
  <c r="AJ164" i="59"/>
  <c r="AJ163" i="59"/>
  <c r="AJ162" i="59"/>
  <c r="AJ161" i="59"/>
  <c r="AJ160" i="59"/>
  <c r="AJ159" i="59"/>
  <c r="AJ158" i="59"/>
  <c r="AJ157" i="59"/>
  <c r="AJ156" i="59"/>
  <c r="AJ155" i="59"/>
  <c r="AJ154" i="59"/>
  <c r="AJ153" i="59"/>
  <c r="AJ152" i="59"/>
  <c r="AJ151" i="59"/>
  <c r="AJ150" i="59"/>
  <c r="AJ149" i="59"/>
  <c r="AJ148" i="59"/>
  <c r="AJ147" i="59"/>
  <c r="AJ146" i="59"/>
  <c r="AJ145" i="59"/>
  <c r="AJ144" i="59"/>
  <c r="AJ143" i="59"/>
  <c r="AJ142" i="59"/>
  <c r="AJ141" i="59"/>
  <c r="AJ140" i="59"/>
  <c r="AJ139" i="59"/>
  <c r="AJ138" i="59"/>
  <c r="AJ137" i="59"/>
  <c r="AJ136" i="59"/>
  <c r="AJ135" i="59"/>
  <c r="AJ134" i="59"/>
  <c r="AJ133" i="59"/>
  <c r="AJ132" i="59"/>
  <c r="AJ131" i="59"/>
  <c r="AJ130" i="59"/>
  <c r="AJ129" i="59"/>
  <c r="AJ128" i="59"/>
  <c r="AJ127" i="59"/>
  <c r="AJ126" i="59"/>
  <c r="AJ125" i="59"/>
  <c r="AJ124" i="59"/>
  <c r="AJ123" i="59"/>
  <c r="AJ122" i="59"/>
  <c r="AJ121" i="59"/>
  <c r="AJ120" i="59"/>
  <c r="AJ119" i="59"/>
  <c r="AJ118" i="59"/>
  <c r="AJ117" i="59"/>
  <c r="AJ116" i="59"/>
  <c r="AJ115" i="59"/>
  <c r="AJ114" i="59"/>
  <c r="AJ113" i="59"/>
  <c r="AJ112" i="59"/>
  <c r="AJ111" i="59"/>
  <c r="AJ110" i="59"/>
  <c r="AJ109" i="59"/>
  <c r="AJ108" i="59"/>
  <c r="AJ107" i="59"/>
  <c r="AJ106" i="59"/>
  <c r="AJ105" i="59"/>
  <c r="AJ104" i="59"/>
  <c r="AJ103" i="59"/>
  <c r="AJ102" i="59"/>
  <c r="AJ101" i="59"/>
  <c r="AJ100" i="59"/>
  <c r="AJ99" i="59"/>
  <c r="AJ98" i="59"/>
  <c r="AJ97" i="59"/>
  <c r="AJ96" i="59"/>
  <c r="AJ95" i="59"/>
  <c r="AJ94" i="59"/>
  <c r="AJ93" i="59"/>
  <c r="AJ92" i="59"/>
  <c r="AJ91" i="59"/>
  <c r="AJ90" i="59"/>
  <c r="AJ89" i="59"/>
  <c r="AJ88" i="59"/>
  <c r="AJ87" i="59"/>
  <c r="AJ86" i="59"/>
  <c r="AJ85" i="59"/>
  <c r="AJ84" i="59"/>
  <c r="AJ83" i="59"/>
  <c r="AJ82" i="59"/>
  <c r="AJ81" i="59"/>
  <c r="AJ80" i="59"/>
  <c r="AJ79" i="59"/>
  <c r="AJ78" i="59"/>
  <c r="AJ77" i="59"/>
  <c r="AJ76" i="59"/>
  <c r="AJ75" i="59"/>
  <c r="AJ74" i="59"/>
  <c r="AJ73" i="59"/>
  <c r="AJ72" i="59"/>
  <c r="AJ71" i="59"/>
  <c r="AJ70" i="59"/>
  <c r="AJ69" i="59"/>
  <c r="AJ68" i="59"/>
  <c r="AJ67" i="59"/>
  <c r="AJ66" i="59"/>
  <c r="AJ65" i="59"/>
  <c r="AJ64" i="59"/>
  <c r="AJ63" i="59"/>
  <c r="AJ62" i="59"/>
  <c r="AJ61" i="59"/>
  <c r="AJ60" i="59"/>
  <c r="AJ59" i="59"/>
  <c r="AJ58" i="59"/>
  <c r="AJ57" i="59"/>
  <c r="AJ56" i="59"/>
  <c r="AJ55" i="59"/>
  <c r="AJ54" i="59"/>
  <c r="AJ53" i="59"/>
  <c r="AJ52" i="59"/>
  <c r="AJ51" i="59"/>
  <c r="AJ50" i="59"/>
  <c r="AJ49" i="59"/>
  <c r="AJ48" i="59"/>
  <c r="AJ47" i="59"/>
  <c r="AJ46" i="59"/>
  <c r="AJ45" i="59"/>
  <c r="AJ44" i="59"/>
  <c r="AJ43" i="59"/>
  <c r="AJ42" i="59"/>
  <c r="AJ41" i="59"/>
  <c r="AJ40" i="59"/>
  <c r="AJ39" i="59"/>
  <c r="AJ38" i="59"/>
  <c r="AJ37" i="59"/>
  <c r="AJ36" i="59"/>
  <c r="AJ35" i="59"/>
  <c r="AJ34" i="59"/>
  <c r="AJ33" i="59"/>
  <c r="AJ32" i="59"/>
  <c r="AJ31" i="59"/>
  <c r="AJ30" i="59"/>
  <c r="AJ29" i="59"/>
  <c r="AJ28" i="59"/>
  <c r="AJ27" i="59"/>
  <c r="AJ26" i="59"/>
  <c r="AJ25" i="59"/>
  <c r="AJ24" i="59"/>
  <c r="AJ23" i="59"/>
  <c r="AJ22" i="59"/>
  <c r="AJ21" i="59"/>
  <c r="AJ20" i="59"/>
  <c r="AJ19" i="59"/>
  <c r="AJ18" i="59"/>
  <c r="AJ17" i="59"/>
  <c r="AJ16" i="59"/>
  <c r="AJ15" i="59"/>
  <c r="AJ14" i="59"/>
  <c r="AJ13" i="59"/>
  <c r="AJ12" i="59"/>
  <c r="AJ11" i="59"/>
  <c r="AJ10" i="59"/>
  <c r="AJ9" i="59"/>
  <c r="AJ8" i="59"/>
  <c r="AJ7" i="59"/>
  <c r="AJ6" i="59"/>
  <c r="AJ5" i="59"/>
  <c r="AJ4" i="59"/>
  <c r="AJ3" i="59"/>
  <c r="AJ2" i="59"/>
  <c r="AJ1475" i="58"/>
  <c r="AJ1474" i="58"/>
  <c r="AJ1473" i="58"/>
  <c r="AJ1472" i="58"/>
  <c r="AJ1471" i="58"/>
  <c r="AJ1470" i="58"/>
  <c r="AJ1469" i="58"/>
  <c r="AJ1468" i="58"/>
  <c r="AJ1467" i="58"/>
  <c r="AJ1466" i="58"/>
  <c r="AJ1465" i="58"/>
  <c r="AJ1464" i="58"/>
  <c r="AJ1463" i="58"/>
  <c r="AJ1462" i="58"/>
  <c r="AJ1461" i="58"/>
  <c r="AJ1460" i="58"/>
  <c r="AJ1459" i="58"/>
  <c r="AJ1458" i="58"/>
  <c r="AJ1457" i="58"/>
  <c r="AJ1456" i="58"/>
  <c r="AJ1455" i="58"/>
  <c r="AJ1454" i="58"/>
  <c r="AJ1453" i="58"/>
  <c r="AJ1452" i="58"/>
  <c r="AJ1451" i="58"/>
  <c r="AJ1450" i="58"/>
  <c r="AJ1449" i="58"/>
  <c r="AJ1448" i="58"/>
  <c r="AJ1447" i="58"/>
  <c r="AJ1446" i="58"/>
  <c r="AJ1445" i="58"/>
  <c r="AJ1444" i="58"/>
  <c r="AJ1443" i="58"/>
  <c r="AJ1442" i="58"/>
  <c r="AJ1441" i="58"/>
  <c r="AJ1440" i="58"/>
  <c r="AJ1439" i="58"/>
  <c r="AJ1438" i="58"/>
  <c r="AJ1437" i="58"/>
  <c r="AJ1436" i="58"/>
  <c r="AJ1435" i="58"/>
  <c r="AJ1434" i="58"/>
  <c r="AJ1433" i="58"/>
  <c r="AJ1432" i="58"/>
  <c r="AJ1431" i="58"/>
  <c r="AJ1430" i="58"/>
  <c r="AJ1429" i="58"/>
  <c r="AJ1428" i="58"/>
  <c r="AJ1427" i="58"/>
  <c r="AJ1426" i="58"/>
  <c r="AJ1425" i="58"/>
  <c r="AJ1424" i="58"/>
  <c r="AJ1423" i="58"/>
  <c r="AJ1422" i="58"/>
  <c r="AJ1421" i="58"/>
  <c r="AJ1420" i="58"/>
  <c r="AJ1419" i="58"/>
  <c r="AJ1418" i="58"/>
  <c r="AJ1417" i="58"/>
  <c r="AJ1416" i="58"/>
  <c r="AJ1415" i="58"/>
  <c r="AJ1414" i="58"/>
  <c r="AJ1413" i="58"/>
  <c r="AJ1412" i="58"/>
  <c r="AJ1411" i="58"/>
  <c r="AJ1410" i="58"/>
  <c r="AJ1409" i="58"/>
  <c r="AJ1408" i="58"/>
  <c r="AJ1407" i="58"/>
  <c r="AJ1406" i="58"/>
  <c r="AJ1405" i="58"/>
  <c r="AJ1404" i="58"/>
  <c r="AJ1403" i="58"/>
  <c r="AJ1402" i="58"/>
  <c r="AJ1401" i="58"/>
  <c r="AJ1400" i="58"/>
  <c r="AJ1399" i="58"/>
  <c r="AJ1398" i="58"/>
  <c r="AJ1397" i="58"/>
  <c r="AJ1396" i="58"/>
  <c r="AJ1395" i="58"/>
  <c r="AJ1394" i="58"/>
  <c r="AJ1393" i="58"/>
  <c r="AJ1392" i="58"/>
  <c r="AJ1391" i="58"/>
  <c r="AJ1390" i="58"/>
  <c r="AJ1389" i="58"/>
  <c r="AJ1388" i="58"/>
  <c r="AJ1387" i="58"/>
  <c r="AJ1386" i="58"/>
  <c r="AJ1385" i="58"/>
  <c r="AJ1384" i="58"/>
  <c r="AJ1383" i="58"/>
  <c r="AJ1382" i="58"/>
  <c r="AJ1381" i="58"/>
  <c r="AJ1380" i="58"/>
  <c r="AJ1379" i="58"/>
  <c r="AJ1378" i="58"/>
  <c r="AJ1377" i="58"/>
  <c r="AJ1376" i="58"/>
  <c r="AJ1375" i="58"/>
  <c r="AJ1374" i="58"/>
  <c r="AJ1373" i="58"/>
  <c r="AJ1372" i="58"/>
  <c r="AJ1371" i="58"/>
  <c r="AJ1370" i="58"/>
  <c r="AJ1369" i="58"/>
  <c r="AJ1368" i="58"/>
  <c r="AJ1367" i="58"/>
  <c r="AJ1366" i="58"/>
  <c r="AJ1365" i="58"/>
  <c r="AJ1364" i="58"/>
  <c r="AJ1363" i="58"/>
  <c r="AJ1362" i="58"/>
  <c r="AJ1361" i="58"/>
  <c r="AJ1360" i="58"/>
  <c r="AJ1359" i="58"/>
  <c r="AJ1358" i="58"/>
  <c r="AJ1357" i="58"/>
  <c r="AJ1356" i="58"/>
  <c r="AJ1355" i="58"/>
  <c r="AJ1354" i="58"/>
  <c r="AJ1353" i="58"/>
  <c r="AJ1352" i="58"/>
  <c r="AJ1351" i="58"/>
  <c r="AJ1350" i="58"/>
  <c r="AJ1349" i="58"/>
  <c r="AJ1348" i="58"/>
  <c r="AJ1347" i="58"/>
  <c r="AJ1346" i="58"/>
  <c r="AJ1345" i="58"/>
  <c r="AJ1344" i="58"/>
  <c r="AJ1343" i="58"/>
  <c r="AJ1342" i="58"/>
  <c r="AJ1341" i="58"/>
  <c r="AJ1340" i="58"/>
  <c r="AJ1339" i="58"/>
  <c r="AJ1338" i="58"/>
  <c r="AJ1337" i="58"/>
  <c r="AJ1336" i="58"/>
  <c r="AJ1335" i="58"/>
  <c r="AJ1334" i="58"/>
  <c r="AJ1333" i="58"/>
  <c r="AJ1332" i="58"/>
  <c r="AJ1331" i="58"/>
  <c r="AJ1330" i="58"/>
  <c r="AJ1329" i="58"/>
  <c r="AJ1328" i="58"/>
  <c r="AJ1327" i="58"/>
  <c r="AJ1326" i="58"/>
  <c r="AJ1325" i="58"/>
  <c r="AJ1324" i="58"/>
  <c r="AJ1323" i="58"/>
  <c r="AJ1322" i="58"/>
  <c r="AJ1321" i="58"/>
  <c r="AJ1320" i="58"/>
  <c r="AJ1319" i="58"/>
  <c r="AJ1318" i="58"/>
  <c r="AJ1317" i="58"/>
  <c r="AJ1316" i="58"/>
  <c r="AJ1315" i="58"/>
  <c r="AJ1314" i="58"/>
  <c r="AJ1313" i="58"/>
  <c r="AJ1312" i="58"/>
  <c r="AJ1311" i="58"/>
  <c r="AJ1310" i="58"/>
  <c r="AJ1309" i="58"/>
  <c r="AJ1308" i="58"/>
  <c r="AJ1307" i="58"/>
  <c r="AJ1306" i="58"/>
  <c r="AJ1305" i="58"/>
  <c r="AJ1304" i="58"/>
  <c r="AJ1303" i="58"/>
  <c r="AJ1302" i="58"/>
  <c r="AJ1301" i="58"/>
  <c r="AJ1300" i="58"/>
  <c r="AJ1299" i="58"/>
  <c r="AJ1298" i="58"/>
  <c r="AJ1297" i="58"/>
  <c r="AJ1296" i="58"/>
  <c r="AJ1295" i="58"/>
  <c r="AJ1294" i="58"/>
  <c r="AJ1293" i="58"/>
  <c r="AJ1292" i="58"/>
  <c r="AJ1291" i="58"/>
  <c r="AJ1290" i="58"/>
  <c r="AJ1289" i="58"/>
  <c r="AJ1288" i="58"/>
  <c r="AJ1287" i="58"/>
  <c r="AJ1286" i="58"/>
  <c r="AJ1285" i="58"/>
  <c r="AJ1284" i="58"/>
  <c r="AJ1283" i="58"/>
  <c r="AJ1282" i="58"/>
  <c r="AJ1281" i="58"/>
  <c r="AJ1280" i="58"/>
  <c r="AJ1279" i="58"/>
  <c r="AJ1278" i="58"/>
  <c r="AJ1277" i="58"/>
  <c r="AJ1276" i="58"/>
  <c r="AJ1275" i="58"/>
  <c r="AJ1274" i="58"/>
  <c r="AJ1273" i="58"/>
  <c r="AJ1272" i="58"/>
  <c r="AJ1271" i="58"/>
  <c r="AJ1270" i="58"/>
  <c r="AJ1269" i="58"/>
  <c r="AJ1268" i="58"/>
  <c r="AJ1267" i="58"/>
  <c r="AJ1266" i="58"/>
  <c r="AJ1265" i="58"/>
  <c r="AJ1264" i="58"/>
  <c r="AJ1263" i="58"/>
  <c r="AJ1262" i="58"/>
  <c r="AJ1261" i="58"/>
  <c r="AJ1260" i="58"/>
  <c r="AJ1259" i="58"/>
  <c r="AJ1258" i="58"/>
  <c r="AJ1257" i="58"/>
  <c r="AJ1256" i="58"/>
  <c r="AJ1255" i="58"/>
  <c r="AJ1254" i="58"/>
  <c r="AJ1253" i="58"/>
  <c r="AJ1252" i="58"/>
  <c r="AJ1251" i="58"/>
  <c r="AJ1250" i="58"/>
  <c r="AJ1249" i="58"/>
  <c r="AJ1248" i="58"/>
  <c r="AJ1247" i="58"/>
  <c r="AJ1246" i="58"/>
  <c r="AJ1245" i="58"/>
  <c r="AJ1244" i="58"/>
  <c r="AJ1243" i="58"/>
  <c r="AJ1242" i="58"/>
  <c r="AJ1241" i="58"/>
  <c r="AJ1240" i="58"/>
  <c r="AJ1239" i="58"/>
  <c r="AJ1238" i="58"/>
  <c r="AJ1237" i="58"/>
  <c r="AJ1236" i="58"/>
  <c r="AJ1235" i="58"/>
  <c r="AJ1234" i="58"/>
  <c r="AJ1233" i="58"/>
  <c r="AJ1232" i="58"/>
  <c r="AJ1231" i="58"/>
  <c r="AJ1230" i="58"/>
  <c r="AJ1229" i="58"/>
  <c r="AJ1228" i="58"/>
  <c r="AJ1227" i="58"/>
  <c r="AJ1226" i="58"/>
  <c r="AJ1225" i="58"/>
  <c r="AJ1224" i="58"/>
  <c r="AJ1223" i="58"/>
  <c r="AJ1222" i="58"/>
  <c r="AJ1221" i="58"/>
  <c r="AJ1220" i="58"/>
  <c r="AJ1219" i="58"/>
  <c r="AJ1218" i="58"/>
  <c r="AJ1217" i="58"/>
  <c r="AJ1216" i="58"/>
  <c r="AJ1215" i="58"/>
  <c r="AJ1214" i="58"/>
  <c r="AJ1213" i="58"/>
  <c r="AJ1212" i="58"/>
  <c r="AJ1211" i="58"/>
  <c r="AJ1210" i="58"/>
  <c r="AJ1209" i="58"/>
  <c r="AJ1208" i="58"/>
  <c r="AJ1207" i="58"/>
  <c r="AJ1206" i="58"/>
  <c r="AJ1205" i="58"/>
  <c r="AJ1204" i="58"/>
  <c r="AJ1203" i="58"/>
  <c r="AJ1202" i="58"/>
  <c r="AJ1201" i="58"/>
  <c r="AJ1200" i="58"/>
  <c r="AJ1199" i="58"/>
  <c r="AJ1198" i="58"/>
  <c r="AJ1197" i="58"/>
  <c r="AJ1196" i="58"/>
  <c r="AJ1195" i="58"/>
  <c r="AJ1194" i="58"/>
  <c r="AJ1193" i="58"/>
  <c r="AJ1192" i="58"/>
  <c r="AJ1191" i="58"/>
  <c r="AJ1190" i="58"/>
  <c r="AJ1189" i="58"/>
  <c r="AJ1188" i="58"/>
  <c r="AJ1187" i="58"/>
  <c r="AJ1186" i="58"/>
  <c r="AJ1185" i="58"/>
  <c r="AJ1184" i="58"/>
  <c r="AJ1183" i="58"/>
  <c r="AJ1182" i="58"/>
  <c r="AJ1181" i="58"/>
  <c r="AJ1180" i="58"/>
  <c r="AJ1179" i="58"/>
  <c r="AJ1178" i="58"/>
  <c r="AJ1177" i="58"/>
  <c r="AJ1176" i="58"/>
  <c r="AJ1175" i="58"/>
  <c r="AJ1174" i="58"/>
  <c r="AJ1173" i="58"/>
  <c r="AJ1172" i="58"/>
  <c r="AJ1171" i="58"/>
  <c r="AJ1170" i="58"/>
  <c r="AJ1169" i="58"/>
  <c r="AJ1168" i="58"/>
  <c r="AJ1167" i="58"/>
  <c r="AJ1166" i="58"/>
  <c r="AJ1165" i="58"/>
  <c r="AJ1164" i="58"/>
  <c r="AJ1163" i="58"/>
  <c r="AJ1162" i="58"/>
  <c r="AJ1161" i="58"/>
  <c r="AJ1160" i="58"/>
  <c r="AJ1159" i="58"/>
  <c r="AJ1158" i="58"/>
  <c r="AJ1157" i="58"/>
  <c r="AJ1156" i="58"/>
  <c r="AJ1155" i="58"/>
  <c r="AJ1154" i="58"/>
  <c r="AJ1153" i="58"/>
  <c r="AJ1152" i="58"/>
  <c r="AJ1151" i="58"/>
  <c r="AJ1150" i="58"/>
  <c r="AJ1149" i="58"/>
  <c r="AJ1148" i="58"/>
  <c r="AJ1147" i="58"/>
  <c r="AJ1146" i="58"/>
  <c r="AJ1145" i="58"/>
  <c r="AJ1144" i="58"/>
  <c r="AJ1143" i="58"/>
  <c r="AJ1142" i="58"/>
  <c r="AJ1141" i="58"/>
  <c r="AJ1140" i="58"/>
  <c r="AJ1139" i="58"/>
  <c r="AJ1138" i="58"/>
  <c r="AJ1137" i="58"/>
  <c r="AJ1136" i="58"/>
  <c r="AJ1135" i="58"/>
  <c r="AJ1134" i="58"/>
  <c r="AJ1133" i="58"/>
  <c r="AJ1132" i="58"/>
  <c r="AJ1131" i="58"/>
  <c r="AJ1130" i="58"/>
  <c r="AJ1129" i="58"/>
  <c r="AJ1128" i="58"/>
  <c r="AJ1127" i="58"/>
  <c r="AJ1126" i="58"/>
  <c r="AJ1125" i="58"/>
  <c r="AJ1124" i="58"/>
  <c r="AJ1123" i="58"/>
  <c r="AJ1122" i="58"/>
  <c r="AJ1121" i="58"/>
  <c r="AJ1120" i="58"/>
  <c r="AJ1119" i="58"/>
  <c r="AJ1118" i="58"/>
  <c r="AJ1117" i="58"/>
  <c r="AJ1116" i="58"/>
  <c r="AJ1115" i="58"/>
  <c r="AJ1114" i="58"/>
  <c r="AJ1113" i="58"/>
  <c r="AJ1112" i="58"/>
  <c r="AJ1111" i="58"/>
  <c r="AJ1110" i="58"/>
  <c r="AJ1109" i="58"/>
  <c r="AJ1108" i="58"/>
  <c r="AJ1107" i="58"/>
  <c r="AJ1106" i="58"/>
  <c r="AJ1105" i="58"/>
  <c r="AJ1104" i="58"/>
  <c r="AJ1103" i="58"/>
  <c r="AJ1102" i="58"/>
  <c r="AJ1101" i="58"/>
  <c r="AJ1100" i="58"/>
  <c r="AJ1099" i="58"/>
  <c r="AJ1098" i="58"/>
  <c r="AJ1097" i="58"/>
  <c r="AJ1096" i="58"/>
  <c r="AJ1095" i="58"/>
  <c r="AJ1094" i="58"/>
  <c r="AJ1093" i="58"/>
  <c r="AJ1092" i="58"/>
  <c r="AJ1091" i="58"/>
  <c r="AJ1090" i="58"/>
  <c r="AJ1089" i="58"/>
  <c r="AJ1088" i="58"/>
  <c r="AJ1087" i="58"/>
  <c r="AJ1086" i="58"/>
  <c r="AJ1085" i="58"/>
  <c r="AJ1084" i="58"/>
  <c r="AJ1083" i="58"/>
  <c r="AJ1082" i="58"/>
  <c r="AJ1081" i="58"/>
  <c r="AJ1080" i="58"/>
  <c r="AJ1079" i="58"/>
  <c r="AJ1078" i="58"/>
  <c r="AJ1077" i="58"/>
  <c r="AJ1076" i="58"/>
  <c r="AJ1075" i="58"/>
  <c r="AJ1074" i="58"/>
  <c r="AJ1073" i="58"/>
  <c r="AJ1072" i="58"/>
  <c r="AJ1071" i="58"/>
  <c r="AJ1070" i="58"/>
  <c r="AJ1069" i="58"/>
  <c r="AJ1068" i="58"/>
  <c r="AJ1067" i="58"/>
  <c r="AJ1066" i="58"/>
  <c r="AJ1065" i="58"/>
  <c r="AJ1064" i="58"/>
  <c r="AJ1063" i="58"/>
  <c r="AJ1062" i="58"/>
  <c r="AJ1061" i="58"/>
  <c r="AJ1060" i="58"/>
  <c r="AJ1059" i="58"/>
  <c r="AJ1058" i="58"/>
  <c r="AJ1057" i="58"/>
  <c r="AJ1056" i="58"/>
  <c r="AJ1055" i="58"/>
  <c r="AJ1054" i="58"/>
  <c r="AJ1053" i="58"/>
  <c r="AJ1052" i="58"/>
  <c r="AJ1051" i="58"/>
  <c r="AJ1050" i="58"/>
  <c r="AJ1049" i="58"/>
  <c r="AJ1048" i="58"/>
  <c r="AJ1047" i="58"/>
  <c r="AJ1046" i="58"/>
  <c r="AJ1045" i="58"/>
  <c r="AJ1044" i="58"/>
  <c r="AJ1043" i="58"/>
  <c r="AJ1042" i="58"/>
  <c r="AJ1041" i="58"/>
  <c r="AJ1040" i="58"/>
  <c r="AJ1039" i="58"/>
  <c r="AJ1038" i="58"/>
  <c r="AJ1037" i="58"/>
  <c r="AJ1036" i="58"/>
  <c r="AJ1035" i="58"/>
  <c r="AJ1034" i="58"/>
  <c r="AJ1033" i="58"/>
  <c r="AJ1032" i="58"/>
  <c r="AJ1031" i="58"/>
  <c r="AJ1030" i="58"/>
  <c r="AJ1029" i="58"/>
  <c r="AJ1028" i="58"/>
  <c r="AJ1027" i="58"/>
  <c r="AJ1026" i="58"/>
  <c r="AJ1025" i="58"/>
  <c r="AJ1024" i="58"/>
  <c r="AJ1023" i="58"/>
  <c r="AJ1022" i="58"/>
  <c r="AJ1021" i="58"/>
  <c r="AJ1020" i="58"/>
  <c r="AJ1019" i="58"/>
  <c r="AJ1018" i="58"/>
  <c r="AJ1017" i="58"/>
  <c r="AJ1016" i="58"/>
  <c r="AJ1015" i="58"/>
  <c r="AJ1014" i="58"/>
  <c r="AJ1013" i="58"/>
  <c r="AJ1012" i="58"/>
  <c r="AJ1011" i="58"/>
  <c r="AJ1010" i="58"/>
  <c r="AJ1009" i="58"/>
  <c r="AJ1008" i="58"/>
  <c r="AJ1007" i="58"/>
  <c r="AJ1006" i="58"/>
  <c r="AJ1005" i="58"/>
  <c r="AJ1004" i="58"/>
  <c r="AJ1003" i="58"/>
  <c r="AJ1002" i="58"/>
  <c r="AJ1001" i="58"/>
  <c r="AJ1000" i="58"/>
  <c r="AJ999" i="58"/>
  <c r="AJ998" i="58"/>
  <c r="AJ997" i="58"/>
  <c r="AJ996" i="58"/>
  <c r="AJ995" i="58"/>
  <c r="AJ994" i="58"/>
  <c r="AJ993" i="58"/>
  <c r="AJ992" i="58"/>
  <c r="AJ991" i="58"/>
  <c r="AJ990" i="58"/>
  <c r="AJ989" i="58"/>
  <c r="AJ988" i="58"/>
  <c r="AJ987" i="58"/>
  <c r="AJ986" i="58"/>
  <c r="AJ985" i="58"/>
  <c r="AJ984" i="58"/>
  <c r="AJ983" i="58"/>
  <c r="AJ982" i="58"/>
  <c r="AJ981" i="58"/>
  <c r="AJ980" i="58"/>
  <c r="AJ979" i="58"/>
  <c r="AJ978" i="58"/>
  <c r="AJ977" i="58"/>
  <c r="AJ976" i="58"/>
  <c r="AJ975" i="58"/>
  <c r="AJ974" i="58"/>
  <c r="AJ973" i="58"/>
  <c r="AJ972" i="58"/>
  <c r="AJ971" i="58"/>
  <c r="AJ970" i="58"/>
  <c r="AJ969" i="58"/>
  <c r="AJ968" i="58"/>
  <c r="AJ967" i="58"/>
  <c r="AJ966" i="58"/>
  <c r="AJ965" i="58"/>
  <c r="AJ964" i="58"/>
  <c r="AJ963" i="58"/>
  <c r="AJ962" i="58"/>
  <c r="AJ961" i="58"/>
  <c r="AJ960" i="58"/>
  <c r="AJ959" i="58"/>
  <c r="AJ958" i="58"/>
  <c r="AJ957" i="58"/>
  <c r="AJ956" i="58"/>
  <c r="AJ955" i="58"/>
  <c r="AJ954" i="58"/>
  <c r="AJ953" i="58"/>
  <c r="AJ952" i="58"/>
  <c r="AJ951" i="58"/>
  <c r="AJ950" i="58"/>
  <c r="AJ949" i="58"/>
  <c r="AJ948" i="58"/>
  <c r="AJ947" i="58"/>
  <c r="AJ946" i="58"/>
  <c r="AJ945" i="58"/>
  <c r="AJ944" i="58"/>
  <c r="AJ943" i="58"/>
  <c r="AJ942" i="58"/>
  <c r="AJ941" i="58"/>
  <c r="AJ940" i="58"/>
  <c r="AJ939" i="58"/>
  <c r="AJ938" i="58"/>
  <c r="AJ937" i="58"/>
  <c r="AJ936" i="58"/>
  <c r="AJ935" i="58"/>
  <c r="AJ934" i="58"/>
  <c r="AJ933" i="58"/>
  <c r="AJ932" i="58"/>
  <c r="AJ931" i="58"/>
  <c r="AJ930" i="58"/>
  <c r="AJ929" i="58"/>
  <c r="AJ928" i="58"/>
  <c r="AJ927" i="58"/>
  <c r="AJ926" i="58"/>
  <c r="AJ925" i="58"/>
  <c r="AJ924" i="58"/>
  <c r="AJ923" i="58"/>
  <c r="AJ922" i="58"/>
  <c r="AJ921" i="58"/>
  <c r="AJ920" i="58"/>
  <c r="AJ919" i="58"/>
  <c r="AJ918" i="58"/>
  <c r="AJ917" i="58"/>
  <c r="AJ916" i="58"/>
  <c r="AJ915" i="58"/>
  <c r="AJ914" i="58"/>
  <c r="AJ913" i="58"/>
  <c r="AJ912" i="58"/>
  <c r="AJ911" i="58"/>
  <c r="AJ910" i="58"/>
  <c r="AJ909" i="58"/>
  <c r="AJ908" i="58"/>
  <c r="AJ907" i="58"/>
  <c r="AJ906" i="58"/>
  <c r="AJ905" i="58"/>
  <c r="AJ904" i="58"/>
  <c r="AJ903" i="58"/>
  <c r="AJ902" i="58"/>
  <c r="AJ901" i="58"/>
  <c r="AJ900" i="58"/>
  <c r="AJ899" i="58"/>
  <c r="AJ898" i="58"/>
  <c r="AJ897" i="58"/>
  <c r="AJ896" i="58"/>
  <c r="AJ895" i="58"/>
  <c r="AJ894" i="58"/>
  <c r="AJ893" i="58"/>
  <c r="AJ892" i="58"/>
  <c r="AJ891" i="58"/>
  <c r="AJ890" i="58"/>
  <c r="AJ889" i="58"/>
  <c r="AJ888" i="58"/>
  <c r="AJ887" i="58"/>
  <c r="AJ886" i="58"/>
  <c r="AJ885" i="58"/>
  <c r="AJ884" i="58"/>
  <c r="AJ883" i="58"/>
  <c r="AJ882" i="58"/>
  <c r="AJ881" i="58"/>
  <c r="AJ880" i="58"/>
  <c r="AJ879" i="58"/>
  <c r="AJ878" i="58"/>
  <c r="AJ877" i="58"/>
  <c r="AJ876" i="58"/>
  <c r="AJ875" i="58"/>
  <c r="AJ874" i="58"/>
  <c r="AJ873" i="58"/>
  <c r="AJ872" i="58"/>
  <c r="AJ871" i="58"/>
  <c r="AJ870" i="58"/>
  <c r="AJ869" i="58"/>
  <c r="AJ868" i="58"/>
  <c r="AJ867" i="58"/>
  <c r="AJ866" i="58"/>
  <c r="AJ865" i="58"/>
  <c r="AJ864" i="58"/>
  <c r="AJ863" i="58"/>
  <c r="AJ862" i="58"/>
  <c r="AJ861" i="58"/>
  <c r="AJ860" i="58"/>
  <c r="AJ859" i="58"/>
  <c r="AJ858" i="58"/>
  <c r="AJ857" i="58"/>
  <c r="AJ856" i="58"/>
  <c r="AJ855" i="58"/>
  <c r="AJ854" i="58"/>
  <c r="AJ853" i="58"/>
  <c r="AJ852" i="58"/>
  <c r="AJ851" i="58"/>
  <c r="AJ850" i="58"/>
  <c r="AJ849" i="58"/>
  <c r="AJ848" i="58"/>
  <c r="AJ847" i="58"/>
  <c r="AJ846" i="58"/>
  <c r="AJ845" i="58"/>
  <c r="AJ844" i="58"/>
  <c r="AJ843" i="58"/>
  <c r="AJ842" i="58"/>
  <c r="AJ841" i="58"/>
  <c r="AJ840" i="58"/>
  <c r="AJ839" i="58"/>
  <c r="AJ838" i="58"/>
  <c r="AJ837" i="58"/>
  <c r="AJ836" i="58"/>
  <c r="AJ835" i="58"/>
  <c r="AJ834" i="58"/>
  <c r="AJ833" i="58"/>
  <c r="AJ832" i="58"/>
  <c r="AJ831" i="58"/>
  <c r="AJ830" i="58"/>
  <c r="AJ829" i="58"/>
  <c r="AJ828" i="58"/>
  <c r="AJ827" i="58"/>
  <c r="AJ826" i="58"/>
  <c r="AJ825" i="58"/>
  <c r="AJ824" i="58"/>
  <c r="AJ823" i="58"/>
  <c r="AJ822" i="58"/>
  <c r="AJ821" i="58"/>
  <c r="AJ820" i="58"/>
  <c r="AJ819" i="58"/>
  <c r="AJ818" i="58"/>
  <c r="AJ817" i="58"/>
  <c r="AJ816" i="58"/>
  <c r="AJ815" i="58"/>
  <c r="AJ814" i="58"/>
  <c r="AJ813" i="58"/>
  <c r="AJ812" i="58"/>
  <c r="AJ811" i="58"/>
  <c r="AJ810" i="58"/>
  <c r="AJ809" i="58"/>
  <c r="AJ808" i="58"/>
  <c r="AJ807" i="58"/>
  <c r="AJ806" i="58"/>
  <c r="AJ805" i="58"/>
  <c r="AJ804" i="58"/>
  <c r="AJ803" i="58"/>
  <c r="AJ802" i="58"/>
  <c r="AJ801" i="58"/>
  <c r="AJ800" i="58"/>
  <c r="AJ799" i="58"/>
  <c r="AJ798" i="58"/>
  <c r="AJ797" i="58"/>
  <c r="AJ796" i="58"/>
  <c r="AJ795" i="58"/>
  <c r="AJ794" i="58"/>
  <c r="AJ793" i="58"/>
  <c r="AJ792" i="58"/>
  <c r="AJ791" i="58"/>
  <c r="AJ790" i="58"/>
  <c r="AJ789" i="58"/>
  <c r="AJ788" i="58"/>
  <c r="AJ787" i="58"/>
  <c r="AJ786" i="58"/>
  <c r="AJ785" i="58"/>
  <c r="AJ784" i="58"/>
  <c r="AJ783" i="58"/>
  <c r="AJ782" i="58"/>
  <c r="AJ781" i="58"/>
  <c r="AJ780" i="58"/>
  <c r="AJ779" i="58"/>
  <c r="AJ778" i="58"/>
  <c r="AJ777" i="58"/>
  <c r="AJ776" i="58"/>
  <c r="AJ775" i="58"/>
  <c r="AJ774" i="58"/>
  <c r="AJ773" i="58"/>
  <c r="AJ772" i="58"/>
  <c r="AJ771" i="58"/>
  <c r="AJ770" i="58"/>
  <c r="AJ769" i="58"/>
  <c r="AJ768" i="58"/>
  <c r="AJ767" i="58"/>
  <c r="AJ766" i="58"/>
  <c r="AJ765" i="58"/>
  <c r="AJ764" i="58"/>
  <c r="AJ763" i="58"/>
  <c r="AJ762" i="58"/>
  <c r="AJ761" i="58"/>
  <c r="AJ760" i="58"/>
  <c r="AJ759" i="58"/>
  <c r="AJ758" i="58"/>
  <c r="AJ757" i="58"/>
  <c r="AJ756" i="58"/>
  <c r="AJ755" i="58"/>
  <c r="AJ754" i="58"/>
  <c r="AJ753" i="58"/>
  <c r="AJ752" i="58"/>
  <c r="AJ751" i="58"/>
  <c r="AJ750" i="58"/>
  <c r="AJ749" i="58"/>
  <c r="AJ748" i="58"/>
  <c r="AJ747" i="58"/>
  <c r="AJ746" i="58"/>
  <c r="AJ745" i="58"/>
  <c r="AJ744" i="58"/>
  <c r="AJ743" i="58"/>
  <c r="AJ742" i="58"/>
  <c r="AJ741" i="58"/>
  <c r="AJ740" i="58"/>
  <c r="AJ739" i="58"/>
  <c r="AJ738" i="58"/>
  <c r="AJ737" i="58"/>
  <c r="AJ736" i="58"/>
  <c r="AJ735" i="58"/>
  <c r="AJ734" i="58"/>
  <c r="AJ733" i="58"/>
  <c r="AJ732" i="58"/>
  <c r="AJ731" i="58"/>
  <c r="AJ730" i="58"/>
  <c r="AJ729" i="58"/>
  <c r="AJ728" i="58"/>
  <c r="AJ727" i="58"/>
  <c r="AJ726" i="58"/>
  <c r="AJ725" i="58"/>
  <c r="AJ724" i="58"/>
  <c r="AJ723" i="58"/>
  <c r="AJ722" i="58"/>
  <c r="AJ721" i="58"/>
  <c r="AJ720" i="58"/>
  <c r="AJ719" i="58"/>
  <c r="AJ718" i="58"/>
  <c r="AJ717" i="58"/>
  <c r="AJ716" i="58"/>
  <c r="AJ715" i="58"/>
  <c r="AJ714" i="58"/>
  <c r="AJ713" i="58"/>
  <c r="AJ712" i="58"/>
  <c r="AJ711" i="58"/>
  <c r="AJ710" i="58"/>
  <c r="AJ709" i="58"/>
  <c r="AJ708" i="58"/>
  <c r="AJ707" i="58"/>
  <c r="AJ706" i="58"/>
  <c r="AJ705" i="58"/>
  <c r="AJ704" i="58"/>
  <c r="AJ703" i="58"/>
  <c r="AJ702" i="58"/>
  <c r="AJ701" i="58"/>
  <c r="AJ700" i="58"/>
  <c r="AJ699" i="58"/>
  <c r="AJ698" i="58"/>
  <c r="AJ697" i="58"/>
  <c r="AJ696" i="58"/>
  <c r="AJ695" i="58"/>
  <c r="AJ694" i="58"/>
  <c r="AJ693" i="58"/>
  <c r="AJ692" i="58"/>
  <c r="AJ691" i="58"/>
  <c r="AJ690" i="58"/>
  <c r="AJ689" i="58"/>
  <c r="AJ688" i="58"/>
  <c r="AJ687" i="58"/>
  <c r="AJ686" i="58"/>
  <c r="AJ685" i="58"/>
  <c r="AJ684" i="58"/>
  <c r="AJ683" i="58"/>
  <c r="AJ682" i="58"/>
  <c r="AJ681" i="58"/>
  <c r="AJ680" i="58"/>
  <c r="AJ679" i="58"/>
  <c r="AJ678" i="58"/>
  <c r="AJ677" i="58"/>
  <c r="AJ676" i="58"/>
  <c r="AJ675" i="58"/>
  <c r="AJ674" i="58"/>
  <c r="AJ673" i="58"/>
  <c r="AJ672" i="58"/>
  <c r="AJ671" i="58"/>
  <c r="AJ670" i="58"/>
  <c r="AJ669" i="58"/>
  <c r="AJ668" i="58"/>
  <c r="AJ667" i="58"/>
  <c r="AJ666" i="58"/>
  <c r="AJ665" i="58"/>
  <c r="AJ664" i="58"/>
  <c r="AJ663" i="58"/>
  <c r="AJ662" i="58"/>
  <c r="AJ661" i="58"/>
  <c r="AJ660" i="58"/>
  <c r="AJ659" i="58"/>
  <c r="AJ658" i="58"/>
  <c r="AJ657" i="58"/>
  <c r="AJ656" i="58"/>
  <c r="AJ655" i="58"/>
  <c r="AJ654" i="58"/>
  <c r="AJ653" i="58"/>
  <c r="AJ652" i="58"/>
  <c r="AJ651" i="58"/>
  <c r="AJ650" i="58"/>
  <c r="AJ649" i="58"/>
  <c r="AJ648" i="58"/>
  <c r="AJ647" i="58"/>
  <c r="AJ646" i="58"/>
  <c r="AJ645" i="58"/>
  <c r="AJ644" i="58"/>
  <c r="AJ643" i="58"/>
  <c r="AJ642" i="58"/>
  <c r="AJ641" i="58"/>
  <c r="AJ640" i="58"/>
  <c r="AJ639" i="58"/>
  <c r="AJ638" i="58"/>
  <c r="AJ637" i="58"/>
  <c r="AJ636" i="58"/>
  <c r="AJ635" i="58"/>
  <c r="AJ634" i="58"/>
  <c r="AJ633" i="58"/>
  <c r="AJ632" i="58"/>
  <c r="AJ631" i="58"/>
  <c r="AJ630" i="58"/>
  <c r="AJ629" i="58"/>
  <c r="AJ628" i="58"/>
  <c r="AJ627" i="58"/>
  <c r="AJ626" i="58"/>
  <c r="AJ625" i="58"/>
  <c r="AJ624" i="58"/>
  <c r="AJ623" i="58"/>
  <c r="AJ622" i="58"/>
  <c r="AJ621" i="58"/>
  <c r="AJ620" i="58"/>
  <c r="AJ619" i="58"/>
  <c r="AJ618" i="58"/>
  <c r="AJ617" i="58"/>
  <c r="AJ616" i="58"/>
  <c r="AJ615" i="58"/>
  <c r="AJ614" i="58"/>
  <c r="AJ613" i="58"/>
  <c r="AJ612" i="58"/>
  <c r="AJ611" i="58"/>
  <c r="AJ610" i="58"/>
  <c r="AJ609" i="58"/>
  <c r="AJ608" i="58"/>
  <c r="AJ607" i="58"/>
  <c r="AJ606" i="58"/>
  <c r="AJ605" i="58"/>
  <c r="AJ604" i="58"/>
  <c r="AJ603" i="58"/>
  <c r="AJ602" i="58"/>
  <c r="AJ601" i="58"/>
  <c r="AJ600" i="58"/>
  <c r="AJ599" i="58"/>
  <c r="AJ598" i="58"/>
  <c r="AJ597" i="58"/>
  <c r="AJ596" i="58"/>
  <c r="AJ595" i="58"/>
  <c r="AJ594" i="58"/>
  <c r="AJ593" i="58"/>
  <c r="AJ592" i="58"/>
  <c r="AJ591" i="58"/>
  <c r="AJ590" i="58"/>
  <c r="AJ589" i="58"/>
  <c r="AJ588" i="58"/>
  <c r="AJ587" i="58"/>
  <c r="AJ586" i="58"/>
  <c r="AJ585" i="58"/>
  <c r="AJ584" i="58"/>
  <c r="AJ583" i="58"/>
  <c r="AJ582" i="58"/>
  <c r="AJ581" i="58"/>
  <c r="AJ580" i="58"/>
  <c r="AJ579" i="58"/>
  <c r="AJ578" i="58"/>
  <c r="AJ577" i="58"/>
  <c r="AJ576" i="58"/>
  <c r="AJ575" i="58"/>
  <c r="AJ574" i="58"/>
  <c r="AJ573" i="58"/>
  <c r="AJ572" i="58"/>
  <c r="AJ571" i="58"/>
  <c r="AJ570" i="58"/>
  <c r="AJ569" i="58"/>
  <c r="AJ568" i="58"/>
  <c r="AJ567" i="58"/>
  <c r="AJ566" i="58"/>
  <c r="AJ565" i="58"/>
  <c r="AJ564" i="58"/>
  <c r="AJ563" i="58"/>
  <c r="AJ562" i="58"/>
  <c r="AJ561" i="58"/>
  <c r="AJ560" i="58"/>
  <c r="AJ559" i="58"/>
  <c r="AJ558" i="58"/>
  <c r="AJ557" i="58"/>
  <c r="AJ556" i="58"/>
  <c r="AJ555" i="58"/>
  <c r="AJ554" i="58"/>
  <c r="AJ553" i="58"/>
  <c r="AJ552" i="58"/>
  <c r="AJ551" i="58"/>
  <c r="AJ550" i="58"/>
  <c r="AJ549" i="58"/>
  <c r="AJ548" i="58"/>
  <c r="AJ547" i="58"/>
  <c r="AJ546" i="58"/>
  <c r="AJ545" i="58"/>
  <c r="AJ544" i="58"/>
  <c r="AJ543" i="58"/>
  <c r="AJ542" i="58"/>
  <c r="AJ541" i="58"/>
  <c r="AJ540" i="58"/>
  <c r="AJ539" i="58"/>
  <c r="AJ538" i="58"/>
  <c r="AJ537" i="58"/>
  <c r="AJ536" i="58"/>
  <c r="AJ535" i="58"/>
  <c r="AJ534" i="58"/>
  <c r="AJ533" i="58"/>
  <c r="AJ532" i="58"/>
  <c r="AJ531" i="58"/>
  <c r="AJ530" i="58"/>
  <c r="AJ529" i="58"/>
  <c r="AJ528" i="58"/>
  <c r="AJ527" i="58"/>
  <c r="AJ526" i="58"/>
  <c r="AJ525" i="58"/>
  <c r="AJ524" i="58"/>
  <c r="AJ523" i="58"/>
  <c r="AJ522" i="58"/>
  <c r="AJ521" i="58"/>
  <c r="AJ520" i="58"/>
  <c r="AJ519" i="58"/>
  <c r="AJ518" i="58"/>
  <c r="AJ517" i="58"/>
  <c r="AJ516" i="58"/>
  <c r="AJ515" i="58"/>
  <c r="AJ514" i="58"/>
  <c r="AJ513" i="58"/>
  <c r="AJ512" i="58"/>
  <c r="AJ511" i="58"/>
  <c r="AJ510" i="58"/>
  <c r="AJ509" i="58"/>
  <c r="AJ508" i="58"/>
  <c r="AJ507" i="58"/>
  <c r="AJ506" i="58"/>
  <c r="AJ505" i="58"/>
  <c r="AJ504" i="58"/>
  <c r="AJ503" i="58"/>
  <c r="AJ502" i="58"/>
  <c r="AJ501" i="58"/>
  <c r="AJ500" i="58"/>
  <c r="AJ499" i="58"/>
  <c r="AJ498" i="58"/>
  <c r="AJ497" i="58"/>
  <c r="AJ496" i="58"/>
  <c r="AJ495" i="58"/>
  <c r="AJ494" i="58"/>
  <c r="AJ493" i="58"/>
  <c r="AJ492" i="58"/>
  <c r="AJ491" i="58"/>
  <c r="AJ490" i="58"/>
  <c r="AJ489" i="58"/>
  <c r="AJ488" i="58"/>
  <c r="AJ487" i="58"/>
  <c r="AJ486" i="58"/>
  <c r="AJ485" i="58"/>
  <c r="AJ484" i="58"/>
  <c r="AJ483" i="58"/>
  <c r="AJ482" i="58"/>
  <c r="AJ481" i="58"/>
  <c r="AJ480" i="58"/>
  <c r="AJ479" i="58"/>
  <c r="AJ478" i="58"/>
  <c r="AJ477" i="58"/>
  <c r="AJ476" i="58"/>
  <c r="AJ475" i="58"/>
  <c r="AJ474" i="58"/>
  <c r="AJ473" i="58"/>
  <c r="AJ472" i="58"/>
  <c r="AJ471" i="58"/>
  <c r="AJ470" i="58"/>
  <c r="AJ469" i="58"/>
  <c r="AJ468" i="58"/>
  <c r="AJ467" i="58"/>
  <c r="AJ466" i="58"/>
  <c r="AJ465" i="58"/>
  <c r="AJ464" i="58"/>
  <c r="AJ463" i="58"/>
  <c r="AJ462" i="58"/>
  <c r="AJ461" i="58"/>
  <c r="AJ460" i="58"/>
  <c r="AJ459" i="58"/>
  <c r="AJ458" i="58"/>
  <c r="AJ457" i="58"/>
  <c r="AJ456" i="58"/>
  <c r="AJ455" i="58"/>
  <c r="AJ454" i="58"/>
  <c r="AJ453" i="58"/>
  <c r="AJ452" i="58"/>
  <c r="AJ451" i="58"/>
  <c r="AJ450" i="58"/>
  <c r="AJ449" i="58"/>
  <c r="AJ448" i="58"/>
  <c r="AJ447" i="58"/>
  <c r="AJ446" i="58"/>
  <c r="AJ445" i="58"/>
  <c r="AJ444" i="58"/>
  <c r="AJ443" i="58"/>
  <c r="AJ442" i="58"/>
  <c r="AJ441" i="58"/>
  <c r="AJ440" i="58"/>
  <c r="AJ439" i="58"/>
  <c r="AJ438" i="58"/>
  <c r="AJ437" i="58"/>
  <c r="AJ436" i="58"/>
  <c r="AJ435" i="58"/>
  <c r="AJ434" i="58"/>
  <c r="AJ433" i="58"/>
  <c r="AJ432" i="58"/>
  <c r="AJ431" i="58"/>
  <c r="AJ430" i="58"/>
  <c r="AJ429" i="58"/>
  <c r="AJ428" i="58"/>
  <c r="AJ427" i="58"/>
  <c r="AJ426" i="58"/>
  <c r="AJ425" i="58"/>
  <c r="AJ424" i="58"/>
  <c r="AJ423" i="58"/>
  <c r="AJ422" i="58"/>
  <c r="AJ421" i="58"/>
  <c r="AJ420" i="58"/>
  <c r="AJ419" i="58"/>
  <c r="AJ418" i="58"/>
  <c r="AJ417" i="58"/>
  <c r="AJ416" i="58"/>
  <c r="AJ415" i="58"/>
  <c r="AJ414" i="58"/>
  <c r="AJ413" i="58"/>
  <c r="AJ412" i="58"/>
  <c r="AJ411" i="58"/>
  <c r="AJ410" i="58"/>
  <c r="AJ409" i="58"/>
  <c r="AJ408" i="58"/>
  <c r="AJ407" i="58"/>
  <c r="AJ406" i="58"/>
  <c r="AJ405" i="58"/>
  <c r="AJ404" i="58"/>
  <c r="AJ403" i="58"/>
  <c r="AJ402" i="58"/>
  <c r="AJ401" i="58"/>
  <c r="AJ400" i="58"/>
  <c r="AJ399" i="58"/>
  <c r="AJ398" i="58"/>
  <c r="AJ397" i="58"/>
  <c r="AJ396" i="58"/>
  <c r="AJ395" i="58"/>
  <c r="AJ394" i="58"/>
  <c r="AJ393" i="58"/>
  <c r="AJ392" i="58"/>
  <c r="AJ391" i="58"/>
  <c r="AJ390" i="58"/>
  <c r="AJ389" i="58"/>
  <c r="AJ388" i="58"/>
  <c r="AJ387" i="58"/>
  <c r="AJ386" i="58"/>
  <c r="AJ385" i="58"/>
  <c r="AJ384" i="58"/>
  <c r="AJ383" i="58"/>
  <c r="AJ382" i="58"/>
  <c r="AJ381" i="58"/>
  <c r="AJ380" i="58"/>
  <c r="AJ379" i="58"/>
  <c r="AJ378" i="58"/>
  <c r="AJ377" i="58"/>
  <c r="AJ376" i="58"/>
  <c r="AJ375" i="58"/>
  <c r="AJ374" i="58"/>
  <c r="AJ373" i="58"/>
  <c r="AJ372" i="58"/>
  <c r="AJ371" i="58"/>
  <c r="AJ370" i="58"/>
  <c r="AJ369" i="58"/>
  <c r="AJ368" i="58"/>
  <c r="AJ367" i="58"/>
  <c r="AJ366" i="58"/>
  <c r="AJ365" i="58"/>
  <c r="AJ364" i="58"/>
  <c r="AJ363" i="58"/>
  <c r="AJ362" i="58"/>
  <c r="AJ361" i="58"/>
  <c r="AJ360" i="58"/>
  <c r="AJ359" i="58"/>
  <c r="AJ358" i="58"/>
  <c r="AJ357" i="58"/>
  <c r="AJ356" i="58"/>
  <c r="AJ355" i="58"/>
  <c r="AJ354" i="58"/>
  <c r="AJ353" i="58"/>
  <c r="AJ352" i="58"/>
  <c r="AJ351" i="58"/>
  <c r="AJ350" i="58"/>
  <c r="AJ349" i="58"/>
  <c r="AJ348" i="58"/>
  <c r="AJ347" i="58"/>
  <c r="AJ346" i="58"/>
  <c r="AJ345" i="58"/>
  <c r="AJ344" i="58"/>
  <c r="AJ343" i="58"/>
  <c r="AJ342" i="58"/>
  <c r="AJ341" i="58"/>
  <c r="AJ340" i="58"/>
  <c r="AJ339" i="58"/>
  <c r="AJ338" i="58"/>
  <c r="AJ337" i="58"/>
  <c r="AJ336" i="58"/>
  <c r="AJ335" i="58"/>
  <c r="AJ334" i="58"/>
  <c r="AJ333" i="58"/>
  <c r="AJ332" i="58"/>
  <c r="AJ331" i="58"/>
  <c r="AJ330" i="58"/>
  <c r="AJ329" i="58"/>
  <c r="AJ328" i="58"/>
  <c r="AJ327" i="58"/>
  <c r="AJ326" i="58"/>
  <c r="AJ325" i="58"/>
  <c r="AJ324" i="58"/>
  <c r="AJ323" i="58"/>
  <c r="AJ322" i="58"/>
  <c r="AJ321" i="58"/>
  <c r="AJ320" i="58"/>
  <c r="AJ319" i="58"/>
  <c r="AJ318" i="58"/>
  <c r="AJ317" i="58"/>
  <c r="AJ316" i="58"/>
  <c r="AJ315" i="58"/>
  <c r="AJ314" i="58"/>
  <c r="AJ313" i="58"/>
  <c r="AJ312" i="58"/>
  <c r="AJ311" i="58"/>
  <c r="AJ310" i="58"/>
  <c r="AJ309" i="58"/>
  <c r="AJ308" i="58"/>
  <c r="AJ307" i="58"/>
  <c r="AJ306" i="58"/>
  <c r="AJ305" i="58"/>
  <c r="AJ304" i="58"/>
  <c r="AJ303" i="58"/>
  <c r="AJ302" i="58"/>
  <c r="AJ301" i="58"/>
  <c r="AJ300" i="58"/>
  <c r="AJ299" i="58"/>
  <c r="AJ298" i="58"/>
  <c r="AJ297" i="58"/>
  <c r="AJ296" i="58"/>
  <c r="AJ295" i="58"/>
  <c r="AJ294" i="58"/>
  <c r="AJ293" i="58"/>
  <c r="AJ292" i="58"/>
  <c r="AJ291" i="58"/>
  <c r="AJ290" i="58"/>
  <c r="AJ289" i="58"/>
  <c r="AJ288" i="58"/>
  <c r="AJ287" i="58"/>
  <c r="AJ286" i="58"/>
  <c r="AJ285" i="58"/>
  <c r="AJ284" i="58"/>
  <c r="AJ283" i="58"/>
  <c r="AJ282" i="58"/>
  <c r="AJ281" i="58"/>
  <c r="AJ280" i="58"/>
  <c r="AJ279" i="58"/>
  <c r="AJ278" i="58"/>
  <c r="AJ277" i="58"/>
  <c r="AJ276" i="58"/>
  <c r="AJ275" i="58"/>
  <c r="AJ274" i="58"/>
  <c r="AJ273" i="58"/>
  <c r="AJ272" i="58"/>
  <c r="AJ271" i="58"/>
  <c r="AJ270" i="58"/>
  <c r="AJ269" i="58"/>
  <c r="AJ268" i="58"/>
  <c r="AJ267" i="58"/>
  <c r="AJ266" i="58"/>
  <c r="AJ265" i="58"/>
  <c r="AJ264" i="58"/>
  <c r="AJ263" i="58"/>
  <c r="AJ262" i="58"/>
  <c r="AJ261" i="58"/>
  <c r="AJ260" i="58"/>
  <c r="AJ259" i="58"/>
  <c r="AJ258" i="58"/>
  <c r="AJ257" i="58"/>
  <c r="AJ256" i="58"/>
  <c r="AJ255" i="58"/>
  <c r="AJ254" i="58"/>
  <c r="AJ253" i="58"/>
  <c r="AJ252" i="58"/>
  <c r="AJ251" i="58"/>
  <c r="AJ250" i="58"/>
  <c r="AJ249" i="58"/>
  <c r="AJ248" i="58"/>
  <c r="AJ247" i="58"/>
  <c r="AJ246" i="58"/>
  <c r="AJ245" i="58"/>
  <c r="AJ244" i="58"/>
  <c r="AJ243" i="58"/>
  <c r="AJ242" i="58"/>
  <c r="AJ241" i="58"/>
  <c r="AJ240" i="58"/>
  <c r="AJ239" i="58"/>
  <c r="AJ238" i="58"/>
  <c r="AJ237" i="58"/>
  <c r="AJ236" i="58"/>
  <c r="AJ235" i="58"/>
  <c r="AJ234" i="58"/>
  <c r="AJ233" i="58"/>
  <c r="AJ232" i="58"/>
  <c r="AJ231" i="58"/>
  <c r="AJ230" i="58"/>
  <c r="AJ229" i="58"/>
  <c r="AJ228" i="58"/>
  <c r="AJ227" i="58"/>
  <c r="AJ226" i="58"/>
  <c r="AJ225" i="58"/>
  <c r="AJ224" i="58"/>
  <c r="AJ223" i="58"/>
  <c r="AJ222" i="58"/>
  <c r="AJ221" i="58"/>
  <c r="AJ220" i="58"/>
  <c r="AJ219" i="58"/>
  <c r="AJ218" i="58"/>
  <c r="AJ217" i="58"/>
  <c r="AJ216" i="58"/>
  <c r="AJ215" i="58"/>
  <c r="AJ214" i="58"/>
  <c r="AJ213" i="58"/>
  <c r="AJ212" i="58"/>
  <c r="AJ211" i="58"/>
  <c r="AJ210" i="58"/>
  <c r="AJ209" i="58"/>
  <c r="AJ208" i="58"/>
  <c r="AJ207" i="58"/>
  <c r="AJ206" i="58"/>
  <c r="AJ205" i="58"/>
  <c r="AJ204" i="58"/>
  <c r="AJ203" i="58"/>
  <c r="AJ202" i="58"/>
  <c r="AJ201" i="58"/>
  <c r="AJ200" i="58"/>
  <c r="AJ199" i="58"/>
  <c r="AJ198" i="58"/>
  <c r="AJ197" i="58"/>
  <c r="AJ196" i="58"/>
  <c r="AJ195" i="58"/>
  <c r="AJ194" i="58"/>
  <c r="AJ193" i="58"/>
  <c r="AJ192" i="58"/>
  <c r="AJ191" i="58"/>
  <c r="AJ190" i="58"/>
  <c r="AJ189" i="58"/>
  <c r="AJ188" i="58"/>
  <c r="AJ187" i="58"/>
  <c r="AJ186" i="58"/>
  <c r="AJ185" i="58"/>
  <c r="AJ184" i="58"/>
  <c r="AJ183" i="58"/>
  <c r="AJ182" i="58"/>
  <c r="AJ181" i="58"/>
  <c r="AJ180" i="58"/>
  <c r="AJ179" i="58"/>
  <c r="AJ178" i="58"/>
  <c r="AJ177" i="58"/>
  <c r="AJ176" i="58"/>
  <c r="AJ175" i="58"/>
  <c r="AJ174" i="58"/>
  <c r="AJ173" i="58"/>
  <c r="AJ172" i="58"/>
  <c r="AJ171" i="58"/>
  <c r="AJ170" i="58"/>
  <c r="AJ169" i="58"/>
  <c r="AJ168" i="58"/>
  <c r="AJ167" i="58"/>
  <c r="AJ166" i="58"/>
  <c r="AJ165" i="58"/>
  <c r="AJ164" i="58"/>
  <c r="AJ163" i="58"/>
  <c r="AJ162" i="58"/>
  <c r="AJ161" i="58"/>
  <c r="AJ160" i="58"/>
  <c r="AJ159" i="58"/>
  <c r="AJ158" i="58"/>
  <c r="AJ157" i="58"/>
  <c r="AJ156" i="58"/>
  <c r="AJ155" i="58"/>
  <c r="AJ154" i="58"/>
  <c r="AJ153" i="58"/>
  <c r="AJ152" i="58"/>
  <c r="AJ151" i="58"/>
  <c r="AJ150" i="58"/>
  <c r="AJ149" i="58"/>
  <c r="AJ148" i="58"/>
  <c r="AJ147" i="58"/>
  <c r="AJ146" i="58"/>
  <c r="AJ145" i="58"/>
  <c r="AJ144" i="58"/>
  <c r="AJ143" i="58"/>
  <c r="AJ142" i="58"/>
  <c r="AJ141" i="58"/>
  <c r="AJ140" i="58"/>
  <c r="AJ139" i="58"/>
  <c r="AJ138" i="58"/>
  <c r="AJ137" i="58"/>
  <c r="AJ136" i="58"/>
  <c r="AJ135" i="58"/>
  <c r="AJ134" i="58"/>
  <c r="AJ133" i="58"/>
  <c r="AJ132" i="58"/>
  <c r="AJ131" i="58"/>
  <c r="AJ130" i="58"/>
  <c r="AJ129" i="58"/>
  <c r="AJ128" i="58"/>
  <c r="AJ127" i="58"/>
  <c r="AJ126" i="58"/>
  <c r="AJ125" i="58"/>
  <c r="AJ124" i="58"/>
  <c r="AJ123" i="58"/>
  <c r="AJ122" i="58"/>
  <c r="AJ121" i="58"/>
  <c r="AJ120" i="58"/>
  <c r="AJ119" i="58"/>
  <c r="AJ118" i="58"/>
  <c r="AJ117" i="58"/>
  <c r="AJ116" i="58"/>
  <c r="AJ115" i="58"/>
  <c r="AJ114" i="58"/>
  <c r="AJ113" i="58"/>
  <c r="AJ112" i="58"/>
  <c r="AJ111" i="58"/>
  <c r="AJ110" i="58"/>
  <c r="AJ109" i="58"/>
  <c r="AJ108" i="58"/>
  <c r="AJ107" i="58"/>
  <c r="AJ106" i="58"/>
  <c r="AJ105" i="58"/>
  <c r="AJ104" i="58"/>
  <c r="AJ103" i="58"/>
  <c r="AJ102" i="58"/>
  <c r="AJ101" i="58"/>
  <c r="AJ100" i="58"/>
  <c r="AJ99" i="58"/>
  <c r="AJ98" i="58"/>
  <c r="AJ97" i="58"/>
  <c r="AJ96" i="58"/>
  <c r="AJ95" i="58"/>
  <c r="AJ94" i="58"/>
  <c r="AJ93" i="58"/>
  <c r="AJ92" i="58"/>
  <c r="AJ91" i="58"/>
  <c r="AJ90" i="58"/>
  <c r="AJ89" i="58"/>
  <c r="AJ88" i="58"/>
  <c r="AJ87" i="58"/>
  <c r="AJ86" i="58"/>
  <c r="AJ85" i="58"/>
  <c r="AJ84" i="58"/>
  <c r="AJ83" i="58"/>
  <c r="AJ82" i="58"/>
  <c r="AJ81" i="58"/>
  <c r="AJ80" i="58"/>
  <c r="AJ79" i="58"/>
  <c r="AJ78" i="58"/>
  <c r="AJ77" i="58"/>
  <c r="AJ76" i="58"/>
  <c r="AJ75" i="58"/>
  <c r="AJ74" i="58"/>
  <c r="AJ73" i="58"/>
  <c r="AJ72" i="58"/>
  <c r="AJ71" i="58"/>
  <c r="AJ70" i="58"/>
  <c r="AJ69" i="58"/>
  <c r="AJ68" i="58"/>
  <c r="AJ67" i="58"/>
  <c r="AJ66" i="58"/>
  <c r="AJ65" i="58"/>
  <c r="AJ64" i="58"/>
  <c r="AJ63" i="58"/>
  <c r="AJ62" i="58"/>
  <c r="AJ61" i="58"/>
  <c r="AJ60" i="58"/>
  <c r="AJ59" i="58"/>
  <c r="AJ58" i="58"/>
  <c r="AJ57" i="58"/>
  <c r="AJ56" i="58"/>
  <c r="AJ55" i="58"/>
  <c r="AJ54" i="58"/>
  <c r="AJ53" i="58"/>
  <c r="AJ52" i="58"/>
  <c r="AJ51" i="58"/>
  <c r="AJ50" i="58"/>
  <c r="AJ49" i="58"/>
  <c r="AJ48" i="58"/>
  <c r="AJ47" i="58"/>
  <c r="AJ46" i="58"/>
  <c r="AJ45" i="58"/>
  <c r="AJ44" i="58"/>
  <c r="AJ43" i="58"/>
  <c r="AJ42" i="58"/>
  <c r="AJ41" i="58"/>
  <c r="AJ40" i="58"/>
  <c r="AJ39" i="58"/>
  <c r="AJ38" i="58"/>
  <c r="AJ37" i="58"/>
  <c r="AJ36" i="58"/>
  <c r="AJ35" i="58"/>
  <c r="AJ34" i="58"/>
  <c r="AJ33" i="58"/>
  <c r="AJ32" i="58"/>
  <c r="AJ31" i="58"/>
  <c r="AJ30" i="58"/>
  <c r="AJ29" i="58"/>
  <c r="AJ28" i="58"/>
  <c r="AJ27" i="58"/>
  <c r="AJ26" i="58"/>
  <c r="AJ25" i="58"/>
  <c r="AJ24" i="58"/>
  <c r="AJ23" i="58"/>
  <c r="AJ22" i="58"/>
  <c r="AJ21" i="58"/>
  <c r="AJ20" i="58"/>
  <c r="AJ19" i="58"/>
  <c r="AJ18" i="58"/>
  <c r="AJ17" i="58"/>
  <c r="AJ16" i="58"/>
  <c r="AJ15" i="58"/>
  <c r="AJ14" i="58"/>
  <c r="AJ13" i="58"/>
  <c r="AJ12" i="58"/>
  <c r="AJ11" i="58"/>
  <c r="AJ10" i="58"/>
  <c r="AJ9" i="58"/>
  <c r="AJ8" i="58"/>
  <c r="AJ7" i="58"/>
  <c r="AJ6" i="58"/>
  <c r="AJ5" i="58"/>
  <c r="AJ4" i="58"/>
  <c r="AJ3" i="58"/>
  <c r="AJ2" i="58"/>
  <c r="C7" i="57" l="1"/>
  <c r="C8" i="57"/>
  <c r="C10" i="57"/>
  <c r="C11" i="57"/>
  <c r="C14" i="57"/>
  <c r="C15" i="57"/>
  <c r="C16" i="57"/>
  <c r="C17" i="57"/>
  <c r="C18" i="57"/>
  <c r="C19" i="57"/>
  <c r="C24" i="57"/>
  <c r="C21" i="57" l="1"/>
  <c r="C6" i="57"/>
  <c r="C9" i="57"/>
  <c r="C5" i="57"/>
  <c r="C23" i="57"/>
  <c r="C22" i="57"/>
  <c r="C2" i="57"/>
  <c r="C12" i="57"/>
  <c r="C13" i="57"/>
  <c r="C4" i="57"/>
  <c r="C3" i="57"/>
  <c r="C30" i="54" l="1"/>
  <c r="C31" i="54"/>
  <c r="C32" i="54"/>
  <c r="C33" i="54"/>
  <c r="C34" i="54"/>
  <c r="C35" i="54"/>
  <c r="C36" i="54"/>
  <c r="C37" i="54"/>
  <c r="C38" i="54"/>
  <c r="C39" i="54"/>
  <c r="C40" i="54"/>
  <c r="C41" i="54"/>
  <c r="C42" i="54"/>
  <c r="C43" i="54"/>
  <c r="C44" i="54"/>
  <c r="C45" i="54"/>
  <c r="C46" i="54"/>
  <c r="C47" i="54"/>
  <c r="C48" i="54"/>
  <c r="C49" i="54"/>
  <c r="C50" i="54"/>
  <c r="C51" i="54"/>
  <c r="C52" i="54"/>
  <c r="C53" i="54"/>
  <c r="C54" i="54"/>
  <c r="C55" i="54"/>
  <c r="C56" i="54"/>
  <c r="C57" i="54"/>
  <c r="C58" i="54"/>
  <c r="C59" i="54"/>
  <c r="C60" i="54"/>
  <c r="C61" i="54"/>
  <c r="C62" i="54"/>
  <c r="C9" i="54" l="1"/>
  <c r="C10" i="54"/>
  <c r="C11" i="54"/>
  <c r="C12" i="54"/>
  <c r="C13" i="54"/>
  <c r="C14" i="54"/>
  <c r="C15" i="54"/>
  <c r="C16" i="54"/>
  <c r="C17" i="54"/>
  <c r="C18" i="54"/>
  <c r="C19" i="54"/>
  <c r="C20" i="54"/>
  <c r="C21" i="54"/>
  <c r="C22" i="54"/>
  <c r="C23" i="54"/>
  <c r="C24" i="54"/>
  <c r="C25" i="54"/>
  <c r="C26" i="54"/>
  <c r="C27" i="54"/>
  <c r="C28" i="54"/>
  <c r="C29" i="54"/>
  <c r="C20" i="57" l="1"/>
  <c r="BY1" i="59" l="1"/>
  <c r="BT1" i="59"/>
  <c r="BU1" i="59" s="1"/>
  <c r="BS1" i="59"/>
  <c r="BW1" i="59" s="1"/>
  <c r="BR1" i="59"/>
  <c r="BV1" i="59" s="1"/>
  <c r="BQ1" i="59"/>
  <c r="BP1" i="59"/>
  <c r="BO1" i="59"/>
  <c r="BI1" i="59"/>
  <c r="BN1" i="59" s="1"/>
  <c r="BH1" i="59"/>
  <c r="BK1" i="59" s="1"/>
  <c r="BG1" i="59"/>
  <c r="BM1" i="59" s="1"/>
  <c r="BF1" i="59"/>
  <c r="BL1" i="59" s="1"/>
  <c r="BE1" i="59"/>
  <c r="BJ1" i="58"/>
  <c r="AY1" i="58"/>
  <c r="BA1" i="58" s="1"/>
  <c r="AX1" i="58"/>
  <c r="BE1" i="58" s="1"/>
  <c r="AW1" i="58"/>
  <c r="BF1" i="58" l="1"/>
  <c r="BJ1" i="59"/>
  <c r="BH1" i="58"/>
  <c r="BD1" i="58"/>
  <c r="AZ1" i="58"/>
  <c r="C2" i="55"/>
  <c r="C5" i="53"/>
  <c r="C4" i="53"/>
  <c r="C3" i="53"/>
  <c r="C2" i="53"/>
  <c r="C7" i="54"/>
  <c r="C8" i="54"/>
  <c r="C5" i="54"/>
  <c r="C4" i="54"/>
  <c r="C3" i="54"/>
  <c r="C6" i="54"/>
  <c r="C2" i="54"/>
  <c r="BG1" i="58" l="1"/>
  <c r="BC1" i="58"/>
  <c r="BB1" i="58"/>
</calcChain>
</file>

<file path=xl/sharedStrings.xml><?xml version="1.0" encoding="utf-8"?>
<sst xmlns="http://schemas.openxmlformats.org/spreadsheetml/2006/main" count="9311" uniqueCount="1778">
  <si>
    <t>CSSR</t>
  </si>
  <si>
    <t>CDR</t>
  </si>
  <si>
    <t>CS CSSR</t>
  </si>
  <si>
    <t>PS CSSR</t>
  </si>
  <si>
    <t>CS CDR</t>
  </si>
  <si>
    <t>KPI</t>
  </si>
  <si>
    <t>Date</t>
  </si>
  <si>
    <t>Movitel</t>
  </si>
  <si>
    <t>CELLNAME</t>
  </si>
  <si>
    <t>MAN0357</t>
  </si>
  <si>
    <t>Bad cells 2G</t>
  </si>
  <si>
    <t>Target</t>
  </si>
  <si>
    <t>Bad cells 3G</t>
  </si>
  <si>
    <t>ZAM2882</t>
  </si>
  <si>
    <t>MAN0368</t>
  </si>
  <si>
    <t>UMAP2512</t>
  </si>
  <si>
    <t>MAN0438</t>
  </si>
  <si>
    <t>UGAZ0601</t>
  </si>
  <si>
    <t>SOF0427</t>
  </si>
  <si>
    <t>INH0581</t>
  </si>
  <si>
    <t>NAM3322</t>
  </si>
  <si>
    <t>Cell</t>
  </si>
  <si>
    <t>MAN0628</t>
  </si>
  <si>
    <t>MAN</t>
  </si>
  <si>
    <t>ZAM</t>
  </si>
  <si>
    <t>No</t>
  </si>
  <si>
    <t>Operator</t>
  </si>
  <si>
    <t>Network</t>
  </si>
  <si>
    <t>Radio</t>
  </si>
  <si>
    <t>KPI yesterday</t>
  </si>
  <si>
    <t>KPI today</t>
  </si>
  <si>
    <t>Status</t>
  </si>
  <si>
    <t>Reason</t>
  </si>
  <si>
    <t>Solution</t>
  </si>
  <si>
    <t>Progress</t>
  </si>
  <si>
    <t>Result</t>
  </si>
  <si>
    <t>Difficulties</t>
  </si>
  <si>
    <t>Addition Solution</t>
  </si>
  <si>
    <t>Note</t>
  </si>
  <si>
    <t>Bad cell</t>
  </si>
  <si>
    <t>Days</t>
  </si>
  <si>
    <t>No fail average</t>
  </si>
  <si>
    <t>No fail today</t>
  </si>
  <si>
    <t>CDR
yesterday</t>
  </si>
  <si>
    <t>CDR
today</t>
  </si>
  <si>
    <t>Group reason</t>
  </si>
  <si>
    <t>CSSR
yesterday</t>
  </si>
  <si>
    <t>CSSR
today</t>
  </si>
  <si>
    <t>CS CDR
yesterday</t>
  </si>
  <si>
    <t>CS CDR
today</t>
  </si>
  <si>
    <t>CS CSSR
yesterday</t>
  </si>
  <si>
    <t>CS CSSR
today</t>
  </si>
  <si>
    <t>PS CSSR
yesterday</t>
  </si>
  <si>
    <t>PS CSSR
today</t>
  </si>
  <si>
    <t>TCH Congestion</t>
  </si>
  <si>
    <t>Weak signal</t>
  </si>
  <si>
    <t>TASR low</t>
  </si>
  <si>
    <t>Vendor</t>
  </si>
  <si>
    <t>Pro</t>
  </si>
  <si>
    <t>Site</t>
  </si>
  <si>
    <t>BSC</t>
  </si>
  <si>
    <t>TRX</t>
  </si>
  <si>
    <t>SDCCH</t>
  </si>
  <si>
    <t>TCH</t>
  </si>
  <si>
    <t>Trafic offer</t>
  </si>
  <si>
    <t>SD Attempt</t>
  </si>
  <si>
    <t>SD Cong</t>
  </si>
  <si>
    <t>SCR</t>
  </si>
  <si>
    <t>SD Suc</t>
  </si>
  <si>
    <t>SD Drop</t>
  </si>
  <si>
    <t>SDR</t>
  </si>
  <si>
    <t>TCH Attempt</t>
  </si>
  <si>
    <t>TCH Succ</t>
  </si>
  <si>
    <t>TCH Cong</t>
  </si>
  <si>
    <t>TCR</t>
  </si>
  <si>
    <t>TASR</t>
  </si>
  <si>
    <t>Call Suc</t>
  </si>
  <si>
    <t>Call Drop</t>
  </si>
  <si>
    <t>HO Attempt</t>
  </si>
  <si>
    <t>HO Suc</t>
  </si>
  <si>
    <t>HOSR</t>
  </si>
  <si>
    <t>HI Attempt</t>
  </si>
  <si>
    <t>HI Suc</t>
  </si>
  <si>
    <t>HISR</t>
  </si>
  <si>
    <t>Erlang peak</t>
  </si>
  <si>
    <t>Erlang HR</t>
  </si>
  <si>
    <t>TU (non HR)</t>
  </si>
  <si>
    <t>% Traffic HR</t>
  </si>
  <si>
    <t>Day</t>
  </si>
  <si>
    <t>CDR_new</t>
  </si>
  <si>
    <t>CSSR fail</t>
  </si>
  <si>
    <t>Celltoi</t>
  </si>
  <si>
    <t>Dem CDR</t>
  </si>
  <si>
    <t>Dem CSSR</t>
  </si>
  <si>
    <t>Nokia</t>
  </si>
  <si>
    <t>MAP</t>
  </si>
  <si>
    <t>BCMP01</t>
  </si>
  <si>
    <t>MAC</t>
  </si>
  <si>
    <t>NAM</t>
  </si>
  <si>
    <t>BCMP02</t>
  </si>
  <si>
    <t>GAZ</t>
  </si>
  <si>
    <t>INH</t>
  </si>
  <si>
    <t>BCMP03</t>
  </si>
  <si>
    <t>Huawei</t>
  </si>
  <si>
    <t>NAC</t>
  </si>
  <si>
    <t>MOC</t>
  </si>
  <si>
    <t>BCNA11</t>
  </si>
  <si>
    <t>CAB</t>
  </si>
  <si>
    <t>BCNA01</t>
  </si>
  <si>
    <t>BCNA02</t>
  </si>
  <si>
    <t>BCNA03</t>
  </si>
  <si>
    <t>ZAM288</t>
  </si>
  <si>
    <t>ZTE</t>
  </si>
  <si>
    <t>SOF</t>
  </si>
  <si>
    <t>SOF078</t>
  </si>
  <si>
    <t>BCMP05</t>
  </si>
  <si>
    <t>BCMP04</t>
  </si>
  <si>
    <t>TET</t>
  </si>
  <si>
    <t>BCNA06</t>
  </si>
  <si>
    <t>NIA</t>
  </si>
  <si>
    <t>BCNA05</t>
  </si>
  <si>
    <t>MAN035</t>
  </si>
  <si>
    <t>MAN043</t>
  </si>
  <si>
    <t>SOF042</t>
  </si>
  <si>
    <t>MAP131</t>
  </si>
  <si>
    <t>MAP1313</t>
  </si>
  <si>
    <t>NAM332</t>
  </si>
  <si>
    <t>BCNA08</t>
  </si>
  <si>
    <t>ZAM005</t>
  </si>
  <si>
    <t>ZAM0051</t>
  </si>
  <si>
    <t>ZAM292</t>
  </si>
  <si>
    <t>ZAM2922</t>
  </si>
  <si>
    <t>CAB214</t>
  </si>
  <si>
    <t>CAB2142</t>
  </si>
  <si>
    <t>BCNA04</t>
  </si>
  <si>
    <t>GAZ134</t>
  </si>
  <si>
    <t>GAZ1341</t>
  </si>
  <si>
    <t>MOC283</t>
  </si>
  <si>
    <t>MOC2832</t>
  </si>
  <si>
    <t>Time</t>
  </si>
  <si>
    <t>RNC</t>
  </si>
  <si>
    <t>CellId</t>
  </si>
  <si>
    <t>NODEBNAME</t>
  </si>
  <si>
    <t>Integrity</t>
  </si>
  <si>
    <t>VoiceTraffic(Erl)</t>
  </si>
  <si>
    <t>VP Traffic(Erl)</t>
  </si>
  <si>
    <t>PS Traffic(MB)</t>
  </si>
  <si>
    <t>PS RAB Attempt(number)</t>
  </si>
  <si>
    <t>RAB congestion PS(number)</t>
  </si>
  <si>
    <t>CS RAB Attempt(number)</t>
  </si>
  <si>
    <t>RAB congestion CS(number)</t>
  </si>
  <si>
    <t>RRC CS Attempt</t>
  </si>
  <si>
    <t>RRC CS Success</t>
  </si>
  <si>
    <t>RRC PS Attempt</t>
  </si>
  <si>
    <t>RRC PS Sucess</t>
  </si>
  <si>
    <t>CS RAB Suc(number)</t>
  </si>
  <si>
    <t>RAB PS Sucess</t>
  </si>
  <si>
    <t>CS CSSR(%)</t>
  </si>
  <si>
    <t>PS CSSR(%)</t>
  </si>
  <si>
    <t>Soft handover attempt</t>
  </si>
  <si>
    <t>SHO suc No</t>
  </si>
  <si>
    <t>HHO Attempt</t>
  </si>
  <si>
    <t>HHO suc</t>
  </si>
  <si>
    <t>CS Call Attempt</t>
  </si>
  <si>
    <t>CS Drop</t>
  </si>
  <si>
    <t>CS InterRat HO Attempt(number)</t>
  </si>
  <si>
    <t>CS InterRat suc(number)</t>
  </si>
  <si>
    <t>PS Call Attempt</t>
  </si>
  <si>
    <t>Drop PS</t>
  </si>
  <si>
    <t>PS InterRat Attempt</t>
  </si>
  <si>
    <t>PS InterRat suc</t>
  </si>
  <si>
    <t>HSDPA Throughput (Mb/s)(mb/second)</t>
  </si>
  <si>
    <t>HSUPA Throughput (Mb/s)(mb/second)</t>
  </si>
  <si>
    <t>CSCSSR fail</t>
  </si>
  <si>
    <t>PSCSSR fail</t>
  </si>
  <si>
    <t>CSCDR fail</t>
  </si>
  <si>
    <t>PSCDR fail</t>
  </si>
  <si>
    <t>Dem CS CDR</t>
  </si>
  <si>
    <t>Dem CSCSSR</t>
  </si>
  <si>
    <t>Dem PSCSSR</t>
  </si>
  <si>
    <t>Dem PS CDR</t>
  </si>
  <si>
    <t>CS fail</t>
  </si>
  <si>
    <t>Ps fail</t>
  </si>
  <si>
    <t>RCNA02-RNC</t>
  </si>
  <si>
    <t>RCNA01-RNC</t>
  </si>
  <si>
    <t>RCMP02</t>
  </si>
  <si>
    <t>UMAP251</t>
  </si>
  <si>
    <t>UGAZ060</t>
  </si>
  <si>
    <t>RCMP01</t>
  </si>
  <si>
    <t>Check coverage</t>
  </si>
  <si>
    <t>Other reason</t>
  </si>
  <si>
    <t>Check Coverage</t>
  </si>
  <si>
    <t>Check coverage &lt;- SD att low</t>
  </si>
  <si>
    <t>Check Coverage &lt;- SD att high due to CRO, HO att high due to weak signal (Rxlev &lt;-104: 45%)</t>
  </si>
  <si>
    <t>Check Coverage &lt;- SD att high due to CRO, HO att high due to weak signal (Rxlev &lt;-104: 50%)</t>
  </si>
  <si>
    <t>NAM360</t>
  </si>
  <si>
    <t>ZAM215</t>
  </si>
  <si>
    <t>ZAM2152</t>
  </si>
  <si>
    <t>NAM0983</t>
  </si>
  <si>
    <t>CAB0120</t>
  </si>
  <si>
    <t>CAB012</t>
  </si>
  <si>
    <t>INH200</t>
  </si>
  <si>
    <t>NAM098</t>
  </si>
  <si>
    <t>INH192</t>
  </si>
  <si>
    <t>INH193</t>
  </si>
  <si>
    <t>INH1933</t>
  </si>
  <si>
    <t>INH1922</t>
  </si>
  <si>
    <t>GAZ066</t>
  </si>
  <si>
    <t>GAZ0663</t>
  </si>
  <si>
    <t>NAM3601</t>
  </si>
  <si>
    <t>SOF161</t>
  </si>
  <si>
    <t>SOF1612</t>
  </si>
  <si>
    <t>GAZ069</t>
  </si>
  <si>
    <t>GAZ0691</t>
  </si>
  <si>
    <t>MAN0439</t>
  </si>
  <si>
    <t>INH220</t>
  </si>
  <si>
    <t>INH202</t>
  </si>
  <si>
    <t>UMAC1081</t>
  </si>
  <si>
    <t>UMAC108</t>
  </si>
  <si>
    <t>INH058</t>
  </si>
  <si>
    <t>INH110</t>
  </si>
  <si>
    <t>BCNA10</t>
  </si>
  <si>
    <t>SOF004</t>
  </si>
  <si>
    <t>ZAM2921</t>
  </si>
  <si>
    <t>NAC342</t>
  </si>
  <si>
    <t>BCNA09</t>
  </si>
  <si>
    <t>MOC046</t>
  </si>
  <si>
    <t>MOC0461</t>
  </si>
  <si>
    <t>TET105</t>
  </si>
  <si>
    <t>TET1051</t>
  </si>
  <si>
    <t>NAM371</t>
  </si>
  <si>
    <t>NAM3712</t>
  </si>
  <si>
    <t>GAZ077</t>
  </si>
  <si>
    <t>GAZ0773</t>
  </si>
  <si>
    <t>INH049</t>
  </si>
  <si>
    <t>NAM330</t>
  </si>
  <si>
    <t>UCAB1448</t>
  </si>
  <si>
    <t>UCAB144</t>
  </si>
  <si>
    <t>UCAB013</t>
  </si>
  <si>
    <t>UINH074</t>
  </si>
  <si>
    <t>INH208</t>
  </si>
  <si>
    <t>INH213</t>
  </si>
  <si>
    <t>INH2131</t>
  </si>
  <si>
    <t>ZAM269</t>
  </si>
  <si>
    <t>ZAM2692</t>
  </si>
  <si>
    <t>MOC077</t>
  </si>
  <si>
    <t>MOC0773</t>
  </si>
  <si>
    <t>INH186</t>
  </si>
  <si>
    <t>INH1863</t>
  </si>
  <si>
    <t>CDR 2%</t>
  </si>
  <si>
    <t>CSSR 2%</t>
  </si>
  <si>
    <t>Dem CDR 2%</t>
  </si>
  <si>
    <t>Dem CSSR 2%</t>
  </si>
  <si>
    <t>MAP155</t>
  </si>
  <si>
    <t>MAP1551</t>
  </si>
  <si>
    <t>GAZ002</t>
  </si>
  <si>
    <t>GAZ0021</t>
  </si>
  <si>
    <t>GAZ049</t>
  </si>
  <si>
    <t>GAZ0491</t>
  </si>
  <si>
    <t>GAZ0692</t>
  </si>
  <si>
    <t>GAZ0693</t>
  </si>
  <si>
    <t>GAZ071</t>
  </si>
  <si>
    <t>GAZ0713</t>
  </si>
  <si>
    <t>GAZ079</t>
  </si>
  <si>
    <t>GAZ0791</t>
  </si>
  <si>
    <t>GAZ136</t>
  </si>
  <si>
    <t>GAZ1362</t>
  </si>
  <si>
    <t>GAZ161</t>
  </si>
  <si>
    <t>GAZ1611</t>
  </si>
  <si>
    <t>GAZ029</t>
  </si>
  <si>
    <t>GAZ0291</t>
  </si>
  <si>
    <t>GAZ062</t>
  </si>
  <si>
    <t>GAZ0627</t>
  </si>
  <si>
    <t>GAZ123</t>
  </si>
  <si>
    <t>GAZ1232</t>
  </si>
  <si>
    <t>GAZ127</t>
  </si>
  <si>
    <t>GAZ1273</t>
  </si>
  <si>
    <t>MAP200</t>
  </si>
  <si>
    <t>INH065</t>
  </si>
  <si>
    <t>INH0651</t>
  </si>
  <si>
    <t>INH176</t>
  </si>
  <si>
    <t>GAZ172</t>
  </si>
  <si>
    <t>GAZ1723</t>
  </si>
  <si>
    <t>GAZ175</t>
  </si>
  <si>
    <t>GAZ1751</t>
  </si>
  <si>
    <t>INH048</t>
  </si>
  <si>
    <t>INH0482</t>
  </si>
  <si>
    <t>INH118</t>
  </si>
  <si>
    <t>INH1181</t>
  </si>
  <si>
    <t>INH190</t>
  </si>
  <si>
    <t>INH1903</t>
  </si>
  <si>
    <t>INH196</t>
  </si>
  <si>
    <t>INH2022</t>
  </si>
  <si>
    <t>INH219</t>
  </si>
  <si>
    <t>INH063</t>
  </si>
  <si>
    <t>INH201</t>
  </si>
  <si>
    <t>INH2012</t>
  </si>
  <si>
    <t>INH203</t>
  </si>
  <si>
    <t>INH2031</t>
  </si>
  <si>
    <t>INH217</t>
  </si>
  <si>
    <t>CAB034</t>
  </si>
  <si>
    <t>CAB0342</t>
  </si>
  <si>
    <t>CAB048</t>
  </si>
  <si>
    <t>CAB0483</t>
  </si>
  <si>
    <t>CAB129</t>
  </si>
  <si>
    <t>CAB1292</t>
  </si>
  <si>
    <t>CAB206</t>
  </si>
  <si>
    <t>CAB2062</t>
  </si>
  <si>
    <t>CAB2141</t>
  </si>
  <si>
    <t>ZAM060</t>
  </si>
  <si>
    <t>ZAM0602</t>
  </si>
  <si>
    <t>ZAM2693</t>
  </si>
  <si>
    <t>NAM297</t>
  </si>
  <si>
    <t>NAM3301</t>
  </si>
  <si>
    <t>NAC270</t>
  </si>
  <si>
    <t>NAC2703</t>
  </si>
  <si>
    <t>NAC353</t>
  </si>
  <si>
    <t>NAC3532</t>
  </si>
  <si>
    <t>MOC152</t>
  </si>
  <si>
    <t>MOC1523</t>
  </si>
  <si>
    <t>MOC258</t>
  </si>
  <si>
    <t>MOC2582</t>
  </si>
  <si>
    <t>NAM3711</t>
  </si>
  <si>
    <t>INH0652</t>
  </si>
  <si>
    <t>INH032</t>
  </si>
  <si>
    <t>INH0321</t>
  </si>
  <si>
    <t>INH047</t>
  </si>
  <si>
    <t>INH0473</t>
  </si>
  <si>
    <t>INH0632</t>
  </si>
  <si>
    <t>INH2032</t>
  </si>
  <si>
    <t>INH182</t>
  </si>
  <si>
    <t>MAP052</t>
  </si>
  <si>
    <t>GAZ0023</t>
  </si>
  <si>
    <t>GAZ0492</t>
  </si>
  <si>
    <t>GAZ053</t>
  </si>
  <si>
    <t>GAZ1363</t>
  </si>
  <si>
    <t>GAZ176</t>
  </si>
  <si>
    <t>GAZ1763</t>
  </si>
  <si>
    <t>GAZ178</t>
  </si>
  <si>
    <t>INH205</t>
  </si>
  <si>
    <t>INH2053</t>
  </si>
  <si>
    <t>GAZ1752</t>
  </si>
  <si>
    <t>INH020</t>
  </si>
  <si>
    <t>INH034</t>
  </si>
  <si>
    <t>INH0491</t>
  </si>
  <si>
    <t>INH211</t>
  </si>
  <si>
    <t>INH2133</t>
  </si>
  <si>
    <t>MOC068</t>
  </si>
  <si>
    <t>MOC0683</t>
  </si>
  <si>
    <t>MAN183</t>
  </si>
  <si>
    <t>MAN1839</t>
  </si>
  <si>
    <t>GAZ013</t>
  </si>
  <si>
    <t>GAZ0531</t>
  </si>
  <si>
    <t>GAZ0293</t>
  </si>
  <si>
    <t>GAZ115</t>
  </si>
  <si>
    <t>GAZ1151</t>
  </si>
  <si>
    <t>GAZ139</t>
  </si>
  <si>
    <t>GAZ1392</t>
  </si>
  <si>
    <t>INH0582</t>
  </si>
  <si>
    <t>INH198</t>
  </si>
  <si>
    <t>INH1983</t>
  </si>
  <si>
    <t>CAB0341</t>
  </si>
  <si>
    <t>NIA017</t>
  </si>
  <si>
    <t>NIA0177</t>
  </si>
  <si>
    <t>INH072</t>
  </si>
  <si>
    <t>INH0722</t>
  </si>
  <si>
    <t>INH191</t>
  </si>
  <si>
    <t>CAB191</t>
  </si>
  <si>
    <t>CAB1911</t>
  </si>
  <si>
    <t>MAN182</t>
  </si>
  <si>
    <t>MAN1827</t>
  </si>
  <si>
    <t>ZAM254</t>
  </si>
  <si>
    <t>ZAM2543</t>
  </si>
  <si>
    <t>GAZ0533</t>
  </si>
  <si>
    <t>NAC3422</t>
  </si>
  <si>
    <t>MAN004</t>
  </si>
  <si>
    <t>MAN0041</t>
  </si>
  <si>
    <t>GAZ0813</t>
  </si>
  <si>
    <t>CSCSSR fail 2%</t>
  </si>
  <si>
    <t>PSCSSR fail 2%</t>
  </si>
  <si>
    <t>CSCDR fail 2%</t>
  </si>
  <si>
    <t>Dem CS CDR 2%</t>
  </si>
  <si>
    <t>Dem CSCSSR 2%</t>
  </si>
  <si>
    <t>Dem PSCSSR 2%</t>
  </si>
  <si>
    <t>UNIA095</t>
  </si>
  <si>
    <t>UMOC170</t>
  </si>
  <si>
    <t>UTET2435</t>
  </si>
  <si>
    <t>UTET243</t>
  </si>
  <si>
    <t>UCAB2175</t>
  </si>
  <si>
    <t>USOF046</t>
  </si>
  <si>
    <t>UNAC0083</t>
  </si>
  <si>
    <t>UNAC008</t>
  </si>
  <si>
    <t>UCAB2178</t>
  </si>
  <si>
    <t>USOF0466</t>
  </si>
  <si>
    <t>UCAB119</t>
  </si>
  <si>
    <t>UCAB0172</t>
  </si>
  <si>
    <t>UCAB017</t>
  </si>
  <si>
    <t>UTET0702</t>
  </si>
  <si>
    <t>UTET070</t>
  </si>
  <si>
    <t>UCAB1193</t>
  </si>
  <si>
    <t>GAZ126</t>
  </si>
  <si>
    <t>GAZ120</t>
  </si>
  <si>
    <t>GAZ1203</t>
  </si>
  <si>
    <t>CAB0482</t>
  </si>
  <si>
    <t>CAB215</t>
  </si>
  <si>
    <t>CAB2153</t>
  </si>
  <si>
    <t>MAC218</t>
  </si>
  <si>
    <t>MAC2183</t>
  </si>
  <si>
    <t>GAZ153</t>
  </si>
  <si>
    <t>MOC2583</t>
  </si>
  <si>
    <t>MAN180</t>
  </si>
  <si>
    <t>MAN1809</t>
  </si>
  <si>
    <t>UINH096</t>
  </si>
  <si>
    <t>GAZ1021</t>
  </si>
  <si>
    <t>NAM028</t>
  </si>
  <si>
    <t>NAM0282</t>
  </si>
  <si>
    <t>NAM170</t>
  </si>
  <si>
    <t>CAB175</t>
  </si>
  <si>
    <t>CAB1751</t>
  </si>
  <si>
    <t>NAM130</t>
  </si>
  <si>
    <t>NAM1301</t>
  </si>
  <si>
    <t>ZAM270</t>
  </si>
  <si>
    <t>UCAB1191</t>
  </si>
  <si>
    <t>GAZ042</t>
  </si>
  <si>
    <t>GAZ0422</t>
  </si>
  <si>
    <t>MAN104</t>
  </si>
  <si>
    <t>MAN1042</t>
  </si>
  <si>
    <t>UZAM174</t>
  </si>
  <si>
    <t>USOF0055</t>
  </si>
  <si>
    <t>USOF005</t>
  </si>
  <si>
    <t>20140822 Change Fre</t>
  </si>
  <si>
    <t>Vùng phủ rộng ~ 32km, 80% &lt;-100</t>
  </si>
  <si>
    <t>Phủ xa ~ 20km, 40% &lt;-100</t>
  </si>
  <si>
    <t>Vùng phủ rộng ~ 18km, 54% &lt;-100</t>
  </si>
  <si>
    <t>GAZ067</t>
  </si>
  <si>
    <t>GAZ0673</t>
  </si>
  <si>
    <t>CAB115</t>
  </si>
  <si>
    <t>CAB1152</t>
  </si>
  <si>
    <t>CAB1752</t>
  </si>
  <si>
    <t>SOF0698</t>
  </si>
  <si>
    <t>UMOC1664</t>
  </si>
  <si>
    <t>UMOC166</t>
  </si>
  <si>
    <t>MAP117</t>
  </si>
  <si>
    <t>INH222</t>
  </si>
  <si>
    <t>INH2221</t>
  </si>
  <si>
    <t>INH188</t>
  </si>
  <si>
    <t>INH1883</t>
  </si>
  <si>
    <t>INH2023</t>
  </si>
  <si>
    <t>INH2223</t>
  </si>
  <si>
    <t>SOF1613</t>
  </si>
  <si>
    <t>UMOC1665</t>
  </si>
  <si>
    <t>Reset</t>
  </si>
  <si>
    <t>GAZ058</t>
  </si>
  <si>
    <t>GAZ1023</t>
  </si>
  <si>
    <t>NAC326</t>
  </si>
  <si>
    <t>GAZ026</t>
  </si>
  <si>
    <t>GAZ0263</t>
  </si>
  <si>
    <t>INH108</t>
  </si>
  <si>
    <t>SOF0041</t>
  </si>
  <si>
    <t>UMOC1663</t>
  </si>
  <si>
    <t>UMOC1661</t>
  </si>
  <si>
    <t>UMOC1662</t>
  </si>
  <si>
    <t>UMOC2133</t>
  </si>
  <si>
    <t>UMOC213</t>
  </si>
  <si>
    <t>UMOC1667</t>
  </si>
  <si>
    <t>GAZ0022</t>
  </si>
  <si>
    <t>INH1081</t>
  </si>
  <si>
    <t>INH2132</t>
  </si>
  <si>
    <t>INH2202</t>
  </si>
  <si>
    <t>CAB203</t>
  </si>
  <si>
    <t>ZAM0603</t>
  </si>
  <si>
    <t>ZAM207</t>
  </si>
  <si>
    <t>NAC1173</t>
  </si>
  <si>
    <t>NIA161</t>
  </si>
  <si>
    <t>NIA1611</t>
  </si>
  <si>
    <t>GAZ076</t>
  </si>
  <si>
    <t>GAZ0763</t>
  </si>
  <si>
    <t>ZAM0963</t>
  </si>
  <si>
    <t>ZAM2072</t>
  </si>
  <si>
    <t>UMOC1704</t>
  </si>
  <si>
    <t>Fail TA &gt; 34</t>
  </si>
  <si>
    <t>40% Rxlev &lt; -100</t>
  </si>
  <si>
    <t>20140830 Change Fre</t>
  </si>
  <si>
    <t>25km, Nhieu DL</t>
  </si>
  <si>
    <t>Khong nhieu</t>
  </si>
  <si>
    <t>20140830 Reset</t>
  </si>
  <si>
    <t>INH2201</t>
  </si>
  <si>
    <t>INH1931</t>
  </si>
  <si>
    <t>INH099</t>
  </si>
  <si>
    <t>SOF010</t>
  </si>
  <si>
    <t>SOF0102</t>
  </si>
  <si>
    <t>GAZ177</t>
  </si>
  <si>
    <t>CAB189</t>
  </si>
  <si>
    <t>NAC220</t>
  </si>
  <si>
    <t>NAC2201</t>
  </si>
  <si>
    <t>Other</t>
  </si>
  <si>
    <t>High traffic</t>
  </si>
  <si>
    <t>Change coverage</t>
  </si>
  <si>
    <t>Interference with Jam</t>
  </si>
  <si>
    <t>ZAM296</t>
  </si>
  <si>
    <t>ok</t>
  </si>
  <si>
    <r>
      <t xml:space="preserve">BAD CELLS </t>
    </r>
    <r>
      <rPr>
        <b/>
        <sz val="14"/>
        <color theme="1"/>
        <rFont val="Calibri"/>
        <family val="2"/>
        <scheme val="minor"/>
      </rPr>
      <t>CDR</t>
    </r>
  </si>
  <si>
    <r>
      <t xml:space="preserve">BAD CELLS </t>
    </r>
    <r>
      <rPr>
        <b/>
        <sz val="14"/>
        <color theme="1"/>
        <rFont val="Calibri"/>
        <family val="2"/>
        <scheme val="minor"/>
      </rPr>
      <t>CSSR</t>
    </r>
  </si>
  <si>
    <r>
      <t xml:space="preserve">BAD CELLS </t>
    </r>
    <r>
      <rPr>
        <b/>
        <sz val="14"/>
        <color theme="1"/>
        <rFont val="Calibri"/>
        <family val="2"/>
        <scheme val="minor"/>
      </rPr>
      <t>CS CDR</t>
    </r>
  </si>
  <si>
    <r>
      <t xml:space="preserve">BAD CELLS </t>
    </r>
    <r>
      <rPr>
        <b/>
        <sz val="14"/>
        <color theme="1"/>
        <rFont val="Calibri"/>
        <family val="2"/>
        <scheme val="minor"/>
      </rPr>
      <t>CS CSSR</t>
    </r>
  </si>
  <si>
    <r>
      <t xml:space="preserve">BAD CELLS </t>
    </r>
    <r>
      <rPr>
        <b/>
        <sz val="14"/>
        <color theme="1"/>
        <rFont val="Calibri"/>
        <family val="2"/>
        <scheme val="minor"/>
      </rPr>
      <t>PS CSSR</t>
    </r>
  </si>
  <si>
    <r>
      <t xml:space="preserve">BAD CELLS </t>
    </r>
    <r>
      <rPr>
        <b/>
        <sz val="14"/>
        <color theme="1"/>
        <rFont val="Calibri"/>
        <family val="2"/>
        <scheme val="minor"/>
      </rPr>
      <t>PS CDR</t>
    </r>
  </si>
  <si>
    <t>CDR &gt; 2% and Call drop &gt; 5</t>
  </si>
  <si>
    <t>CSSR &lt; 98% and Call Setup fail &gt; 5</t>
  </si>
  <si>
    <t>CS CDR &gt; 2% and CS call drop &gt; 5</t>
  </si>
  <si>
    <t>CS CSSR &lt; 98% and CS call setup fail &gt; 5</t>
  </si>
  <si>
    <t>PS CSSR &lt; 98% and PS call setup fail &gt; 50</t>
  </si>
  <si>
    <t>INH1932</t>
  </si>
  <si>
    <t>INH2051</t>
  </si>
  <si>
    <t>ZAM2911</t>
  </si>
  <si>
    <t>ZAM2971</t>
  </si>
  <si>
    <t>MAN0351</t>
  </si>
  <si>
    <t>INH1823</t>
  </si>
  <si>
    <t>ZAM0052</t>
  </si>
  <si>
    <t>ZAM2961</t>
  </si>
  <si>
    <t>NAC3693</t>
  </si>
  <si>
    <t>INH0303</t>
  </si>
  <si>
    <t>INH038</t>
  </si>
  <si>
    <t>USOF017</t>
  </si>
  <si>
    <t>UMAC1082</t>
  </si>
  <si>
    <t>ZAM2701</t>
  </si>
  <si>
    <t>GAZ171</t>
  </si>
  <si>
    <t>GAZ1711</t>
  </si>
  <si>
    <t>INH133</t>
  </si>
  <si>
    <t>MOC2581</t>
  </si>
  <si>
    <t>NIA1862</t>
  </si>
  <si>
    <t>MAP0522</t>
  </si>
  <si>
    <t>ZAM295</t>
  </si>
  <si>
    <t>GAZ1263</t>
  </si>
  <si>
    <t>INH204</t>
  </si>
  <si>
    <t>NAM061</t>
  </si>
  <si>
    <t>NAM0612</t>
  </si>
  <si>
    <t>MOC0711</t>
  </si>
  <si>
    <t>USOF0446</t>
  </si>
  <si>
    <t>USOF044</t>
  </si>
  <si>
    <t>MAP1171</t>
  </si>
  <si>
    <t>INH2173</t>
  </si>
  <si>
    <t>NAC345</t>
  </si>
  <si>
    <t>NAC3451</t>
  </si>
  <si>
    <t>UCAB127</t>
  </si>
  <si>
    <t>UCAB1276</t>
  </si>
  <si>
    <t>UCAB1076</t>
  </si>
  <si>
    <t>UCAB107</t>
  </si>
  <si>
    <t>UCAB1075</t>
  </si>
  <si>
    <t>GAZ089</t>
  </si>
  <si>
    <t>INH056</t>
  </si>
  <si>
    <t>NAM124</t>
  </si>
  <si>
    <t>NAM1241</t>
  </si>
  <si>
    <t>SOF136</t>
  </si>
  <si>
    <t>SOF1361</t>
  </si>
  <si>
    <t>NAC072</t>
  </si>
  <si>
    <t>NAC0721</t>
  </si>
  <si>
    <t>INH210</t>
  </si>
  <si>
    <t>USOF0646</t>
  </si>
  <si>
    <t>USOF064</t>
  </si>
  <si>
    <t>GAZ050</t>
  </si>
  <si>
    <t>SOF267</t>
  </si>
  <si>
    <t>SOF2672</t>
  </si>
  <si>
    <t>TET1452</t>
  </si>
  <si>
    <t>USOF0174</t>
  </si>
  <si>
    <t>ZAM2952</t>
  </si>
  <si>
    <t>GAZ048</t>
  </si>
  <si>
    <t>GAZ0482</t>
  </si>
  <si>
    <t>NAM2972</t>
  </si>
  <si>
    <t>CAB176</t>
  </si>
  <si>
    <t>CAB1762</t>
  </si>
  <si>
    <t>UMAC0302</t>
  </si>
  <si>
    <t>UMAC030</t>
  </si>
  <si>
    <t>UTET1283</t>
  </si>
  <si>
    <t>UTET128</t>
  </si>
  <si>
    <t>UZAM244</t>
  </si>
  <si>
    <t>UZAM2442</t>
  </si>
  <si>
    <t>USOF043</t>
  </si>
  <si>
    <t>GAZ0937</t>
  </si>
  <si>
    <t>NAM1702</t>
  </si>
  <si>
    <t>SOF125</t>
  </si>
  <si>
    <t>SOF1252</t>
  </si>
  <si>
    <t>GAZ121</t>
  </si>
  <si>
    <t>GAZ1211</t>
  </si>
  <si>
    <t>INH2011</t>
  </si>
  <si>
    <t>INH1981</t>
  </si>
  <si>
    <t>ZAM255</t>
  </si>
  <si>
    <t>INH0583</t>
  </si>
  <si>
    <t>INH0343</t>
  </si>
  <si>
    <t>INH1962</t>
  </si>
  <si>
    <t>ZAM273</t>
  </si>
  <si>
    <t>ZAM2733</t>
  </si>
  <si>
    <t>UNAC251</t>
  </si>
  <si>
    <t>UINH0963</t>
  </si>
  <si>
    <t>UMAN013</t>
  </si>
  <si>
    <t>UMAC1083</t>
  </si>
  <si>
    <t>MAP044</t>
  </si>
  <si>
    <t>GAZ091</t>
  </si>
  <si>
    <t>GAZ0913</t>
  </si>
  <si>
    <t>GAZ125</t>
  </si>
  <si>
    <t>GAZ1251</t>
  </si>
  <si>
    <t>MAP007</t>
  </si>
  <si>
    <t>MAP0072</t>
  </si>
  <si>
    <t>INH1912</t>
  </si>
  <si>
    <t>INH042</t>
  </si>
  <si>
    <t>INH0423</t>
  </si>
  <si>
    <t>ZAM232</t>
  </si>
  <si>
    <t>TET185</t>
  </si>
  <si>
    <t>TET1851</t>
  </si>
  <si>
    <t>SOF139</t>
  </si>
  <si>
    <t>UGAZ0103</t>
  </si>
  <si>
    <t>UGAZ010</t>
  </si>
  <si>
    <t>UZAM001</t>
  </si>
  <si>
    <t>UMAC0542</t>
  </si>
  <si>
    <t>UMAC0543</t>
  </si>
  <si>
    <t>UMAC0632</t>
  </si>
  <si>
    <t>UMAC0633</t>
  </si>
  <si>
    <t>USOF0402</t>
  </si>
  <si>
    <t>USOF040</t>
  </si>
  <si>
    <t>USOF0401</t>
  </si>
  <si>
    <t>USOF0403</t>
  </si>
  <si>
    <t>UCAB2172</t>
  </si>
  <si>
    <t>UCAB0137</t>
  </si>
  <si>
    <t>UNIA0959</t>
  </si>
  <si>
    <t>USOF0465</t>
  </si>
  <si>
    <t>UMAN0836</t>
  </si>
  <si>
    <t>UMAN083</t>
  </si>
  <si>
    <t>USOF0404</t>
  </si>
  <si>
    <t>UCAB0425</t>
  </si>
  <si>
    <t>UCAB042</t>
  </si>
  <si>
    <t>UMOC0946</t>
  </si>
  <si>
    <t>UMOC094</t>
  </si>
  <si>
    <t>UCAB1074</t>
  </si>
  <si>
    <t>USOF0056</t>
  </si>
  <si>
    <t>UCAB1274</t>
  </si>
  <si>
    <t>UCAB1192</t>
  </si>
  <si>
    <t>USOF0644</t>
  </si>
  <si>
    <t>UMAC0472</t>
  </si>
  <si>
    <t>UMAC0541</t>
  </si>
  <si>
    <t>INH055</t>
  </si>
  <si>
    <t>INH206</t>
  </si>
  <si>
    <t>INH008</t>
  </si>
  <si>
    <t>MAN1828</t>
  </si>
  <si>
    <t>UMAC1151</t>
  </si>
  <si>
    <t>UMAC115</t>
  </si>
  <si>
    <t>UMAC1153</t>
  </si>
  <si>
    <t>GAZ1531</t>
  </si>
  <si>
    <t>INH0993</t>
  </si>
  <si>
    <t>SOF261</t>
  </si>
  <si>
    <t>SOF2612</t>
  </si>
  <si>
    <t>INH0341</t>
  </si>
  <si>
    <t>MAN062</t>
  </si>
  <si>
    <t>MAN1838</t>
  </si>
  <si>
    <t>UCAB105</t>
  </si>
  <si>
    <t>UMAC1152</t>
  </si>
  <si>
    <t>MAP058</t>
  </si>
  <si>
    <t>GAZ165</t>
  </si>
  <si>
    <t>GAZ113</t>
  </si>
  <si>
    <t>INH0563</t>
  </si>
  <si>
    <t>INH2083</t>
  </si>
  <si>
    <t>INH0481</t>
  </si>
  <si>
    <t>NAC070</t>
  </si>
  <si>
    <t>GAZ016</t>
  </si>
  <si>
    <t>GAZ0163</t>
  </si>
  <si>
    <t>GAZ1653</t>
  </si>
  <si>
    <t>INH0082</t>
  </si>
  <si>
    <t>INH0551</t>
  </si>
  <si>
    <t>CAB106</t>
  </si>
  <si>
    <t>NAC089</t>
  </si>
  <si>
    <t>NAC0892</t>
  </si>
  <si>
    <t>NaN</t>
  </si>
  <si>
    <t>UNAC0713</t>
  </si>
  <si>
    <t>UNAC071</t>
  </si>
  <si>
    <t>Anchored WCEL</t>
  </si>
  <si>
    <t>---</t>
  </si>
  <si>
    <t>Anchored WBTS</t>
  </si>
  <si>
    <t>UMAC0471</t>
  </si>
  <si>
    <t>MAC181</t>
  </si>
  <si>
    <t>MAP035</t>
  </si>
  <si>
    <t>MAP0353</t>
  </si>
  <si>
    <t>INH066</t>
  </si>
  <si>
    <t>CAB184</t>
  </si>
  <si>
    <t>CAB1842</t>
  </si>
  <si>
    <t>GAZ0133</t>
  </si>
  <si>
    <t>GAZ044</t>
  </si>
  <si>
    <t>GAZ0443</t>
  </si>
  <si>
    <t>NAM165</t>
  </si>
  <si>
    <t>NAM1653</t>
  </si>
  <si>
    <t>SOF086</t>
  </si>
  <si>
    <t>SOF0863</t>
  </si>
  <si>
    <t>NAC0701</t>
  </si>
  <si>
    <t>GAZ005</t>
  </si>
  <si>
    <t>GAZ0051</t>
  </si>
  <si>
    <t>GAZ0161</t>
  </si>
  <si>
    <t>GAZ070</t>
  </si>
  <si>
    <t>GAZ0702</t>
  </si>
  <si>
    <t>MAC054</t>
  </si>
  <si>
    <t>MAC0543</t>
  </si>
  <si>
    <t>GAZ108</t>
  </si>
  <si>
    <t>NAC354</t>
  </si>
  <si>
    <t>TET136</t>
  </si>
  <si>
    <t>UMAN0136</t>
  </si>
  <si>
    <t>UMAP0135</t>
  </si>
  <si>
    <t>UMAP013</t>
  </si>
  <si>
    <t>UMAN0504</t>
  </si>
  <si>
    <t>UMAN050</t>
  </si>
  <si>
    <t>UMOC1674</t>
  </si>
  <si>
    <t>UMOC167</t>
  </si>
  <si>
    <t>UMAN0354</t>
  </si>
  <si>
    <t>UMAN035</t>
  </si>
  <si>
    <t>UNIA0985</t>
  </si>
  <si>
    <t>UNIA098</t>
  </si>
  <si>
    <t>UZAM0344</t>
  </si>
  <si>
    <t>UZAM034</t>
  </si>
  <si>
    <t>UNIA1025</t>
  </si>
  <si>
    <t>UNIA102</t>
  </si>
  <si>
    <t>- Số cell tồi CS CSSR ngày 17-09-2014 là 36 cell, cần loại bỏ 16 cell để đạt target đề ra</t>
  </si>
  <si>
    <t>- Số cell tồi PS CSSR ngày 17-09-2014 là 23 cell, cần loại bỏ 7 cell để đạt target đề ra.</t>
  </si>
  <si>
    <t>Tồi CS RRC và CS RAB do nguyên nhân vô tuyến</t>
  </si>
  <si>
    <t>Thực hiện tối ưu lại vùng phủ</t>
  </si>
  <si>
    <t>Đang chờ đội tối ưu đến tối ưu khu vực này</t>
  </si>
  <si>
    <t>Lỗi vô tuyến</t>
  </si>
  <si>
    <t>rà soát tham số mềm, và thực hiện tối ưu vùng phủ.</t>
  </si>
  <si>
    <t>Đã hoàn thành rà soát tham số cho các trạm trên</t>
  </si>
  <si>
    <t>Lỗi khối RF</t>
  </si>
  <si>
    <t>Nghẽn uplink CE</t>
  </si>
  <si>
    <t>nâng cấp card WBBP, tăng dung lượng CE cho trạm</t>
  </si>
  <si>
    <t>Nghẽn uplink CE gây khó thiết lập cuộc gọi</t>
  </si>
  <si>
    <t>Đã hoàn thành lúc 9h ngày 16/09</t>
  </si>
  <si>
    <t>Nâng cấp card WBBP, tăng dung lượng CE cho trạm</t>
  </si>
  <si>
    <t>Hiện tại đã hết</t>
  </si>
  <si>
    <t>Đã rút chuyển card WBBP từ trạm test chuyển lên, hiện tại đã đến NAMPULA, đang chờ xe để chuyển tiếp lên CABO</t>
  </si>
  <si>
    <t>Hiện tại kho đã hết card WBBP, đang chờ thiết bị dự phòng WCTT về</t>
  </si>
  <si>
    <t>Đã hoàn thành rút chuyển khối RF từ UGAZ114 sang UGAZ060 ngày 18/09</t>
  </si>
  <si>
    <t>Tiếp tục theo dõi KPI</t>
  </si>
  <si>
    <t>Hiện tại trong kho đã hết thiết bị RF để thay. Thực hiện rút chuyển khối RF từ UGAZ114 sang UGAZ060</t>
  </si>
  <si>
    <t>Thực hiện tối ưu tham số, và tối ưu lại vùng phủ</t>
  </si>
  <si>
    <t>Đã hoàn thành tối ưu tham số, đang chờ đội tối ưu onsite đến tối ưu vùng phủ trạm này</t>
  </si>
  <si>
    <t>Đaã chuyển card WBBP từ trạm test lên trạm này, hiện card đã đến kho tỉnh NAMPULA, đang chờ xe chuyển lên Cabo</t>
  </si>
  <si>
    <t>Hiện trong kho đã hết card WBBP để nâng cấp, đang chờ hàng dự phòng UCTT về</t>
  </si>
  <si>
    <t>KPI có cải thiện nhưng chưa thoát tồi</t>
  </si>
  <si>
    <t>Đã hoàn thành nâng cấp card WBBP</t>
  </si>
  <si>
    <t xml:space="preserve"> Nguyên nhân:
 - Nghẽn uplink CE: 15/36 cell (chiếm 42%)
- Lỗi thiết bị: 1/36 cell chiếm 3% cụ thể cell GAZ0601 đang bị lỗi khối RF
- Tồi do vô tuyến (vùng phủ kém và chưa hợp lý): 20/36 cell (chiếm 55%)
</t>
  </si>
  <si>
    <t xml:space="preserve">Giải pháp:
- Nghẽn uplink CE: đã thực hiện nâng cấp carrier 2 cho các trạm này nhưng vẫn chưa hết ngẽn, hiện đang thực hiện nâng cấp card WBBP cho các trạm trên.
- UGAZ0601: Reset nhưng ko hết, thay RRU, hiện đang rút thiết bị từ trạm khác về lắp cho trạm này
- Tồi vô tuyến:  rà soát tham số mềm, và thực hiện tối ưu vùng phủ.
</t>
  </si>
  <si>
    <t>- Nghẽn uplink CE: Đã hoàn thành nâng cấp card WBBP cho các trạm UMOC166, UCAB050, UCAB048. Hiện còn trạm UCAB217 đang chờ chuyển card nâng cấp.
- Lỗi thiết bị: rút từ trạm GAZ114 chuyển về cho GAZ0601, đã hoàn thành ngày 18/09
- Đã hoàn thành rà soát tham số cho các trạm trên</t>
  </si>
  <si>
    <t>Tính đến ngày 18/09 hiện đã có 9/36 cell thoát tồi, đạt 25%</t>
  </si>
  <si>
    <t xml:space="preserve"> Nguyên nhân:
  - Nghẽn uplink CE: 12/23 cell (chiếm 52%)
- Lỗi thiết bị: 1/23 cell chiếm 4% cụ thể cell GAZ0601 đang bị lỗi khối RF
- Tồi do vô tuyến (vùng phủ kém và chưa hợp lý): 10/23 cell (chiếm 44%)
</t>
  </si>
  <si>
    <t xml:space="preserve">Giải pháp:
- Nghẽn uplink CE: đã thực hiện nâng cấp carrier 2 cho các trạm này nhưng vẫn chưa hết ngẽn, hiện đang thực hiện nâng cấp card WBBP cho các trạm trên.
- UGAZ0601: Reset nhưng ko hết, thay RRU, hiện đan rút thiết bị từ trạm khác về lắp cho trạm này
- Tồi vô tuyến:  rà soát tham số mềm, và thực hiện tối ưu vùng phủ.
</t>
  </si>
  <si>
    <t>Tính đến ngày 18/09 hiện đã có 10/23 cell thoát tồi, đạt 43%</t>
  </si>
  <si>
    <t>GAZ038</t>
  </si>
  <si>
    <t>GAZ0532</t>
  </si>
  <si>
    <t>INH0492</t>
  </si>
  <si>
    <t>INH2193</t>
  </si>
  <si>
    <t>GAZ0771</t>
  </si>
  <si>
    <t>GAZ1131</t>
  </si>
  <si>
    <t>CAB1151</t>
  </si>
  <si>
    <t>CAB1891</t>
  </si>
  <si>
    <t>CAB1893</t>
  </si>
  <si>
    <t>CAB2032</t>
  </si>
  <si>
    <t>CAB192</t>
  </si>
  <si>
    <t>CAB1922</t>
  </si>
  <si>
    <t>CAB195</t>
  </si>
  <si>
    <t>NIA041</t>
  </si>
  <si>
    <t>NIA0411</t>
  </si>
  <si>
    <t>UZAM066</t>
  </si>
  <si>
    <t>UCAB0171</t>
  </si>
  <si>
    <t>UZAM1745</t>
  </si>
  <si>
    <t>UMOC0944</t>
  </si>
  <si>
    <t>NAM3713</t>
  </si>
  <si>
    <t>GAZ0501</t>
  </si>
  <si>
    <t>GAZ1772</t>
  </si>
  <si>
    <t>INH0382</t>
  </si>
  <si>
    <t>INH0667</t>
  </si>
  <si>
    <t>INH1762</t>
  </si>
  <si>
    <t>GAZ033</t>
  </si>
  <si>
    <t>INH031</t>
  </si>
  <si>
    <t>NAM298</t>
  </si>
  <si>
    <t>NAM2981</t>
  </si>
  <si>
    <t>NAM286</t>
  </si>
  <si>
    <t>NAM2861</t>
  </si>
  <si>
    <t>MAN212</t>
  </si>
  <si>
    <t>SOF1391</t>
  </si>
  <si>
    <t>MAN194</t>
  </si>
  <si>
    <t>MAN1942</t>
  </si>
  <si>
    <t>NIA169</t>
  </si>
  <si>
    <t>NIA1693</t>
  </si>
  <si>
    <t>SOF097</t>
  </si>
  <si>
    <t>SOF0973</t>
  </si>
  <si>
    <t>UZAM2443</t>
  </si>
  <si>
    <t>USOF0445</t>
  </si>
  <si>
    <t>UGAZ0604</t>
  </si>
  <si>
    <t>MAC043</t>
  </si>
  <si>
    <t>GAZ075</t>
  </si>
  <si>
    <t>GAZ0753</t>
  </si>
  <si>
    <t>GAZ0772</t>
  </si>
  <si>
    <t>INH2021</t>
  </si>
  <si>
    <t>INH2111</t>
  </si>
  <si>
    <t>INH013</t>
  </si>
  <si>
    <t>INH0131</t>
  </si>
  <si>
    <t>INH216</t>
  </si>
  <si>
    <t>INH2163</t>
  </si>
  <si>
    <t>GAZ018</t>
  </si>
  <si>
    <t>GAZ0181</t>
  </si>
  <si>
    <t>GAZ0751</t>
  </si>
  <si>
    <t>CAB149</t>
  </si>
  <si>
    <t>CAB172</t>
  </si>
  <si>
    <t>NAC071</t>
  </si>
  <si>
    <t>NAC0711</t>
  </si>
  <si>
    <t>SOF252</t>
  </si>
  <si>
    <t>SOF2522</t>
  </si>
  <si>
    <t>MAN042</t>
  </si>
  <si>
    <t>MAN0427</t>
  </si>
  <si>
    <t>MAN0437</t>
  </si>
  <si>
    <t>UMAN047</t>
  </si>
  <si>
    <t>UMAP015</t>
  </si>
  <si>
    <t>UTET2436</t>
  </si>
  <si>
    <t>MAC042</t>
  </si>
  <si>
    <t>MAC0421</t>
  </si>
  <si>
    <t>GAZ061</t>
  </si>
  <si>
    <t>GAZ0611</t>
  </si>
  <si>
    <t>GAZ0892</t>
  </si>
  <si>
    <t>GAZ1083</t>
  </si>
  <si>
    <t>INH2041</t>
  </si>
  <si>
    <t>GAZ063</t>
  </si>
  <si>
    <t>GAZ0662</t>
  </si>
  <si>
    <t>INH093</t>
  </si>
  <si>
    <t>MAN077</t>
  </si>
  <si>
    <t>MAN0771</t>
  </si>
  <si>
    <t>SOF0042</t>
  </si>
  <si>
    <t>NIA058</t>
  </si>
  <si>
    <t>NIA0588</t>
  </si>
  <si>
    <t>USOF0431</t>
  </si>
  <si>
    <t>USOF063</t>
  </si>
  <si>
    <t>UCAB1272</t>
  </si>
  <si>
    <t>UGAZ0113</t>
  </si>
  <si>
    <t>UGAZ011</t>
  </si>
  <si>
    <t>MAP158</t>
  </si>
  <si>
    <t>MAP1581</t>
  </si>
  <si>
    <t>MAC1812</t>
  </si>
  <si>
    <t>GAZ0911</t>
  </si>
  <si>
    <t>MAC047</t>
  </si>
  <si>
    <t>MAC0472</t>
  </si>
  <si>
    <t>GAZ1132</t>
  </si>
  <si>
    <t>INH0311</t>
  </si>
  <si>
    <t>GAZ072</t>
  </si>
  <si>
    <t>GAZ0722</t>
  </si>
  <si>
    <t>INH0472</t>
  </si>
  <si>
    <t>ZAM098</t>
  </si>
  <si>
    <t>ZAM113</t>
  </si>
  <si>
    <t>ZAM124</t>
  </si>
  <si>
    <t>ZAM2702</t>
  </si>
  <si>
    <t>NAM218</t>
  </si>
  <si>
    <t>NAM2182</t>
  </si>
  <si>
    <t>MOC168</t>
  </si>
  <si>
    <t>MOC1683</t>
  </si>
  <si>
    <t>GAZ040</t>
  </si>
  <si>
    <t>GAZ0401</t>
  </si>
  <si>
    <t>INH1923</t>
  </si>
  <si>
    <t>INH010</t>
  </si>
  <si>
    <t>INH0101</t>
  </si>
  <si>
    <t>INH212</t>
  </si>
  <si>
    <t>INH2121</t>
  </si>
  <si>
    <t>CAB1493</t>
  </si>
  <si>
    <t>ZAM2323</t>
  </si>
  <si>
    <t>CAB193</t>
  </si>
  <si>
    <t>NAM120</t>
  </si>
  <si>
    <t>NAM1204</t>
  </si>
  <si>
    <t>NAC294</t>
  </si>
  <si>
    <t>NAC2943</t>
  </si>
  <si>
    <t>NAC3263</t>
  </si>
  <si>
    <t>NIA154</t>
  </si>
  <si>
    <t>NIA1541</t>
  </si>
  <si>
    <t>SOF0782</t>
  </si>
  <si>
    <t>UZAM241</t>
  </si>
  <si>
    <t>UZAM003</t>
  </si>
  <si>
    <t>UCAB124</t>
  </si>
  <si>
    <t>UZAM2441</t>
  </si>
  <si>
    <t>UZAM2416</t>
  </si>
  <si>
    <t>UINH0742</t>
  </si>
  <si>
    <t>USOF0436</t>
  </si>
  <si>
    <t>UZAM0018</t>
  </si>
  <si>
    <t>MAP062</t>
  </si>
  <si>
    <t>MAP0623</t>
  </si>
  <si>
    <t>INH119</t>
  </si>
  <si>
    <t>INH1192</t>
  </si>
  <si>
    <t>INH2103</t>
  </si>
  <si>
    <t>INH1828</t>
  </si>
  <si>
    <t>NAM054</t>
  </si>
  <si>
    <t>NAM0542</t>
  </si>
  <si>
    <t>NAM080</t>
  </si>
  <si>
    <t>ZAM2553</t>
  </si>
  <si>
    <t>CAB1953</t>
  </si>
  <si>
    <t>CAB223</t>
  </si>
  <si>
    <t>CAB2231</t>
  </si>
  <si>
    <t>MOC081</t>
  </si>
  <si>
    <t>MOC0811</t>
  </si>
  <si>
    <t>NIA191</t>
  </si>
  <si>
    <t>TET256</t>
  </si>
  <si>
    <t>TET2562</t>
  </si>
  <si>
    <t>MAN1823</t>
  </si>
  <si>
    <t>UCAB001</t>
  </si>
  <si>
    <t>UMAP0212</t>
  </si>
  <si>
    <t>UMAP021</t>
  </si>
  <si>
    <t>UINH0743</t>
  </si>
  <si>
    <t>UTET059</t>
  </si>
  <si>
    <t>MAC017</t>
  </si>
  <si>
    <t>MAC0173</t>
  </si>
  <si>
    <t>INH051</t>
  </si>
  <si>
    <t>INH0512</t>
  </si>
  <si>
    <t>INH1331</t>
  </si>
  <si>
    <t>INH2013</t>
  </si>
  <si>
    <t>INH2162</t>
  </si>
  <si>
    <t>CAB219</t>
  </si>
  <si>
    <t>ZAM2963</t>
  </si>
  <si>
    <t>ZAM299</t>
  </si>
  <si>
    <t>ZAM2991</t>
  </si>
  <si>
    <t>CAB120</t>
  </si>
  <si>
    <t>CAB1202</t>
  </si>
  <si>
    <t>NAC343</t>
  </si>
  <si>
    <t>NAC3431</t>
  </si>
  <si>
    <t>MOC307</t>
  </si>
  <si>
    <t>MOC3071</t>
  </si>
  <si>
    <t>MAN126</t>
  </si>
  <si>
    <t>MAN1261</t>
  </si>
  <si>
    <t>NIA139</t>
  </si>
  <si>
    <t>NIA1392</t>
  </si>
  <si>
    <t>SOF188</t>
  </si>
  <si>
    <t>TET272</t>
  </si>
  <si>
    <t>TET2723</t>
  </si>
  <si>
    <t>NIA026</t>
  </si>
  <si>
    <t>NIA0266</t>
  </si>
  <si>
    <t>SOF107</t>
  </si>
  <si>
    <t>SOF1078</t>
  </si>
  <si>
    <t>USOF071</t>
  </si>
  <si>
    <t>UTET0142</t>
  </si>
  <si>
    <t>UTET014</t>
  </si>
  <si>
    <t>UCAB104</t>
  </si>
  <si>
    <t>USOF079</t>
  </si>
  <si>
    <t>UCAB0173</t>
  </si>
  <si>
    <t>UNIA1026</t>
  </si>
  <si>
    <t>USOF0405</t>
  </si>
  <si>
    <t>UCAB1044</t>
  </si>
  <si>
    <t>UMAP0215</t>
  </si>
  <si>
    <t>MAP0581</t>
  </si>
  <si>
    <t>MAP067</t>
  </si>
  <si>
    <t>GAZ025</t>
  </si>
  <si>
    <t>GAZ0251</t>
  </si>
  <si>
    <t>INH017</t>
  </si>
  <si>
    <t>INH0171</t>
  </si>
  <si>
    <t>INH1102</t>
  </si>
  <si>
    <t>INH1861</t>
  </si>
  <si>
    <t>INH0661</t>
  </si>
  <si>
    <t>CAB202</t>
  </si>
  <si>
    <t>CAB2023</t>
  </si>
  <si>
    <t>NAM0803</t>
  </si>
  <si>
    <t>ZAM145</t>
  </si>
  <si>
    <t>CAB014</t>
  </si>
  <si>
    <t>CAB1722</t>
  </si>
  <si>
    <t>CAB1933</t>
  </si>
  <si>
    <t>NAC162</t>
  </si>
  <si>
    <t>NAC1622</t>
  </si>
  <si>
    <t>MOC185</t>
  </si>
  <si>
    <t>MOC1851</t>
  </si>
  <si>
    <t>MOC234</t>
  </si>
  <si>
    <t>MOC2342</t>
  </si>
  <si>
    <t>NIA100</t>
  </si>
  <si>
    <t>NIA1001</t>
  </si>
  <si>
    <t>SOF268</t>
  </si>
  <si>
    <t>SOF2681</t>
  </si>
  <si>
    <t>TET116</t>
  </si>
  <si>
    <t>TET1161</t>
  </si>
  <si>
    <t>SOF264</t>
  </si>
  <si>
    <t>SOF2643</t>
  </si>
  <si>
    <t>MAN036</t>
  </si>
  <si>
    <t>MAN0369</t>
  </si>
  <si>
    <t>UNAM215</t>
  </si>
  <si>
    <t>USOF0792</t>
  </si>
  <si>
    <t>UCAB1055</t>
  </si>
  <si>
    <t>USOF0714</t>
  </si>
  <si>
    <t>MAP0523</t>
  </si>
  <si>
    <t>MAP261</t>
  </si>
  <si>
    <t>MAP2611</t>
  </si>
  <si>
    <t>MAC009</t>
  </si>
  <si>
    <t>MAC0093</t>
  </si>
  <si>
    <t>MAC114</t>
  </si>
  <si>
    <t>MAC1141</t>
  </si>
  <si>
    <t>MAC1142</t>
  </si>
  <si>
    <t>MAC1143</t>
  </si>
  <si>
    <t>MAP173</t>
  </si>
  <si>
    <t>MAP1731</t>
  </si>
  <si>
    <t>MAC041</t>
  </si>
  <si>
    <t>MAC0412</t>
  </si>
  <si>
    <t>GAZ103</t>
  </si>
  <si>
    <t>GAZ1031</t>
  </si>
  <si>
    <t>GAZ104</t>
  </si>
  <si>
    <t>GAZ1043</t>
  </si>
  <si>
    <t>GAZ0503</t>
  </si>
  <si>
    <t>GAZ087</t>
  </si>
  <si>
    <t>GAZ0871</t>
  </si>
  <si>
    <t>MAC015</t>
  </si>
  <si>
    <t>MAC0153</t>
  </si>
  <si>
    <t>GAZ129</t>
  </si>
  <si>
    <t>GAZ1292</t>
  </si>
  <si>
    <t>INH001</t>
  </si>
  <si>
    <t>INH0011</t>
  </si>
  <si>
    <t>GAZ0613</t>
  </si>
  <si>
    <t>GAZ073</t>
  </si>
  <si>
    <t>GAZ0731</t>
  </si>
  <si>
    <t>GAZ105</t>
  </si>
  <si>
    <t>GAZ1052</t>
  </si>
  <si>
    <t>INH0483</t>
  </si>
  <si>
    <t>INH0493</t>
  </si>
  <si>
    <t>INH1763</t>
  </si>
  <si>
    <t>INH218</t>
  </si>
  <si>
    <t>INH2182</t>
  </si>
  <si>
    <t>INH2183</t>
  </si>
  <si>
    <t>INH2191</t>
  </si>
  <si>
    <t>GAZ035</t>
  </si>
  <si>
    <t>GAZ0351</t>
  </si>
  <si>
    <t>GAZ1081</t>
  </si>
  <si>
    <t>INH126</t>
  </si>
  <si>
    <t>INH1261</t>
  </si>
  <si>
    <t>INH2172</t>
  </si>
  <si>
    <t>CAB061</t>
  </si>
  <si>
    <t>CAB0612</t>
  </si>
  <si>
    <t>CAB142</t>
  </si>
  <si>
    <t>CAB1428</t>
  </si>
  <si>
    <t>CAB200</t>
  </si>
  <si>
    <t>CAB2003</t>
  </si>
  <si>
    <t>NAM064</t>
  </si>
  <si>
    <t>NAM0642</t>
  </si>
  <si>
    <t>NAM0801</t>
  </si>
  <si>
    <t>NAM085</t>
  </si>
  <si>
    <t>NAM0850</t>
  </si>
  <si>
    <t>NAM0851</t>
  </si>
  <si>
    <t>NAM1651</t>
  </si>
  <si>
    <t>NAM265</t>
  </si>
  <si>
    <t>NAM2651</t>
  </si>
  <si>
    <t>NAM2653</t>
  </si>
  <si>
    <t>ZAM031</t>
  </si>
  <si>
    <t>ZAM0313</t>
  </si>
  <si>
    <t>ZAM0982</t>
  </si>
  <si>
    <t>CAB017</t>
  </si>
  <si>
    <t>CAB0171</t>
  </si>
  <si>
    <t>CAB1068</t>
  </si>
  <si>
    <t>CAB123</t>
  </si>
  <si>
    <t>CAB1232</t>
  </si>
  <si>
    <t>SOF055</t>
  </si>
  <si>
    <t>SOF0552</t>
  </si>
  <si>
    <t>TET079</t>
  </si>
  <si>
    <t>TET0792</t>
  </si>
  <si>
    <t>TET1852</t>
  </si>
  <si>
    <t>NIA003</t>
  </si>
  <si>
    <t>NIA0033</t>
  </si>
  <si>
    <t>MAN135</t>
  </si>
  <si>
    <t>MAN1353</t>
  </si>
  <si>
    <t>MAN2123</t>
  </si>
  <si>
    <t>SOF0423</t>
  </si>
  <si>
    <t>TET1363</t>
  </si>
  <si>
    <t>USOF0173</t>
  </si>
  <si>
    <t>UNAC0712</t>
  </si>
  <si>
    <t>UMAN0742</t>
  </si>
  <si>
    <t>UMAN074</t>
  </si>
  <si>
    <t>UMOC0795</t>
  </si>
  <si>
    <t>UMOC079</t>
  </si>
  <si>
    <t>UZAM0011</t>
  </si>
  <si>
    <t>UMAN0472</t>
  </si>
  <si>
    <t>UGAZ0941</t>
  </si>
  <si>
    <t>UGAZ094</t>
  </si>
  <si>
    <t>UGAZ0111</t>
  </si>
  <si>
    <t>UMAP0183</t>
  </si>
  <si>
    <t>UMAP018</t>
  </si>
  <si>
    <t>USOF0635</t>
  </si>
  <si>
    <t>UMAP0742</t>
  </si>
  <si>
    <t>UMAP074</t>
  </si>
  <si>
    <t>UCAB0139</t>
  </si>
  <si>
    <t>MAC134</t>
  </si>
  <si>
    <t>MAC1343</t>
  </si>
  <si>
    <t>MAC174</t>
  </si>
  <si>
    <t>MAC1742</t>
  </si>
  <si>
    <t>MAP0521</t>
  </si>
  <si>
    <t>MAP1552</t>
  </si>
  <si>
    <t>MAC171</t>
  </si>
  <si>
    <t>MAC1713</t>
  </si>
  <si>
    <t>MAP160</t>
  </si>
  <si>
    <t>MAP1601</t>
  </si>
  <si>
    <t>MAP2612</t>
  </si>
  <si>
    <t>GAZ119</t>
  </si>
  <si>
    <t>GAZ1192</t>
  </si>
  <si>
    <t>MAP1312</t>
  </si>
  <si>
    <t>GAZ074</t>
  </si>
  <si>
    <t>GAZ0741</t>
  </si>
  <si>
    <t>GAZ1783</t>
  </si>
  <si>
    <t>MAC0431</t>
  </si>
  <si>
    <t>MAP0672</t>
  </si>
  <si>
    <t>GAZ052</t>
  </si>
  <si>
    <t>GAZ0523</t>
  </si>
  <si>
    <t>GAZ1261</t>
  </si>
  <si>
    <t>MAC085</t>
  </si>
  <si>
    <t>MAC0852</t>
  </si>
  <si>
    <t>GAZ132</t>
  </si>
  <si>
    <t>GAZ1321</t>
  </si>
  <si>
    <t>INH026</t>
  </si>
  <si>
    <t>INH0263</t>
  </si>
  <si>
    <t>INH0421</t>
  </si>
  <si>
    <t>INH0552</t>
  </si>
  <si>
    <t>INH1921</t>
  </si>
  <si>
    <t>INH2003</t>
  </si>
  <si>
    <t>GAZ0633</t>
  </si>
  <si>
    <t>GAZ090</t>
  </si>
  <si>
    <t>GAZ0902</t>
  </si>
  <si>
    <t>INH0201</t>
  </si>
  <si>
    <t>INH085</t>
  </si>
  <si>
    <t>INH0852</t>
  </si>
  <si>
    <t>CAB027</t>
  </si>
  <si>
    <t>CAB0271</t>
  </si>
  <si>
    <t>CAB2193</t>
  </si>
  <si>
    <t>NAM168</t>
  </si>
  <si>
    <t>NAM1681</t>
  </si>
  <si>
    <t>NAM207</t>
  </si>
  <si>
    <t>NAM2073</t>
  </si>
  <si>
    <t>ZAM054</t>
  </si>
  <si>
    <t>ZAM0543</t>
  </si>
  <si>
    <t>ZAM1243</t>
  </si>
  <si>
    <t>CAB1721</t>
  </si>
  <si>
    <t>NAM320</t>
  </si>
  <si>
    <t>NAM3203</t>
  </si>
  <si>
    <t>NIA132</t>
  </si>
  <si>
    <t>NIA1321</t>
  </si>
  <si>
    <t>NIA067</t>
  </si>
  <si>
    <t>NIA0672</t>
  </si>
  <si>
    <t>MAN095</t>
  </si>
  <si>
    <t>MAN0952</t>
  </si>
  <si>
    <t>SOF096</t>
  </si>
  <si>
    <t>SOF0962</t>
  </si>
  <si>
    <t>SOF160</t>
  </si>
  <si>
    <t>SOF1602</t>
  </si>
  <si>
    <t>TET283</t>
  </si>
  <si>
    <t>TET2832</t>
  </si>
  <si>
    <t>SOF262</t>
  </si>
  <si>
    <t>SOF2623</t>
  </si>
  <si>
    <t>TET128</t>
  </si>
  <si>
    <t>TET1283</t>
  </si>
  <si>
    <t>NIA134</t>
  </si>
  <si>
    <t>NIA1347</t>
  </si>
  <si>
    <t>UZAM0061</t>
  </si>
  <si>
    <t>UZAM006</t>
  </si>
  <si>
    <t>UMAP0331</t>
  </si>
  <si>
    <t>UMAP033</t>
  </si>
  <si>
    <t>UNAC0924</t>
  </si>
  <si>
    <t>UNAC092</t>
  </si>
  <si>
    <t>UCAB0423</t>
  </si>
  <si>
    <t>UMAP0216</t>
  </si>
  <si>
    <t>UMAP1123</t>
  </si>
  <si>
    <t>UMAP112</t>
  </si>
  <si>
    <t>UMAP0151</t>
  </si>
  <si>
    <t>UMAC0752</t>
  </si>
  <si>
    <t>UMAC075</t>
  </si>
  <si>
    <t>MAC163</t>
  </si>
  <si>
    <t>MAC1631</t>
  </si>
  <si>
    <t>MAC001</t>
  </si>
  <si>
    <t>MAC0013</t>
  </si>
  <si>
    <t>MAC060</t>
  </si>
  <si>
    <t>MAC0603</t>
  </si>
  <si>
    <t>MAC164</t>
  </si>
  <si>
    <t>MAC1643</t>
  </si>
  <si>
    <t>MAC168</t>
  </si>
  <si>
    <t>MAC1683</t>
  </si>
  <si>
    <t>MAC223</t>
  </si>
  <si>
    <t>MAC2233</t>
  </si>
  <si>
    <t>MAP014</t>
  </si>
  <si>
    <t>MAP0141</t>
  </si>
  <si>
    <t>GAZ0388</t>
  </si>
  <si>
    <t>MAC056</t>
  </si>
  <si>
    <t>MAC0562</t>
  </si>
  <si>
    <t>GAZ078</t>
  </si>
  <si>
    <t>GAZ0783</t>
  </si>
  <si>
    <t>GAZ088</t>
  </si>
  <si>
    <t>GAZ0881</t>
  </si>
  <si>
    <t>GAZ1532</t>
  </si>
  <si>
    <t>MAP020</t>
  </si>
  <si>
    <t>MAP0201</t>
  </si>
  <si>
    <t>GAZ0581</t>
  </si>
  <si>
    <t>GAZ0743</t>
  </si>
  <si>
    <t>GAZ1343</t>
  </si>
  <si>
    <t>GAZ1361</t>
  </si>
  <si>
    <t>GAZ137</t>
  </si>
  <si>
    <t>GAZ1371</t>
  </si>
  <si>
    <t>MAC0541</t>
  </si>
  <si>
    <t>MAC214</t>
  </si>
  <si>
    <t>MAC2143</t>
  </si>
  <si>
    <t>MAP066</t>
  </si>
  <si>
    <t>MAP0662</t>
  </si>
  <si>
    <t>MAP086</t>
  </si>
  <si>
    <t>MAP0863</t>
  </si>
  <si>
    <t>MAP130</t>
  </si>
  <si>
    <t>MAP1302</t>
  </si>
  <si>
    <t>MAP142</t>
  </si>
  <si>
    <t>MAP1423</t>
  </si>
  <si>
    <t>MAP164</t>
  </si>
  <si>
    <t>MAP1642</t>
  </si>
  <si>
    <t>GAZ1712</t>
  </si>
  <si>
    <t>MAC061</t>
  </si>
  <si>
    <t>MAC0612</t>
  </si>
  <si>
    <t>MAC070</t>
  </si>
  <si>
    <t>MAC0702</t>
  </si>
  <si>
    <t>MAC069</t>
  </si>
  <si>
    <t>MAC0691</t>
  </si>
  <si>
    <t>GAZ0333</t>
  </si>
  <si>
    <t>GAZ109</t>
  </si>
  <si>
    <t>GAZ1091</t>
  </si>
  <si>
    <t>INH040</t>
  </si>
  <si>
    <t>INH0402</t>
  </si>
  <si>
    <t>INH064</t>
  </si>
  <si>
    <t>INH0643</t>
  </si>
  <si>
    <t>INH2062</t>
  </si>
  <si>
    <t>GAZ122</t>
  </si>
  <si>
    <t>GAZ1222</t>
  </si>
  <si>
    <t>INH004</t>
  </si>
  <si>
    <t>INH0041</t>
  </si>
  <si>
    <t>INH2002</t>
  </si>
  <si>
    <t>CAB148</t>
  </si>
  <si>
    <t>CAB1488</t>
  </si>
  <si>
    <t>NAM250</t>
  </si>
  <si>
    <t>NAM2502</t>
  </si>
  <si>
    <t>ZAM038</t>
  </si>
  <si>
    <t>ZAM0383</t>
  </si>
  <si>
    <t>ZAM1132</t>
  </si>
  <si>
    <t>ZAM303</t>
  </si>
  <si>
    <t>ZAM3032</t>
  </si>
  <si>
    <t>NAM285</t>
  </si>
  <si>
    <t>NAM2851</t>
  </si>
  <si>
    <t>NAM2852</t>
  </si>
  <si>
    <t>NAM3303</t>
  </si>
  <si>
    <t>NAC3531</t>
  </si>
  <si>
    <t>NAC3542</t>
  </si>
  <si>
    <t>MOC257</t>
  </si>
  <si>
    <t>MOC2572</t>
  </si>
  <si>
    <t>MOC308</t>
  </si>
  <si>
    <t>MOC3081</t>
  </si>
  <si>
    <t>MAN207</t>
  </si>
  <si>
    <t>MAN2071</t>
  </si>
  <si>
    <t>SOF190</t>
  </si>
  <si>
    <t>SOF1901</t>
  </si>
  <si>
    <t>MAN014</t>
  </si>
  <si>
    <t>MAN0142</t>
  </si>
  <si>
    <t>MAN019</t>
  </si>
  <si>
    <t>MAN0192</t>
  </si>
  <si>
    <t>MAN172</t>
  </si>
  <si>
    <t>MAN1722</t>
  </si>
  <si>
    <t>NIA1343</t>
  </si>
  <si>
    <t>MAN2073</t>
  </si>
  <si>
    <t>SOF053</t>
  </si>
  <si>
    <t>SOF0533</t>
  </si>
  <si>
    <t>UZAM0032</t>
  </si>
  <si>
    <t>USOF0463</t>
  </si>
  <si>
    <t>UCAB0481</t>
  </si>
  <si>
    <t>UCAB048</t>
  </si>
  <si>
    <t>UZAM0091</t>
  </si>
  <si>
    <t>UZAM009</t>
  </si>
  <si>
    <t>USOF0472</t>
  </si>
  <si>
    <t>USOF047</t>
  </si>
  <si>
    <t>USOF0641</t>
  </si>
  <si>
    <t>UCAB0072</t>
  </si>
  <si>
    <t>UCAB007</t>
  </si>
  <si>
    <t>USOF0642</t>
  </si>
  <si>
    <t>USOF0643</t>
  </si>
  <si>
    <t>UCAB1242</t>
  </si>
  <si>
    <t>UMAP1331</t>
  </si>
  <si>
    <t>UMAP133</t>
  </si>
  <si>
    <t>UINH0751</t>
  </si>
  <si>
    <t>UINH075</t>
  </si>
  <si>
    <t>UINH0753</t>
  </si>
  <si>
    <t>UINH0771</t>
  </si>
  <si>
    <t>UINH077</t>
  </si>
  <si>
    <t>UTET1151</t>
  </si>
  <si>
    <t>UTET115</t>
  </si>
  <si>
    <t>UGAZ1063</t>
  </si>
  <si>
    <t>UGAZ106</t>
  </si>
  <si>
    <t>UCAB1421</t>
  </si>
  <si>
    <t>UCAB142</t>
  </si>
  <si>
    <t>UNAC2515</t>
  </si>
  <si>
    <t>UTET1153</t>
  </si>
  <si>
    <t>UINH0773</t>
  </si>
  <si>
    <t>UINH0772</t>
  </si>
  <si>
    <t>UMAP0484</t>
  </si>
  <si>
    <t>UMAP048</t>
  </si>
  <si>
    <t>UMAP2472</t>
  </si>
  <si>
    <t>UMAP247</t>
  </si>
  <si>
    <t>UMAP0872</t>
  </si>
  <si>
    <t>UMAP087</t>
  </si>
  <si>
    <t>UCAB0016</t>
  </si>
  <si>
    <t>UMAP2432</t>
  </si>
  <si>
    <t>UMAP243</t>
  </si>
  <si>
    <t>MAC1811</t>
  </si>
  <si>
    <t>MAP080</t>
  </si>
  <si>
    <t>MAP0803</t>
  </si>
  <si>
    <t>MAP042</t>
  </si>
  <si>
    <t>MAP0421</t>
  </si>
  <si>
    <t>ZAM2953</t>
  </si>
  <si>
    <t>MAC027</t>
  </si>
  <si>
    <t>MAC0271</t>
  </si>
  <si>
    <t>GAZ1272</t>
  </si>
  <si>
    <t>MAP070</t>
  </si>
  <si>
    <t>MAP0703</t>
  </si>
  <si>
    <t>GAZ1782</t>
  </si>
  <si>
    <t>GAZ0131</t>
  </si>
  <si>
    <t>GAZ0389</t>
  </si>
  <si>
    <t>MAP064</t>
  </si>
  <si>
    <t>MAP0641</t>
  </si>
  <si>
    <t>INH087</t>
  </si>
  <si>
    <t>INH0873</t>
  </si>
  <si>
    <t>INH007</t>
  </si>
  <si>
    <t>INH0072</t>
  </si>
  <si>
    <t>GAZ1753</t>
  </si>
  <si>
    <t>INH2222</t>
  </si>
  <si>
    <t>INH0562</t>
  </si>
  <si>
    <t>INH080</t>
  </si>
  <si>
    <t>INH0803</t>
  </si>
  <si>
    <t>INH130</t>
  </si>
  <si>
    <t>INH1303</t>
  </si>
  <si>
    <t>INH1982</t>
  </si>
  <si>
    <t>INH2112</t>
  </si>
  <si>
    <t>GAZ064</t>
  </si>
  <si>
    <t>GAZ0643</t>
  </si>
  <si>
    <t>INH012</t>
  </si>
  <si>
    <t>INH0122</t>
  </si>
  <si>
    <t>INH0381</t>
  </si>
  <si>
    <t>GAZ174</t>
  </si>
  <si>
    <t>GAZ1742</t>
  </si>
  <si>
    <t>CAB021</t>
  </si>
  <si>
    <t>CAB0215</t>
  </si>
  <si>
    <t>CAB1489</t>
  </si>
  <si>
    <t>NAM066</t>
  </si>
  <si>
    <t>NAM0663</t>
  </si>
  <si>
    <t>NAM102</t>
  </si>
  <si>
    <t>NAM1022</t>
  </si>
  <si>
    <t>NAM1023</t>
  </si>
  <si>
    <t>NAM328</t>
  </si>
  <si>
    <t>NAM3281</t>
  </si>
  <si>
    <t>NAM3283</t>
  </si>
  <si>
    <t>ZAM013</t>
  </si>
  <si>
    <t>ZAM0131</t>
  </si>
  <si>
    <t>ZAM2322</t>
  </si>
  <si>
    <t>ZAM240</t>
  </si>
  <si>
    <t>ZAM2403</t>
  </si>
  <si>
    <t>ZAM2551</t>
  </si>
  <si>
    <t>ZAM265</t>
  </si>
  <si>
    <t>ZAM2653</t>
  </si>
  <si>
    <t>ZAM304</t>
  </si>
  <si>
    <t>ZAM3042</t>
  </si>
  <si>
    <t>ZAM3043</t>
  </si>
  <si>
    <t>CAB007</t>
  </si>
  <si>
    <t>CAB0073</t>
  </si>
  <si>
    <t>CAB0077</t>
  </si>
  <si>
    <t>CAB0078</t>
  </si>
  <si>
    <t>CAB0079</t>
  </si>
  <si>
    <t>CAB143</t>
  </si>
  <si>
    <t>CAB1436</t>
  </si>
  <si>
    <t>CAB1723</t>
  </si>
  <si>
    <t>NAM3302</t>
  </si>
  <si>
    <t>NAC027</t>
  </si>
  <si>
    <t>NAC0272</t>
  </si>
  <si>
    <t>NAC146</t>
  </si>
  <si>
    <t>NAC1461</t>
  </si>
  <si>
    <t>NAC147</t>
  </si>
  <si>
    <t>NAC1471</t>
  </si>
  <si>
    <t>NAC3262</t>
  </si>
  <si>
    <t>MOC141</t>
  </si>
  <si>
    <t>MOC1411</t>
  </si>
  <si>
    <t>MOC316</t>
  </si>
  <si>
    <t>MOC3161</t>
  </si>
  <si>
    <t>MOC3162</t>
  </si>
  <si>
    <t>MOC3163</t>
  </si>
  <si>
    <t>NIA1341</t>
  </si>
  <si>
    <t>SOF060</t>
  </si>
  <si>
    <t>SOF0601</t>
  </si>
  <si>
    <t>SOF186</t>
  </si>
  <si>
    <t>SOF1861</t>
  </si>
  <si>
    <t>MAN073</t>
  </si>
  <si>
    <t>MAN0732</t>
  </si>
  <si>
    <t>SOF270</t>
  </si>
  <si>
    <t>SOF2702</t>
  </si>
  <si>
    <t>TET076</t>
  </si>
  <si>
    <t>TET0762</t>
  </si>
  <si>
    <t>NIA156</t>
  </si>
  <si>
    <t>NIA1563</t>
  </si>
  <si>
    <t>SOF069</t>
  </si>
  <si>
    <t>UNAC0863</t>
  </si>
  <si>
    <t>UNAC086</t>
  </si>
  <si>
    <t>UNAC0861</t>
  </si>
  <si>
    <t>UNAC0862</t>
  </si>
  <si>
    <t>UMAN0602</t>
  </si>
  <si>
    <t>UMAN060</t>
  </si>
  <si>
    <t>UMAN0802</t>
  </si>
  <si>
    <t>UMAN080</t>
  </si>
  <si>
    <t>UZAM2422</t>
  </si>
  <si>
    <t>UZAM242</t>
  </si>
  <si>
    <t>UZAM1744</t>
  </si>
  <si>
    <t>UTET1392</t>
  </si>
  <si>
    <t>UTET139</t>
  </si>
  <si>
    <t>UCAB0943</t>
  </si>
  <si>
    <t>UCAB094</t>
  </si>
  <si>
    <t>UZAM2423</t>
  </si>
  <si>
    <t>UCAB0941</t>
  </si>
  <si>
    <t>USOF0435</t>
  </si>
  <si>
    <t>UCAB1422</t>
  </si>
  <si>
    <t>UMAC1061</t>
  </si>
  <si>
    <t>UMAC106</t>
  </si>
  <si>
    <t>MAP207</t>
  </si>
  <si>
    <t>MAP2072</t>
  </si>
  <si>
    <t>MAP018</t>
  </si>
  <si>
    <t>MAP0181</t>
  </si>
  <si>
    <t>MAC037</t>
  </si>
  <si>
    <t>MAC0372</t>
  </si>
  <si>
    <t>MAP096</t>
  </si>
  <si>
    <t>MAP0961</t>
  </si>
  <si>
    <t>MAP119</t>
  </si>
  <si>
    <t>MAP1193</t>
  </si>
  <si>
    <t>MAP121</t>
  </si>
  <si>
    <t>MAP1211</t>
  </si>
  <si>
    <t>MAP240</t>
  </si>
  <si>
    <t>MAP2403</t>
  </si>
  <si>
    <t>MAC170</t>
  </si>
  <si>
    <t>MAC1702</t>
  </si>
  <si>
    <t>MAP061</t>
  </si>
  <si>
    <t>MAP0611</t>
  </si>
  <si>
    <t>GAZ164</t>
  </si>
  <si>
    <t>GAZ1643</t>
  </si>
  <si>
    <t>GAZ0768</t>
  </si>
  <si>
    <t>MAP270</t>
  </si>
  <si>
    <t>MAP2701</t>
  </si>
  <si>
    <t>GAZ0383</t>
  </si>
  <si>
    <t>GAZ0387</t>
  </si>
  <si>
    <t>GAZ0521</t>
  </si>
  <si>
    <t>GAZ0522</t>
  </si>
  <si>
    <t>GAZ1781</t>
  </si>
  <si>
    <t>MAP060</t>
  </si>
  <si>
    <t>MAP0603</t>
  </si>
  <si>
    <t>MAP1173</t>
  </si>
  <si>
    <t>MAC0613</t>
  </si>
  <si>
    <t>INH0513</t>
  </si>
  <si>
    <t>INH052</t>
  </si>
  <si>
    <t>INH0522</t>
  </si>
  <si>
    <t>INH0933</t>
  </si>
  <si>
    <t>INH116</t>
  </si>
  <si>
    <t>INH1161</t>
  </si>
  <si>
    <t>CAB0218</t>
  </si>
  <si>
    <t>CAB076</t>
  </si>
  <si>
    <t>CAB0761</t>
  </si>
  <si>
    <t>CAB2191</t>
  </si>
  <si>
    <t>NAM020</t>
  </si>
  <si>
    <t>NAM0202</t>
  </si>
  <si>
    <t>ZAM023</t>
  </si>
  <si>
    <t>ZAM0231</t>
  </si>
  <si>
    <t>ZAM0232</t>
  </si>
  <si>
    <t>ZAM0233</t>
  </si>
  <si>
    <t>ZAM055</t>
  </si>
  <si>
    <t>ZAM0551</t>
  </si>
  <si>
    <t>ZAM0552</t>
  </si>
  <si>
    <t>ZAM0553</t>
  </si>
  <si>
    <t>ZAM092</t>
  </si>
  <si>
    <t>ZAM0921</t>
  </si>
  <si>
    <t>ZAM0923</t>
  </si>
  <si>
    <t>ZAM0927</t>
  </si>
  <si>
    <t>ZAM137</t>
  </si>
  <si>
    <t>ZAM1371</t>
  </si>
  <si>
    <t>ZAM1372</t>
  </si>
  <si>
    <t>ZAM1373</t>
  </si>
  <si>
    <t>ZAM144</t>
  </si>
  <si>
    <t>ZAM1442</t>
  </si>
  <si>
    <t>ZAM1451</t>
  </si>
  <si>
    <t>ZAM2151</t>
  </si>
  <si>
    <t>ZAM2153</t>
  </si>
  <si>
    <t>ZAM2158</t>
  </si>
  <si>
    <t>ZAM285</t>
  </si>
  <si>
    <t>ZAM2851</t>
  </si>
  <si>
    <t>ZAM2853</t>
  </si>
  <si>
    <t>ZAM2962</t>
  </si>
  <si>
    <t>ZAM297</t>
  </si>
  <si>
    <t>ZAM2972</t>
  </si>
  <si>
    <t>ZAM2973</t>
  </si>
  <si>
    <t>ZAM3041</t>
  </si>
  <si>
    <t>CAB080</t>
  </si>
  <si>
    <t>CAB0806</t>
  </si>
  <si>
    <t>CAB1951</t>
  </si>
  <si>
    <t>NAM1243</t>
  </si>
  <si>
    <t>NAM309</t>
  </si>
  <si>
    <t>NAM3093</t>
  </si>
  <si>
    <t>NAC012</t>
  </si>
  <si>
    <t>NAC0123</t>
  </si>
  <si>
    <t>NAC0713</t>
  </si>
  <si>
    <t>NAC230</t>
  </si>
  <si>
    <t>NAC2301</t>
  </si>
  <si>
    <t>NAC3452</t>
  </si>
  <si>
    <t>MOC119</t>
  </si>
  <si>
    <t>MOC1193</t>
  </si>
  <si>
    <t>MOC121</t>
  </si>
  <si>
    <t>MOC1212</t>
  </si>
  <si>
    <t>MOC138</t>
  </si>
  <si>
    <t>MOC1381</t>
  </si>
  <si>
    <t>MOC1382</t>
  </si>
  <si>
    <t>MOC142</t>
  </si>
  <si>
    <t>MOC1423</t>
  </si>
  <si>
    <t>MOC306</t>
  </si>
  <si>
    <t>MOC3062</t>
  </si>
  <si>
    <t>MOC321</t>
  </si>
  <si>
    <t>MOC3212</t>
  </si>
  <si>
    <t>MOC3213</t>
  </si>
  <si>
    <t>SOF1611</t>
  </si>
  <si>
    <t>TET035</t>
  </si>
  <si>
    <t>TET0351</t>
  </si>
  <si>
    <t>SOF255</t>
  </si>
  <si>
    <t>SOF2552</t>
  </si>
  <si>
    <t>MAN0433</t>
  </si>
  <si>
    <t>NIA1913</t>
  </si>
  <si>
    <t>SOF044</t>
  </si>
  <si>
    <t>SOF0443</t>
  </si>
  <si>
    <t>SOF0963</t>
  </si>
  <si>
    <t>SOF1903</t>
  </si>
  <si>
    <t>SOF272</t>
  </si>
  <si>
    <t>SOF2723</t>
  </si>
  <si>
    <t>TET034</t>
  </si>
  <si>
    <t>TET0343</t>
  </si>
  <si>
    <t>TET142</t>
  </si>
  <si>
    <t>TET1423</t>
  </si>
  <si>
    <t>NIA047</t>
  </si>
  <si>
    <t>NIA0477</t>
  </si>
  <si>
    <t>MAN057</t>
  </si>
  <si>
    <t>MAN0577</t>
  </si>
  <si>
    <t>MAN020</t>
  </si>
  <si>
    <t>MAN0208</t>
  </si>
  <si>
    <t>UNAM2153</t>
  </si>
  <si>
    <t>USOF0461</t>
  </si>
  <si>
    <t>UTET0591</t>
  </si>
  <si>
    <t>UZAM0223</t>
  </si>
  <si>
    <t>UZAM022</t>
  </si>
  <si>
    <t>UZAM0663</t>
  </si>
  <si>
    <t>UNAC2301</t>
  </si>
  <si>
    <t>UNAC230</t>
  </si>
  <si>
    <t>UGAZ0521</t>
  </si>
  <si>
    <t>UGAZ052</t>
  </si>
  <si>
    <t>UGAZ0522</t>
  </si>
  <si>
    <t>UINH0352</t>
  </si>
  <si>
    <t>UINH035</t>
  </si>
  <si>
    <t>UGAZ0523</t>
  </si>
  <si>
    <t>UMAP1401</t>
  </si>
  <si>
    <t>UMAP140</t>
  </si>
  <si>
    <t>USOF0439</t>
  </si>
  <si>
    <t>UNAM1336</t>
  </si>
  <si>
    <t>UNAM133</t>
  </si>
  <si>
    <t>UCAB1445</t>
  </si>
  <si>
    <t>UMAC0261</t>
  </si>
  <si>
    <t>UMAC026</t>
  </si>
  <si>
    <t>UMAC0262</t>
  </si>
  <si>
    <t>UMAC0263</t>
  </si>
  <si>
    <t>UMAC0352</t>
  </si>
  <si>
    <t>UMAC035</t>
  </si>
  <si>
    <t>UMAC0362</t>
  </si>
  <si>
    <t>UMAC036</t>
  </si>
  <si>
    <t>UMAC0751</t>
  </si>
  <si>
    <t>UMAC1591</t>
  </si>
  <si>
    <t>UMAC159</t>
  </si>
  <si>
    <t>MAP0441</t>
  </si>
  <si>
    <t>ZAM2923</t>
  </si>
  <si>
    <t>MAP010</t>
  </si>
  <si>
    <t>MAP0103</t>
  </si>
  <si>
    <t>MAP034</t>
  </si>
  <si>
    <t>MAP0343</t>
  </si>
  <si>
    <t>MAP2002</t>
  </si>
  <si>
    <t>GAZ1233</t>
  </si>
  <si>
    <t>GAZ1641</t>
  </si>
  <si>
    <t>MAC034</t>
  </si>
  <si>
    <t>MAC0343</t>
  </si>
  <si>
    <t>MAC063</t>
  </si>
  <si>
    <t>MAC0633</t>
  </si>
  <si>
    <t>GAZ0502</t>
  </si>
  <si>
    <t>GAZ147</t>
  </si>
  <si>
    <t>GAZ1472</t>
  </si>
  <si>
    <t>MAC105</t>
  </si>
  <si>
    <t>MAC1053</t>
  </si>
  <si>
    <t>MAP134</t>
  </si>
  <si>
    <t>MAP1342</t>
  </si>
  <si>
    <t>MAP1422</t>
  </si>
  <si>
    <t>MAP152</t>
  </si>
  <si>
    <t>MAP1521</t>
  </si>
  <si>
    <t>MAP1522</t>
  </si>
  <si>
    <t>MAP1523</t>
  </si>
  <si>
    <t>MAP133</t>
  </si>
  <si>
    <t>MAP1333</t>
  </si>
  <si>
    <t>MAP146</t>
  </si>
  <si>
    <t>MAP1461</t>
  </si>
  <si>
    <t>INH095</t>
  </si>
  <si>
    <t>INH0953</t>
  </si>
  <si>
    <t>INH0401</t>
  </si>
  <si>
    <t>INH2052</t>
  </si>
  <si>
    <t>GAZ0893</t>
  </si>
  <si>
    <t>GAZ173</t>
  </si>
  <si>
    <t>GAZ1732</t>
  </si>
  <si>
    <t>INH1829</t>
  </si>
  <si>
    <t>INH215</t>
  </si>
  <si>
    <t>INH2151</t>
  </si>
  <si>
    <t>ZAM036</t>
  </si>
  <si>
    <t>ZAM0362</t>
  </si>
  <si>
    <t>ZAM062</t>
  </si>
  <si>
    <t>ZAM0622</t>
  </si>
  <si>
    <t>CAB095</t>
  </si>
  <si>
    <t>CAB0951</t>
  </si>
  <si>
    <t>CAB173</t>
  </si>
  <si>
    <t>CAB1732</t>
  </si>
  <si>
    <t>CAB1932</t>
  </si>
  <si>
    <t>CAB208</t>
  </si>
  <si>
    <t>CAB2081</t>
  </si>
  <si>
    <t>NAM154</t>
  </si>
  <si>
    <t>NAM1541</t>
  </si>
  <si>
    <t>NAM174</t>
  </si>
  <si>
    <t>NAM1743</t>
  </si>
  <si>
    <t>NAM374</t>
  </si>
  <si>
    <t>NAM3742</t>
  </si>
  <si>
    <t>NAC018</t>
  </si>
  <si>
    <t>NAC0182</t>
  </si>
  <si>
    <t>MOC047</t>
  </si>
  <si>
    <t>MOC0471</t>
  </si>
  <si>
    <t>MOC049</t>
  </si>
  <si>
    <t>MOC0491</t>
  </si>
  <si>
    <t>MOC085</t>
  </si>
  <si>
    <t>MOC0852</t>
  </si>
  <si>
    <t>MOC094</t>
  </si>
  <si>
    <t>MOC0943</t>
  </si>
  <si>
    <t>MOC1383</t>
  </si>
  <si>
    <t>MOC1681</t>
  </si>
  <si>
    <t>SOF047</t>
  </si>
  <si>
    <t>SOF0471</t>
  </si>
  <si>
    <t>SOF0781</t>
  </si>
  <si>
    <t>SOF1881</t>
  </si>
  <si>
    <t>TET006</t>
  </si>
  <si>
    <t>TET0061</t>
  </si>
  <si>
    <t>MAN175</t>
  </si>
  <si>
    <t>MAN1752</t>
  </si>
  <si>
    <t>TET156</t>
  </si>
  <si>
    <t>TET1562</t>
  </si>
  <si>
    <t>TET254</t>
  </si>
  <si>
    <t>TET2542</t>
  </si>
  <si>
    <t>NIA037</t>
  </si>
  <si>
    <t>NIA0373</t>
  </si>
  <si>
    <t>MAN045</t>
  </si>
  <si>
    <t>MAN0453</t>
  </si>
  <si>
    <t>SOF0693</t>
  </si>
  <si>
    <t>SOF260</t>
  </si>
  <si>
    <t>SOF2603</t>
  </si>
  <si>
    <t>TET107</t>
  </si>
  <si>
    <t>TET1073</t>
  </si>
  <si>
    <t>TET1077</t>
  </si>
  <si>
    <t>UMAN1031</t>
  </si>
  <si>
    <t>UMAN103</t>
  </si>
  <si>
    <t>USOF0053</t>
  </si>
  <si>
    <t>UMAN0071</t>
  </si>
  <si>
    <t>UMAN007</t>
  </si>
  <si>
    <t>UZAM0093</t>
  </si>
  <si>
    <t>UMAN1032</t>
  </si>
  <si>
    <t>USOF0382</t>
  </si>
  <si>
    <t>USOF038</t>
  </si>
  <si>
    <t>UMAN1033</t>
  </si>
  <si>
    <t>UZAM0283</t>
  </si>
  <si>
    <t>UZAM028</t>
  </si>
  <si>
    <t>UNAM2668</t>
  </si>
  <si>
    <t>UNAM266</t>
  </si>
  <si>
    <t>UMAN0901</t>
  </si>
  <si>
    <t>UMAN090</t>
  </si>
  <si>
    <t>UZAM0281</t>
  </si>
  <si>
    <t>UNAM1541</t>
  </si>
  <si>
    <t>UNAM154</t>
  </si>
  <si>
    <t>UMOC1706</t>
  </si>
  <si>
    <t>UINH0741</t>
  </si>
  <si>
    <t>UGAZ0203</t>
  </si>
  <si>
    <t>UGAZ020</t>
  </si>
  <si>
    <t>UMAN1035</t>
  </si>
  <si>
    <t>UNAM0566</t>
  </si>
  <si>
    <t>UNAM056</t>
  </si>
  <si>
    <t>UGAZ0274</t>
  </si>
  <si>
    <t>UGAZ027</t>
  </si>
  <si>
    <t>UMAN1034</t>
  </si>
  <si>
    <t>UMAN0078</t>
  </si>
  <si>
    <t>UNAC2416</t>
  </si>
  <si>
    <t>UNAC241</t>
  </si>
  <si>
    <t>UMAC0221</t>
  </si>
  <si>
    <t>UMAC022</t>
  </si>
  <si>
    <t>UMAC1593</t>
  </si>
  <si>
    <t>MAC147</t>
  </si>
  <si>
    <t>MAC1472</t>
  </si>
  <si>
    <t>MAP040</t>
  </si>
  <si>
    <t>MAP0403</t>
  </si>
  <si>
    <t>MAP048</t>
  </si>
  <si>
    <t>MAP0483</t>
  </si>
  <si>
    <t>MAP051</t>
  </si>
  <si>
    <t>MAP0512</t>
  </si>
  <si>
    <t>MAP239</t>
  </si>
  <si>
    <t>MAP2392</t>
  </si>
  <si>
    <t>MAP269</t>
  </si>
  <si>
    <t>MAP2692</t>
  </si>
  <si>
    <t>GAZ0767</t>
  </si>
  <si>
    <t>GAZ0792</t>
  </si>
  <si>
    <t>GAZ096</t>
  </si>
  <si>
    <t>GAZ0961</t>
  </si>
  <si>
    <t>GAZ118</t>
  </si>
  <si>
    <t>GAZ1182</t>
  </si>
  <si>
    <t>MAP167</t>
  </si>
  <si>
    <t>MAP1673</t>
  </si>
  <si>
    <t>INH028</t>
  </si>
  <si>
    <t>INH0283</t>
  </si>
  <si>
    <t>INH030</t>
  </si>
  <si>
    <t>INH0641</t>
  </si>
  <si>
    <t>INH091</t>
  </si>
  <si>
    <t>INH0911</t>
  </si>
  <si>
    <t>INH131</t>
  </si>
  <si>
    <t>INH1311</t>
  </si>
  <si>
    <t>INH1333</t>
  </si>
  <si>
    <t>INH2153</t>
  </si>
  <si>
    <t>INH2203</t>
  </si>
  <si>
    <t>NAM304</t>
  </si>
  <si>
    <t>NAM3041</t>
  </si>
  <si>
    <t>NAM317</t>
  </si>
  <si>
    <t>NAM3171</t>
  </si>
  <si>
    <t>NAC118</t>
  </si>
  <si>
    <t>NAC1182</t>
  </si>
  <si>
    <t>NAC164</t>
  </si>
  <si>
    <t>NAC1641</t>
  </si>
  <si>
    <t>MOC313</t>
  </si>
  <si>
    <t>MOC3132</t>
  </si>
  <si>
    <t>CAB217</t>
  </si>
  <si>
    <t>CAB2179</t>
  </si>
  <si>
    <t>NAM0201</t>
  </si>
  <si>
    <t>NAM062</t>
  </si>
  <si>
    <t>NAM0623</t>
  </si>
  <si>
    <t>NAM2983</t>
  </si>
  <si>
    <t>ZAM103</t>
  </si>
  <si>
    <t>ZAM1037</t>
  </si>
  <si>
    <t>ZAM172</t>
  </si>
  <si>
    <t>ZAM1722</t>
  </si>
  <si>
    <t>ZAM2321</t>
  </si>
  <si>
    <t>CAB011</t>
  </si>
  <si>
    <t>CAB0119</t>
  </si>
  <si>
    <t>CAB0143</t>
  </si>
  <si>
    <t>CAB185</t>
  </si>
  <si>
    <t>CAB1852</t>
  </si>
  <si>
    <t>MAN001</t>
  </si>
  <si>
    <t>MAN0013</t>
  </si>
  <si>
    <t>MAN1262</t>
  </si>
  <si>
    <t>NIA184</t>
  </si>
  <si>
    <t>NIA1843</t>
  </si>
  <si>
    <t>SOF009</t>
  </si>
  <si>
    <t>SOF0091</t>
  </si>
  <si>
    <t>SOF019</t>
  </si>
  <si>
    <t>SOF0192</t>
  </si>
  <si>
    <t>SOF1363</t>
  </si>
  <si>
    <t>TET011</t>
  </si>
  <si>
    <t>TET0111</t>
  </si>
  <si>
    <t>TET074</t>
  </si>
  <si>
    <t>TET0742</t>
  </si>
  <si>
    <t>TET150</t>
  </si>
  <si>
    <t>TET1503</t>
  </si>
  <si>
    <t>TET155</t>
  </si>
  <si>
    <t>TET1553</t>
  </si>
  <si>
    <t>TET259</t>
  </si>
  <si>
    <t>TET2592</t>
  </si>
  <si>
    <t>UMAN0433</t>
  </si>
  <si>
    <t>UMAN043</t>
  </si>
  <si>
    <t>UNAC2392</t>
  </si>
  <si>
    <t>UNAC239</t>
  </si>
  <si>
    <t>UNAM1001</t>
  </si>
  <si>
    <t>UNAM100</t>
  </si>
  <si>
    <t>UNAM1065</t>
  </si>
  <si>
    <t>UNAM106</t>
  </si>
  <si>
    <t>USOF0782</t>
  </si>
  <si>
    <t>USOF078</t>
  </si>
  <si>
    <t>UTET1282</t>
  </si>
  <si>
    <t>UTET2403</t>
  </si>
  <si>
    <t>UTET240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</si>
</sst>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_([$€-2]* #,##0.00_);_([$€-2]* \(#,##0.00\);_([$€-2]* &quot;-&quot;??_)"/>
    <numFmt numFmtId="166" formatCode="0.0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56"/>
      <name val="Cambria"/>
      <family val="2"/>
    </font>
    <font>
      <b/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sz val="10"/>
      <color theme="1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2"/>
      <color theme="1"/>
      <name val="Times New Roman"/>
      <family val="2"/>
    </font>
    <font>
      <sz val="12"/>
      <color theme="0"/>
      <name val="Times New Roman"/>
      <family val="2"/>
    </font>
    <font>
      <sz val="12"/>
      <color rgb="FF9C0006"/>
      <name val="Times New Roman"/>
      <family val="2"/>
    </font>
    <font>
      <b/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i/>
      <sz val="12"/>
      <color rgb="FF7F7F7F"/>
      <name val="Times New Roman"/>
      <family val="2"/>
    </font>
    <font>
      <sz val="12"/>
      <color rgb="FF006100"/>
      <name val="Times New Roman"/>
      <family val="2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u/>
      <sz val="10"/>
      <color indexed="12"/>
      <name val="Arial"/>
      <family val="2"/>
    </font>
    <font>
      <sz val="12"/>
      <color rgb="FF3F3F76"/>
      <name val="Times New Roman"/>
      <family val="2"/>
    </font>
    <font>
      <sz val="12"/>
      <color rgb="FFFA7D00"/>
      <name val="Times New Roman"/>
      <family val="2"/>
    </font>
    <font>
      <sz val="12"/>
      <color rgb="FF9C6500"/>
      <name val="Times New Roman"/>
      <family val="2"/>
    </font>
    <font>
      <sz val="12"/>
      <name val=".VnTime"/>
      <family val="2"/>
    </font>
    <font>
      <sz val="12"/>
      <color theme="1"/>
      <name val="Arial"/>
      <family val="2"/>
    </font>
    <font>
      <b/>
      <sz val="12"/>
      <color rgb="FF3F3F3F"/>
      <name val="Times New Roman"/>
      <family val="2"/>
    </font>
    <font>
      <b/>
      <sz val="12"/>
      <color theme="1"/>
      <name val="Times New Roman"/>
      <family val="2"/>
    </font>
    <font>
      <sz val="12"/>
      <color rgb="FFFF0000"/>
      <name val="Times New Roman"/>
      <family val="2"/>
    </font>
    <font>
      <sz val="11"/>
      <color theme="1"/>
      <name val="Cambria"/>
      <family val="2"/>
    </font>
    <font>
      <b/>
      <sz val="11"/>
      <color theme="1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0"/>
      <name val="Times New Roman"/>
      <family val="1"/>
    </font>
    <font>
      <b/>
      <sz val="10"/>
      <name val="Times New Roman"/>
      <family val="1"/>
      <charset val="163"/>
    </font>
    <font>
      <b/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0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4"/>
      <color theme="1"/>
      <name val="Calibri"/>
      <family val="2"/>
      <scheme val="minor"/>
    </font>
  </fonts>
  <fills count="6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44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9755">
    <xf numFmtId="0" fontId="0" fillId="0" borderId="0"/>
    <xf numFmtId="0" fontId="14" fillId="0" borderId="0">
      <alignment vertical="top"/>
    </xf>
    <xf numFmtId="0" fontId="11" fillId="9" borderId="0" applyNumberFormat="0" applyBorder="0" applyAlignment="0" applyProtection="0"/>
    <xf numFmtId="0" fontId="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" fillId="9" borderId="0" applyNumberFormat="0" applyBorder="0" applyAlignment="0" applyProtection="0"/>
    <xf numFmtId="0" fontId="1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1" fillId="9" borderId="0" applyNumberFormat="0" applyBorder="0" applyAlignment="0" applyProtection="0"/>
    <xf numFmtId="0" fontId="1" fillId="9" borderId="0" applyNumberFormat="0" applyBorder="0" applyAlignment="0" applyProtection="0"/>
    <xf numFmtId="0" fontId="1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1" fillId="9" borderId="0" applyNumberFormat="0" applyBorder="0" applyAlignment="0" applyProtection="0"/>
    <xf numFmtId="0" fontId="1" fillId="9" borderId="0" applyNumberFormat="0" applyBorder="0" applyAlignment="0" applyProtection="0"/>
    <xf numFmtId="0" fontId="1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1" fillId="9" borderId="0" applyNumberFormat="0" applyBorder="0" applyAlignment="0" applyProtection="0"/>
    <xf numFmtId="0" fontId="1" fillId="9" borderId="0" applyNumberFormat="0" applyBorder="0" applyAlignment="0" applyProtection="0"/>
    <xf numFmtId="0" fontId="1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1" fillId="9" borderId="0" applyNumberFormat="0" applyBorder="0" applyAlignment="0" applyProtection="0"/>
    <xf numFmtId="0" fontId="1" fillId="9" borderId="0" applyNumberFormat="0" applyBorder="0" applyAlignment="0" applyProtection="0"/>
    <xf numFmtId="0" fontId="1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1" fillId="9" borderId="0" applyNumberFormat="0" applyBorder="0" applyAlignment="0" applyProtection="0"/>
    <xf numFmtId="0" fontId="1" fillId="9" borderId="0" applyNumberFormat="0" applyBorder="0" applyAlignment="0" applyProtection="0"/>
    <xf numFmtId="0" fontId="1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1" fillId="9" borderId="0" applyNumberFormat="0" applyBorder="0" applyAlignment="0" applyProtection="0"/>
    <xf numFmtId="0" fontId="1" fillId="9" borderId="0" applyNumberFormat="0" applyBorder="0" applyAlignment="0" applyProtection="0"/>
    <xf numFmtId="0" fontId="1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1" fillId="9" borderId="0" applyNumberFormat="0" applyBorder="0" applyAlignment="0" applyProtection="0"/>
    <xf numFmtId="0" fontId="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1" borderId="0" applyNumberFormat="0" applyBorder="0" applyAlignment="0" applyProtection="0"/>
    <xf numFmtId="0" fontId="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" fillId="11" borderId="0" applyNumberFormat="0" applyBorder="0" applyAlignment="0" applyProtection="0"/>
    <xf numFmtId="0" fontId="1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1" fillId="11" borderId="0" applyNumberFormat="0" applyBorder="0" applyAlignment="0" applyProtection="0"/>
    <xf numFmtId="0" fontId="1" fillId="11" borderId="0" applyNumberFormat="0" applyBorder="0" applyAlignment="0" applyProtection="0"/>
    <xf numFmtId="0" fontId="1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1" fillId="11" borderId="0" applyNumberFormat="0" applyBorder="0" applyAlignment="0" applyProtection="0"/>
    <xf numFmtId="0" fontId="1" fillId="11" borderId="0" applyNumberFormat="0" applyBorder="0" applyAlignment="0" applyProtection="0"/>
    <xf numFmtId="0" fontId="1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1" fillId="11" borderId="0" applyNumberFormat="0" applyBorder="0" applyAlignment="0" applyProtection="0"/>
    <xf numFmtId="0" fontId="1" fillId="11" borderId="0" applyNumberFormat="0" applyBorder="0" applyAlignment="0" applyProtection="0"/>
    <xf numFmtId="0" fontId="1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1" fillId="11" borderId="0" applyNumberFormat="0" applyBorder="0" applyAlignment="0" applyProtection="0"/>
    <xf numFmtId="0" fontId="1" fillId="11" borderId="0" applyNumberFormat="0" applyBorder="0" applyAlignment="0" applyProtection="0"/>
    <xf numFmtId="0" fontId="1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1" fillId="11" borderId="0" applyNumberFormat="0" applyBorder="0" applyAlignment="0" applyProtection="0"/>
    <xf numFmtId="0" fontId="1" fillId="11" borderId="0" applyNumberFormat="0" applyBorder="0" applyAlignment="0" applyProtection="0"/>
    <xf numFmtId="0" fontId="1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1" fillId="11" borderId="0" applyNumberFormat="0" applyBorder="0" applyAlignment="0" applyProtection="0"/>
    <xf numFmtId="0" fontId="1" fillId="11" borderId="0" applyNumberFormat="0" applyBorder="0" applyAlignment="0" applyProtection="0"/>
    <xf numFmtId="0" fontId="1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1" fillId="11" borderId="0" applyNumberFormat="0" applyBorder="0" applyAlignment="0" applyProtection="0"/>
    <xf numFmtId="0" fontId="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" fillId="13" borderId="0" applyNumberFormat="0" applyBorder="0" applyAlignment="0" applyProtection="0"/>
    <xf numFmtId="0" fontId="1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1" fillId="13" borderId="0" applyNumberFormat="0" applyBorder="0" applyAlignment="0" applyProtection="0"/>
    <xf numFmtId="0" fontId="1" fillId="13" borderId="0" applyNumberFormat="0" applyBorder="0" applyAlignment="0" applyProtection="0"/>
    <xf numFmtId="0" fontId="1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1" fillId="13" borderId="0" applyNumberFormat="0" applyBorder="0" applyAlignment="0" applyProtection="0"/>
    <xf numFmtId="0" fontId="1" fillId="13" borderId="0" applyNumberFormat="0" applyBorder="0" applyAlignment="0" applyProtection="0"/>
    <xf numFmtId="0" fontId="1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1" fillId="13" borderId="0" applyNumberFormat="0" applyBorder="0" applyAlignment="0" applyProtection="0"/>
    <xf numFmtId="0" fontId="1" fillId="13" borderId="0" applyNumberFormat="0" applyBorder="0" applyAlignment="0" applyProtection="0"/>
    <xf numFmtId="0" fontId="1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1" fillId="13" borderId="0" applyNumberFormat="0" applyBorder="0" applyAlignment="0" applyProtection="0"/>
    <xf numFmtId="0" fontId="1" fillId="13" borderId="0" applyNumberFormat="0" applyBorder="0" applyAlignment="0" applyProtection="0"/>
    <xf numFmtId="0" fontId="1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1" fillId="13" borderId="0" applyNumberFormat="0" applyBorder="0" applyAlignment="0" applyProtection="0"/>
    <xf numFmtId="0" fontId="1" fillId="13" borderId="0" applyNumberFormat="0" applyBorder="0" applyAlignment="0" applyProtection="0"/>
    <xf numFmtId="0" fontId="1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1" fillId="13" borderId="0" applyNumberFormat="0" applyBorder="0" applyAlignment="0" applyProtection="0"/>
    <xf numFmtId="0" fontId="1" fillId="13" borderId="0" applyNumberFormat="0" applyBorder="0" applyAlignment="0" applyProtection="0"/>
    <xf numFmtId="0" fontId="1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1" fillId="13" borderId="0" applyNumberFormat="0" applyBorder="0" applyAlignment="0" applyProtection="0"/>
    <xf numFmtId="0" fontId="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6" borderId="0" applyNumberFormat="0" applyBorder="0" applyAlignment="0" applyProtection="0"/>
    <xf numFmtId="0" fontId="11" fillId="14" borderId="0" applyNumberFormat="0" applyBorder="0" applyAlignment="0" applyProtection="0"/>
    <xf numFmtId="0" fontId="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" fillId="14" borderId="0" applyNumberFormat="0" applyBorder="0" applyAlignment="0" applyProtection="0"/>
    <xf numFmtId="0" fontId="1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1" fillId="14" borderId="0" applyNumberFormat="0" applyBorder="0" applyAlignment="0" applyProtection="0"/>
    <xf numFmtId="0" fontId="1" fillId="14" borderId="0" applyNumberFormat="0" applyBorder="0" applyAlignment="0" applyProtection="0"/>
    <xf numFmtId="0" fontId="1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1" fillId="14" borderId="0" applyNumberFormat="0" applyBorder="0" applyAlignment="0" applyProtection="0"/>
    <xf numFmtId="0" fontId="1" fillId="14" borderId="0" applyNumberFormat="0" applyBorder="0" applyAlignment="0" applyProtection="0"/>
    <xf numFmtId="0" fontId="1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1" fillId="14" borderId="0" applyNumberFormat="0" applyBorder="0" applyAlignment="0" applyProtection="0"/>
    <xf numFmtId="0" fontId="1" fillId="14" borderId="0" applyNumberFormat="0" applyBorder="0" applyAlignment="0" applyProtection="0"/>
    <xf numFmtId="0" fontId="1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1" fillId="14" borderId="0" applyNumberFormat="0" applyBorder="0" applyAlignment="0" applyProtection="0"/>
    <xf numFmtId="0" fontId="1" fillId="14" borderId="0" applyNumberFormat="0" applyBorder="0" applyAlignment="0" applyProtection="0"/>
    <xf numFmtId="0" fontId="1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1" fillId="14" borderId="0" applyNumberFormat="0" applyBorder="0" applyAlignment="0" applyProtection="0"/>
    <xf numFmtId="0" fontId="1" fillId="14" borderId="0" applyNumberFormat="0" applyBorder="0" applyAlignment="0" applyProtection="0"/>
    <xf numFmtId="0" fontId="1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1" fillId="14" borderId="0" applyNumberFormat="0" applyBorder="0" applyAlignment="0" applyProtection="0"/>
    <xf numFmtId="0" fontId="1" fillId="14" borderId="0" applyNumberFormat="0" applyBorder="0" applyAlignment="0" applyProtection="0"/>
    <xf numFmtId="0" fontId="1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1" fillId="14" borderId="0" applyNumberFormat="0" applyBorder="0" applyAlignment="0" applyProtection="0"/>
    <xf numFmtId="0" fontId="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" fillId="5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" fillId="5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" fillId="5" borderId="0" applyNumberFormat="0" applyBorder="0" applyAlignment="0" applyProtection="0"/>
    <xf numFmtId="0" fontId="1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1" fillId="10" borderId="0" applyNumberFormat="0" applyBorder="0" applyAlignment="0" applyProtection="0"/>
    <xf numFmtId="0" fontId="1" fillId="5" borderId="0" applyNumberFormat="0" applyBorder="0" applyAlignment="0" applyProtection="0"/>
    <xf numFmtId="0" fontId="1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1" fillId="10" borderId="0" applyNumberFormat="0" applyBorder="0" applyAlignment="0" applyProtection="0"/>
    <xf numFmtId="0" fontId="1" fillId="5" borderId="0" applyNumberFormat="0" applyBorder="0" applyAlignment="0" applyProtection="0"/>
    <xf numFmtId="0" fontId="1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1" fillId="10" borderId="0" applyNumberFormat="0" applyBorder="0" applyAlignment="0" applyProtection="0"/>
    <xf numFmtId="0" fontId="1" fillId="5" borderId="0" applyNumberFormat="0" applyBorder="0" applyAlignment="0" applyProtection="0"/>
    <xf numFmtId="0" fontId="1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1" fillId="10" borderId="0" applyNumberFormat="0" applyBorder="0" applyAlignment="0" applyProtection="0"/>
    <xf numFmtId="0" fontId="1" fillId="5" borderId="0" applyNumberFormat="0" applyBorder="0" applyAlignment="0" applyProtection="0"/>
    <xf numFmtId="0" fontId="1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1" fillId="10" borderId="0" applyNumberFormat="0" applyBorder="0" applyAlignment="0" applyProtection="0"/>
    <xf numFmtId="0" fontId="1" fillId="5" borderId="0" applyNumberFormat="0" applyBorder="0" applyAlignment="0" applyProtection="0"/>
    <xf numFmtId="0" fontId="1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1" fillId="10" borderId="0" applyNumberFormat="0" applyBorder="0" applyAlignment="0" applyProtection="0"/>
    <xf numFmtId="0" fontId="1" fillId="5" borderId="0" applyNumberFormat="0" applyBorder="0" applyAlignment="0" applyProtection="0"/>
    <xf numFmtId="0" fontId="1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1" fillId="10" borderId="0" applyNumberFormat="0" applyBorder="0" applyAlignment="0" applyProtection="0"/>
    <xf numFmtId="0" fontId="1" fillId="5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" fillId="5" borderId="0" applyNumberFormat="0" applyBorder="0" applyAlignment="0" applyProtection="0"/>
    <xf numFmtId="0" fontId="11" fillId="10" borderId="0" applyNumberFormat="0" applyBorder="0" applyAlignment="0" applyProtection="0"/>
    <xf numFmtId="0" fontId="11" fillId="18" borderId="0" applyNumberFormat="0" applyBorder="0" applyAlignment="0" applyProtection="0"/>
    <xf numFmtId="0" fontId="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" fillId="18" borderId="0" applyNumberFormat="0" applyBorder="0" applyAlignment="0" applyProtection="0"/>
    <xf numFmtId="0" fontId="1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1" fillId="18" borderId="0" applyNumberFormat="0" applyBorder="0" applyAlignment="0" applyProtection="0"/>
    <xf numFmtId="0" fontId="1" fillId="18" borderId="0" applyNumberFormat="0" applyBorder="0" applyAlignment="0" applyProtection="0"/>
    <xf numFmtId="0" fontId="1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1" fillId="18" borderId="0" applyNumberFormat="0" applyBorder="0" applyAlignment="0" applyProtection="0"/>
    <xf numFmtId="0" fontId="1" fillId="18" borderId="0" applyNumberFormat="0" applyBorder="0" applyAlignment="0" applyProtection="0"/>
    <xf numFmtId="0" fontId="1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1" fillId="18" borderId="0" applyNumberFormat="0" applyBorder="0" applyAlignment="0" applyProtection="0"/>
    <xf numFmtId="0" fontId="1" fillId="18" borderId="0" applyNumberFormat="0" applyBorder="0" applyAlignment="0" applyProtection="0"/>
    <xf numFmtId="0" fontId="1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1" fillId="18" borderId="0" applyNumberFormat="0" applyBorder="0" applyAlignment="0" applyProtection="0"/>
    <xf numFmtId="0" fontId="1" fillId="18" borderId="0" applyNumberFormat="0" applyBorder="0" applyAlignment="0" applyProtection="0"/>
    <xf numFmtId="0" fontId="1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1" fillId="18" borderId="0" applyNumberFormat="0" applyBorder="0" applyAlignment="0" applyProtection="0"/>
    <xf numFmtId="0" fontId="1" fillId="18" borderId="0" applyNumberFormat="0" applyBorder="0" applyAlignment="0" applyProtection="0"/>
    <xf numFmtId="0" fontId="1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1" fillId="18" borderId="0" applyNumberFormat="0" applyBorder="0" applyAlignment="0" applyProtection="0"/>
    <xf numFmtId="0" fontId="1" fillId="18" borderId="0" applyNumberFormat="0" applyBorder="0" applyAlignment="0" applyProtection="0"/>
    <xf numFmtId="0" fontId="1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1" fillId="18" borderId="0" applyNumberFormat="0" applyBorder="0" applyAlignment="0" applyProtection="0"/>
    <xf numFmtId="0" fontId="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9" borderId="0" applyNumberFormat="0" applyBorder="0" applyAlignment="0" applyProtection="0"/>
    <xf numFmtId="0" fontId="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" fillId="19" borderId="0" applyNumberFormat="0" applyBorder="0" applyAlignment="0" applyProtection="0"/>
    <xf numFmtId="0" fontId="1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1" fillId="19" borderId="0" applyNumberFormat="0" applyBorder="0" applyAlignment="0" applyProtection="0"/>
    <xf numFmtId="0" fontId="1" fillId="19" borderId="0" applyNumberFormat="0" applyBorder="0" applyAlignment="0" applyProtection="0"/>
    <xf numFmtId="0" fontId="1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1" fillId="19" borderId="0" applyNumberFormat="0" applyBorder="0" applyAlignment="0" applyProtection="0"/>
    <xf numFmtId="0" fontId="1" fillId="19" borderId="0" applyNumberFormat="0" applyBorder="0" applyAlignment="0" applyProtection="0"/>
    <xf numFmtId="0" fontId="1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1" fillId="19" borderId="0" applyNumberFormat="0" applyBorder="0" applyAlignment="0" applyProtection="0"/>
    <xf numFmtId="0" fontId="1" fillId="19" borderId="0" applyNumberFormat="0" applyBorder="0" applyAlignment="0" applyProtection="0"/>
    <xf numFmtId="0" fontId="1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1" fillId="19" borderId="0" applyNumberFormat="0" applyBorder="0" applyAlignment="0" applyProtection="0"/>
    <xf numFmtId="0" fontId="1" fillId="19" borderId="0" applyNumberFormat="0" applyBorder="0" applyAlignment="0" applyProtection="0"/>
    <xf numFmtId="0" fontId="1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1" fillId="19" borderId="0" applyNumberFormat="0" applyBorder="0" applyAlignment="0" applyProtection="0"/>
    <xf numFmtId="0" fontId="1" fillId="19" borderId="0" applyNumberFormat="0" applyBorder="0" applyAlignment="0" applyProtection="0"/>
    <xf numFmtId="0" fontId="1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1" fillId="19" borderId="0" applyNumberFormat="0" applyBorder="0" applyAlignment="0" applyProtection="0"/>
    <xf numFmtId="0" fontId="1" fillId="19" borderId="0" applyNumberFormat="0" applyBorder="0" applyAlignment="0" applyProtection="0"/>
    <xf numFmtId="0" fontId="1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1" fillId="19" borderId="0" applyNumberFormat="0" applyBorder="0" applyAlignment="0" applyProtection="0"/>
    <xf numFmtId="0" fontId="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" fillId="19" borderId="0" applyNumberFormat="0" applyBorder="0" applyAlignment="0" applyProtection="0"/>
    <xf numFmtId="0" fontId="11" fillId="19" borderId="0" applyNumberFormat="0" applyBorder="0" applyAlignment="0" applyProtection="0"/>
    <xf numFmtId="0" fontId="16" fillId="20" borderId="0" applyNumberFormat="0" applyBorder="0" applyAlignment="0" applyProtection="0"/>
    <xf numFmtId="0" fontId="10" fillId="20" borderId="0" applyNumberFormat="0" applyBorder="0" applyAlignment="0" applyProtection="0"/>
    <xf numFmtId="0" fontId="16" fillId="20" borderId="0" applyNumberFormat="0" applyBorder="0" applyAlignment="0" applyProtection="0"/>
    <xf numFmtId="0" fontId="10" fillId="20" borderId="0" applyNumberFormat="0" applyBorder="0" applyAlignment="0" applyProtection="0"/>
    <xf numFmtId="0" fontId="16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6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6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6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6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6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6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6" fillId="20" borderId="0" applyNumberFormat="0" applyBorder="0" applyAlignment="0" applyProtection="0"/>
    <xf numFmtId="0" fontId="10" fillId="20" borderId="0" applyNumberFormat="0" applyBorder="0" applyAlignment="0" applyProtection="0"/>
    <xf numFmtId="0" fontId="16" fillId="20" borderId="0" applyNumberFormat="0" applyBorder="0" applyAlignment="0" applyProtection="0"/>
    <xf numFmtId="0" fontId="10" fillId="20" borderId="0" applyNumberFormat="0" applyBorder="0" applyAlignment="0" applyProtection="0"/>
    <xf numFmtId="0" fontId="16" fillId="10" borderId="0" applyNumberFormat="0" applyBorder="0" applyAlignment="0" applyProtection="0"/>
    <xf numFmtId="0" fontId="10" fillId="10" borderId="0" applyNumberFormat="0" applyBorder="0" applyAlignment="0" applyProtection="0"/>
    <xf numFmtId="0" fontId="16" fillId="10" borderId="0" applyNumberFormat="0" applyBorder="0" applyAlignment="0" applyProtection="0"/>
    <xf numFmtId="0" fontId="10" fillId="10" borderId="0" applyNumberFormat="0" applyBorder="0" applyAlignment="0" applyProtection="0"/>
    <xf numFmtId="0" fontId="16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6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6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6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6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6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6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6" fillId="10" borderId="0" applyNumberFormat="0" applyBorder="0" applyAlignment="0" applyProtection="0"/>
    <xf numFmtId="0" fontId="10" fillId="10" borderId="0" applyNumberFormat="0" applyBorder="0" applyAlignment="0" applyProtection="0"/>
    <xf numFmtId="0" fontId="16" fillId="10" borderId="0" applyNumberFormat="0" applyBorder="0" applyAlignment="0" applyProtection="0"/>
    <xf numFmtId="0" fontId="10" fillId="10" borderId="0" applyNumberFormat="0" applyBorder="0" applyAlignment="0" applyProtection="0"/>
    <xf numFmtId="0" fontId="16" fillId="18" borderId="0" applyNumberFormat="0" applyBorder="0" applyAlignment="0" applyProtection="0"/>
    <xf numFmtId="0" fontId="10" fillId="18" borderId="0" applyNumberFormat="0" applyBorder="0" applyAlignment="0" applyProtection="0"/>
    <xf numFmtId="0" fontId="16" fillId="18" borderId="0" applyNumberFormat="0" applyBorder="0" applyAlignment="0" applyProtection="0"/>
    <xf numFmtId="0" fontId="10" fillId="18" borderId="0" applyNumberFormat="0" applyBorder="0" applyAlignment="0" applyProtection="0"/>
    <xf numFmtId="0" fontId="16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6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6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6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6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6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6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6" fillId="18" borderId="0" applyNumberFormat="0" applyBorder="0" applyAlignment="0" applyProtection="0"/>
    <xf numFmtId="0" fontId="10" fillId="18" borderId="0" applyNumberFormat="0" applyBorder="0" applyAlignment="0" applyProtection="0"/>
    <xf numFmtId="0" fontId="16" fillId="18" borderId="0" applyNumberFormat="0" applyBorder="0" applyAlignment="0" applyProtection="0"/>
    <xf numFmtId="0" fontId="10" fillId="18" borderId="0" applyNumberFormat="0" applyBorder="0" applyAlignment="0" applyProtection="0"/>
    <xf numFmtId="0" fontId="16" fillId="22" borderId="0" applyNumberFormat="0" applyBorder="0" applyAlignment="0" applyProtection="0"/>
    <xf numFmtId="0" fontId="10" fillId="22" borderId="0" applyNumberFormat="0" applyBorder="0" applyAlignment="0" applyProtection="0"/>
    <xf numFmtId="0" fontId="16" fillId="22" borderId="0" applyNumberFormat="0" applyBorder="0" applyAlignment="0" applyProtection="0"/>
    <xf numFmtId="0" fontId="10" fillId="22" borderId="0" applyNumberFormat="0" applyBorder="0" applyAlignment="0" applyProtection="0"/>
    <xf numFmtId="0" fontId="16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6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6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6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6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6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6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6" fillId="22" borderId="0" applyNumberFormat="0" applyBorder="0" applyAlignment="0" applyProtection="0"/>
    <xf numFmtId="0" fontId="10" fillId="22" borderId="0" applyNumberFormat="0" applyBorder="0" applyAlignment="0" applyProtection="0"/>
    <xf numFmtId="0" fontId="16" fillId="22" borderId="0" applyNumberFormat="0" applyBorder="0" applyAlignment="0" applyProtection="0"/>
    <xf numFmtId="0" fontId="10" fillId="22" borderId="0" applyNumberFormat="0" applyBorder="0" applyAlignment="0" applyProtection="0"/>
    <xf numFmtId="0" fontId="16" fillId="23" borderId="0" applyNumberFormat="0" applyBorder="0" applyAlignment="0" applyProtection="0"/>
    <xf numFmtId="0" fontId="10" fillId="23" borderId="0" applyNumberFormat="0" applyBorder="0" applyAlignment="0" applyProtection="0"/>
    <xf numFmtId="0" fontId="16" fillId="23" borderId="0" applyNumberFormat="0" applyBorder="0" applyAlignment="0" applyProtection="0"/>
    <xf numFmtId="0" fontId="10" fillId="23" borderId="0" applyNumberFormat="0" applyBorder="0" applyAlignment="0" applyProtection="0"/>
    <xf numFmtId="0" fontId="16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6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6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6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6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6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6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6" fillId="23" borderId="0" applyNumberFormat="0" applyBorder="0" applyAlignment="0" applyProtection="0"/>
    <xf numFmtId="0" fontId="10" fillId="23" borderId="0" applyNumberFormat="0" applyBorder="0" applyAlignment="0" applyProtection="0"/>
    <xf numFmtId="0" fontId="16" fillId="23" borderId="0" applyNumberFormat="0" applyBorder="0" applyAlignment="0" applyProtection="0"/>
    <xf numFmtId="0" fontId="10" fillId="23" borderId="0" applyNumberFormat="0" applyBorder="0" applyAlignment="0" applyProtection="0"/>
    <xf numFmtId="0" fontId="16" fillId="24" borderId="0" applyNumberFormat="0" applyBorder="0" applyAlignment="0" applyProtection="0"/>
    <xf numFmtId="0" fontId="10" fillId="24" borderId="0" applyNumberFormat="0" applyBorder="0" applyAlignment="0" applyProtection="0"/>
    <xf numFmtId="0" fontId="16" fillId="24" borderId="0" applyNumberFormat="0" applyBorder="0" applyAlignment="0" applyProtection="0"/>
    <xf numFmtId="0" fontId="10" fillId="24" borderId="0" applyNumberFormat="0" applyBorder="0" applyAlignment="0" applyProtection="0"/>
    <xf numFmtId="0" fontId="16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6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6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6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6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6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6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6" fillId="24" borderId="0" applyNumberFormat="0" applyBorder="0" applyAlignment="0" applyProtection="0"/>
    <xf numFmtId="0" fontId="10" fillId="24" borderId="0" applyNumberFormat="0" applyBorder="0" applyAlignment="0" applyProtection="0"/>
    <xf numFmtId="0" fontId="16" fillId="24" borderId="0" applyNumberFormat="0" applyBorder="0" applyAlignment="0" applyProtection="0"/>
    <xf numFmtId="0" fontId="10" fillId="24" borderId="0" applyNumberFormat="0" applyBorder="0" applyAlignment="0" applyProtection="0"/>
    <xf numFmtId="0" fontId="16" fillId="25" borderId="0" applyNumberFormat="0" applyBorder="0" applyAlignment="0" applyProtection="0"/>
    <xf numFmtId="0" fontId="10" fillId="25" borderId="0" applyNumberFormat="0" applyBorder="0" applyAlignment="0" applyProtection="0"/>
    <xf numFmtId="0" fontId="16" fillId="25" borderId="0" applyNumberFormat="0" applyBorder="0" applyAlignment="0" applyProtection="0"/>
    <xf numFmtId="0" fontId="10" fillId="25" borderId="0" applyNumberFormat="0" applyBorder="0" applyAlignment="0" applyProtection="0"/>
    <xf numFmtId="0" fontId="16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6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6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6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6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6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6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6" fillId="25" borderId="0" applyNumberFormat="0" applyBorder="0" applyAlignment="0" applyProtection="0"/>
    <xf numFmtId="0" fontId="10" fillId="25" borderId="0" applyNumberFormat="0" applyBorder="0" applyAlignment="0" applyProtection="0"/>
    <xf numFmtId="0" fontId="16" fillId="25" borderId="0" applyNumberFormat="0" applyBorder="0" applyAlignment="0" applyProtection="0"/>
    <xf numFmtId="0" fontId="10" fillId="25" borderId="0" applyNumberFormat="0" applyBorder="0" applyAlignment="0" applyProtection="0"/>
    <xf numFmtId="0" fontId="16" fillId="26" borderId="0" applyNumberFormat="0" applyBorder="0" applyAlignment="0" applyProtection="0"/>
    <xf numFmtId="0" fontId="10" fillId="26" borderId="0" applyNumberFormat="0" applyBorder="0" applyAlignment="0" applyProtection="0"/>
    <xf numFmtId="0" fontId="16" fillId="26" borderId="0" applyNumberFormat="0" applyBorder="0" applyAlignment="0" applyProtection="0"/>
    <xf numFmtId="0" fontId="10" fillId="26" borderId="0" applyNumberFormat="0" applyBorder="0" applyAlignment="0" applyProtection="0"/>
    <xf numFmtId="0" fontId="16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6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6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6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6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6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6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6" fillId="26" borderId="0" applyNumberFormat="0" applyBorder="0" applyAlignment="0" applyProtection="0"/>
    <xf numFmtId="0" fontId="10" fillId="26" borderId="0" applyNumberFormat="0" applyBorder="0" applyAlignment="0" applyProtection="0"/>
    <xf numFmtId="0" fontId="16" fillId="26" borderId="0" applyNumberFormat="0" applyBorder="0" applyAlignment="0" applyProtection="0"/>
    <xf numFmtId="0" fontId="10" fillId="26" borderId="0" applyNumberFormat="0" applyBorder="0" applyAlignment="0" applyProtection="0"/>
    <xf numFmtId="0" fontId="16" fillId="27" borderId="0" applyNumberFormat="0" applyBorder="0" applyAlignment="0" applyProtection="0"/>
    <xf numFmtId="0" fontId="10" fillId="27" borderId="0" applyNumberFormat="0" applyBorder="0" applyAlignment="0" applyProtection="0"/>
    <xf numFmtId="0" fontId="16" fillId="27" borderId="0" applyNumberFormat="0" applyBorder="0" applyAlignment="0" applyProtection="0"/>
    <xf numFmtId="0" fontId="10" fillId="27" borderId="0" applyNumberFormat="0" applyBorder="0" applyAlignment="0" applyProtection="0"/>
    <xf numFmtId="0" fontId="16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6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6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6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6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6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6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6" fillId="27" borderId="0" applyNumberFormat="0" applyBorder="0" applyAlignment="0" applyProtection="0"/>
    <xf numFmtId="0" fontId="10" fillId="27" borderId="0" applyNumberFormat="0" applyBorder="0" applyAlignment="0" applyProtection="0"/>
    <xf numFmtId="0" fontId="16" fillId="27" borderId="0" applyNumberFormat="0" applyBorder="0" applyAlignment="0" applyProtection="0"/>
    <xf numFmtId="0" fontId="10" fillId="27" borderId="0" applyNumberFormat="0" applyBorder="0" applyAlignment="0" applyProtection="0"/>
    <xf numFmtId="0" fontId="16" fillId="22" borderId="0" applyNumberFormat="0" applyBorder="0" applyAlignment="0" applyProtection="0"/>
    <xf numFmtId="0" fontId="10" fillId="22" borderId="0" applyNumberFormat="0" applyBorder="0" applyAlignment="0" applyProtection="0"/>
    <xf numFmtId="0" fontId="16" fillId="22" borderId="0" applyNumberFormat="0" applyBorder="0" applyAlignment="0" applyProtection="0"/>
    <xf numFmtId="0" fontId="10" fillId="22" borderId="0" applyNumberFormat="0" applyBorder="0" applyAlignment="0" applyProtection="0"/>
    <xf numFmtId="0" fontId="16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6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6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6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6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6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6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6" fillId="22" borderId="0" applyNumberFormat="0" applyBorder="0" applyAlignment="0" applyProtection="0"/>
    <xf numFmtId="0" fontId="10" fillId="22" borderId="0" applyNumberFormat="0" applyBorder="0" applyAlignment="0" applyProtection="0"/>
    <xf numFmtId="0" fontId="16" fillId="22" borderId="0" applyNumberFormat="0" applyBorder="0" applyAlignment="0" applyProtection="0"/>
    <xf numFmtId="0" fontId="10" fillId="22" borderId="0" applyNumberFormat="0" applyBorder="0" applyAlignment="0" applyProtection="0"/>
    <xf numFmtId="0" fontId="16" fillId="23" borderId="0" applyNumberFormat="0" applyBorder="0" applyAlignment="0" applyProtection="0"/>
    <xf numFmtId="0" fontId="10" fillId="6" borderId="0" applyNumberFormat="0" applyBorder="0" applyAlignment="0" applyProtection="0"/>
    <xf numFmtId="0" fontId="16" fillId="23" borderId="0" applyNumberFormat="0" applyBorder="0" applyAlignment="0" applyProtection="0"/>
    <xf numFmtId="0" fontId="10" fillId="6" borderId="0" applyNumberFormat="0" applyBorder="0" applyAlignment="0" applyProtection="0"/>
    <xf numFmtId="0" fontId="16" fillId="23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6" fillId="23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6" fillId="23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6" fillId="23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6" fillId="23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6" fillId="23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6" fillId="23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6" fillId="23" borderId="0" applyNumberFormat="0" applyBorder="0" applyAlignment="0" applyProtection="0"/>
    <xf numFmtId="0" fontId="10" fillId="6" borderId="0" applyNumberFormat="0" applyBorder="0" applyAlignment="0" applyProtection="0"/>
    <xf numFmtId="0" fontId="16" fillId="23" borderId="0" applyNumberFormat="0" applyBorder="0" applyAlignment="0" applyProtection="0"/>
    <xf numFmtId="0" fontId="10" fillId="6" borderId="0" applyNumberFormat="0" applyBorder="0" applyAlignment="0" applyProtection="0"/>
    <xf numFmtId="0" fontId="16" fillId="21" borderId="0" applyNumberFormat="0" applyBorder="0" applyAlignment="0" applyProtection="0"/>
    <xf numFmtId="0" fontId="10" fillId="21" borderId="0" applyNumberFormat="0" applyBorder="0" applyAlignment="0" applyProtection="0"/>
    <xf numFmtId="0" fontId="16" fillId="21" borderId="0" applyNumberFormat="0" applyBorder="0" applyAlignment="0" applyProtection="0"/>
    <xf numFmtId="0" fontId="10" fillId="21" borderId="0" applyNumberFormat="0" applyBorder="0" applyAlignment="0" applyProtection="0"/>
    <xf numFmtId="0" fontId="16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6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6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6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6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6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6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6" fillId="21" borderId="0" applyNumberFormat="0" applyBorder="0" applyAlignment="0" applyProtection="0"/>
    <xf numFmtId="0" fontId="10" fillId="21" borderId="0" applyNumberFormat="0" applyBorder="0" applyAlignment="0" applyProtection="0"/>
    <xf numFmtId="0" fontId="16" fillId="21" borderId="0" applyNumberFormat="0" applyBorder="0" applyAlignment="0" applyProtection="0"/>
    <xf numFmtId="0" fontId="10" fillId="21" borderId="0" applyNumberFormat="0" applyBorder="0" applyAlignment="0" applyProtection="0"/>
    <xf numFmtId="0" fontId="17" fillId="11" borderId="0" applyNumberFormat="0" applyBorder="0" applyAlignment="0" applyProtection="0"/>
    <xf numFmtId="0" fontId="3" fillId="11" borderId="0" applyNumberFormat="0" applyBorder="0" applyAlignment="0" applyProtection="0"/>
    <xf numFmtId="0" fontId="17" fillId="11" borderId="0" applyNumberFormat="0" applyBorder="0" applyAlignment="0" applyProtection="0"/>
    <xf numFmtId="0" fontId="3" fillId="11" borderId="0" applyNumberFormat="0" applyBorder="0" applyAlignment="0" applyProtection="0"/>
    <xf numFmtId="0" fontId="17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17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17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17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17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17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17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17" fillId="11" borderId="0" applyNumberFormat="0" applyBorder="0" applyAlignment="0" applyProtection="0"/>
    <xf numFmtId="0" fontId="3" fillId="11" borderId="0" applyNumberFormat="0" applyBorder="0" applyAlignment="0" applyProtection="0"/>
    <xf numFmtId="0" fontId="17" fillId="11" borderId="0" applyNumberFormat="0" applyBorder="0" applyAlignment="0" applyProtection="0"/>
    <xf numFmtId="0" fontId="3" fillId="11" borderId="0" applyNumberFormat="0" applyBorder="0" applyAlignment="0" applyProtection="0"/>
    <xf numFmtId="0" fontId="24" fillId="28" borderId="6" applyNumberFormat="0" applyAlignment="0" applyProtection="0"/>
    <xf numFmtId="0" fontId="31" fillId="28" borderId="2" applyNumberFormat="0" applyAlignment="0" applyProtection="0"/>
    <xf numFmtId="0" fontId="24" fillId="28" borderId="6" applyNumberFormat="0" applyAlignment="0" applyProtection="0"/>
    <xf numFmtId="0" fontId="31" fillId="28" borderId="2" applyNumberFormat="0" applyAlignment="0" applyProtection="0"/>
    <xf numFmtId="0" fontId="24" fillId="28" borderId="6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24" fillId="28" borderId="6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24" fillId="28" borderId="6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24" fillId="28" borderId="6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24" fillId="28" borderId="6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24" fillId="28" borderId="6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24" fillId="28" borderId="6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24" fillId="28" borderId="6" applyNumberFormat="0" applyAlignment="0" applyProtection="0"/>
    <xf numFmtId="0" fontId="31" fillId="28" borderId="2" applyNumberFormat="0" applyAlignment="0" applyProtection="0"/>
    <xf numFmtId="0" fontId="24" fillId="28" borderId="6" applyNumberFormat="0" applyAlignment="0" applyProtection="0"/>
    <xf numFmtId="0" fontId="31" fillId="28" borderId="2" applyNumberFormat="0" applyAlignment="0" applyProtection="0"/>
    <xf numFmtId="0" fontId="18" fillId="29" borderId="7" applyNumberFormat="0" applyAlignment="0" applyProtection="0"/>
    <xf numFmtId="0" fontId="6" fillId="3" borderId="4" applyNumberFormat="0" applyAlignment="0" applyProtection="0"/>
    <xf numFmtId="0" fontId="18" fillId="29" borderId="7" applyNumberFormat="0" applyAlignment="0" applyProtection="0"/>
    <xf numFmtId="0" fontId="6" fillId="3" borderId="4" applyNumberFormat="0" applyAlignment="0" applyProtection="0"/>
    <xf numFmtId="0" fontId="18" fillId="29" borderId="7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18" fillId="29" borderId="7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18" fillId="29" borderId="7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18" fillId="29" borderId="7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18" fillId="29" borderId="7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18" fillId="29" borderId="7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18" fillId="29" borderId="7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18" fillId="29" borderId="7" applyNumberFormat="0" applyAlignment="0" applyProtection="0"/>
    <xf numFmtId="0" fontId="6" fillId="3" borderId="4" applyNumberFormat="0" applyAlignment="0" applyProtection="0"/>
    <xf numFmtId="0" fontId="18" fillId="29" borderId="7" applyNumberFormat="0" applyAlignment="0" applyProtection="0"/>
    <xf numFmtId="0" fontId="6" fillId="3" borderId="4" applyNumberFormat="0" applyAlignment="0" applyProtection="0"/>
    <xf numFmtId="164" fontId="1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>
      <alignment vertical="top"/>
    </xf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0" fillId="13" borderId="0" applyNumberFormat="0" applyBorder="0" applyAlignment="0" applyProtection="0"/>
    <xf numFmtId="0" fontId="2" fillId="13" borderId="0" applyNumberFormat="0" applyBorder="0" applyAlignment="0" applyProtection="0"/>
    <xf numFmtId="0" fontId="20" fillId="13" borderId="0" applyNumberFormat="0" applyBorder="0" applyAlignment="0" applyProtection="0"/>
    <xf numFmtId="0" fontId="2" fillId="13" borderId="0" applyNumberFormat="0" applyBorder="0" applyAlignment="0" applyProtection="0"/>
    <xf numFmtId="0" fontId="20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0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0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0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0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0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0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0" fillId="13" borderId="0" applyNumberFormat="0" applyBorder="0" applyAlignment="0" applyProtection="0"/>
    <xf numFmtId="0" fontId="2" fillId="13" borderId="0" applyNumberFormat="0" applyBorder="0" applyAlignment="0" applyProtection="0"/>
    <xf numFmtId="0" fontId="20" fillId="13" borderId="0" applyNumberFormat="0" applyBorder="0" applyAlignment="0" applyProtection="0"/>
    <xf numFmtId="0" fontId="2" fillId="13" borderId="0" applyNumberFormat="0" applyBorder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1" fillId="14" borderId="6" applyNumberFormat="0" applyAlignment="0" applyProtection="0"/>
    <xf numFmtId="0" fontId="4" fillId="14" borderId="2" applyNumberFormat="0" applyAlignment="0" applyProtection="0"/>
    <xf numFmtId="0" fontId="21" fillId="14" borderId="6" applyNumberFormat="0" applyAlignment="0" applyProtection="0"/>
    <xf numFmtId="0" fontId="4" fillId="14" borderId="2" applyNumberFormat="0" applyAlignment="0" applyProtection="0"/>
    <xf numFmtId="0" fontId="21" fillId="14" borderId="6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21" fillId="14" borderId="6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21" fillId="14" borderId="6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21" fillId="14" borderId="6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21" fillId="14" borderId="6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21" fillId="14" borderId="6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21" fillId="14" borderId="6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21" fillId="14" borderId="6" applyNumberFormat="0" applyAlignment="0" applyProtection="0"/>
    <xf numFmtId="0" fontId="4" fillId="14" borderId="2" applyNumberFormat="0" applyAlignment="0" applyProtection="0"/>
    <xf numFmtId="0" fontId="21" fillId="14" borderId="6" applyNumberFormat="0" applyAlignment="0" applyProtection="0"/>
    <xf numFmtId="0" fontId="4" fillId="14" borderId="2" applyNumberFormat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9" fillId="17" borderId="0" applyNumberFormat="0" applyBorder="0" applyAlignment="0" applyProtection="0"/>
    <xf numFmtId="0" fontId="32" fillId="2" borderId="0" applyNumberFormat="0" applyBorder="0" applyAlignment="0" applyProtection="0"/>
    <xf numFmtId="0" fontId="29" fillId="17" borderId="0" applyNumberFormat="0" applyBorder="0" applyAlignment="0" applyProtection="0"/>
    <xf numFmtId="0" fontId="32" fillId="2" borderId="0" applyNumberFormat="0" applyBorder="0" applyAlignment="0" applyProtection="0"/>
    <xf numFmtId="0" fontId="29" fillId="17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29" fillId="17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29" fillId="17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29" fillId="17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29" fillId="17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29" fillId="17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29" fillId="17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29" fillId="17" borderId="0" applyNumberFormat="0" applyBorder="0" applyAlignment="0" applyProtection="0"/>
    <xf numFmtId="0" fontId="32" fillId="2" borderId="0" applyNumberFormat="0" applyBorder="0" applyAlignment="0" applyProtection="0"/>
    <xf numFmtId="0" fontId="29" fillId="17" borderId="0" applyNumberFormat="0" applyBorder="0" applyAlignment="0" applyProtection="0"/>
    <xf numFmtId="0" fontId="32" fillId="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>
      <alignment vertical="top"/>
    </xf>
    <xf numFmtId="0" fontId="33" fillId="0" borderId="0"/>
    <xf numFmtId="0" fontId="13" fillId="0" borderId="0"/>
    <xf numFmtId="0" fontId="13" fillId="0" borderId="0"/>
    <xf numFmtId="0" fontId="13" fillId="0" borderId="0"/>
    <xf numFmtId="0" fontId="14" fillId="0" borderId="0">
      <alignment vertical="top"/>
    </xf>
    <xf numFmtId="0" fontId="13" fillId="0" borderId="0"/>
    <xf numFmtId="0" fontId="13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>
      <alignment vertical="top"/>
    </xf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>
      <alignment vertical="top"/>
    </xf>
    <xf numFmtId="0" fontId="14" fillId="0" borderId="0">
      <alignment vertical="top"/>
    </xf>
    <xf numFmtId="0" fontId="14" fillId="0" borderId="0"/>
    <xf numFmtId="0" fontId="14" fillId="0" borderId="0">
      <alignment vertical="top"/>
    </xf>
    <xf numFmtId="0" fontId="14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33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1" fillId="12" borderId="12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12" borderId="12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12" borderId="12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12" borderId="12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12" borderId="12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12" borderId="12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12" borderId="12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12" borderId="12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12" borderId="12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12" borderId="12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12" borderId="12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12" borderId="12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12" borderId="12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12" borderId="12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12" borderId="12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12" borderId="12" applyNumberFormat="0" applyFont="0" applyAlignment="0" applyProtection="0"/>
    <xf numFmtId="0" fontId="23" fillId="28" borderId="13" applyNumberFormat="0" applyAlignment="0" applyProtection="0"/>
    <xf numFmtId="0" fontId="5" fillId="28" borderId="3" applyNumberFormat="0" applyAlignment="0" applyProtection="0"/>
    <xf numFmtId="0" fontId="23" fillId="28" borderId="13" applyNumberFormat="0" applyAlignment="0" applyProtection="0"/>
    <xf numFmtId="0" fontId="5" fillId="28" borderId="3" applyNumberFormat="0" applyAlignment="0" applyProtection="0"/>
    <xf numFmtId="0" fontId="23" fillId="28" borderId="1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23" fillId="28" borderId="1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23" fillId="28" borderId="1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23" fillId="28" borderId="1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23" fillId="28" borderId="1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23" fillId="28" borderId="1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23" fillId="28" borderId="1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23" fillId="28" borderId="13" applyNumberFormat="0" applyAlignment="0" applyProtection="0"/>
    <xf numFmtId="0" fontId="5" fillId="28" borderId="3" applyNumberFormat="0" applyAlignment="0" applyProtection="0"/>
    <xf numFmtId="0" fontId="23" fillId="28" borderId="13" applyNumberFormat="0" applyAlignment="0" applyProtection="0"/>
    <xf numFmtId="0" fontId="5" fillId="28" borderId="3" applyNumberFormat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0" fontId="12" fillId="0" borderId="0">
      <alignment vertical="top"/>
    </xf>
    <xf numFmtId="0" fontId="30" fillId="0" borderId="0" applyNumberFormat="0" applyFill="0" applyBorder="0" applyAlignment="0" applyProtection="0"/>
    <xf numFmtId="0" fontId="15" fillId="0" borderId="14" applyNumberFormat="0" applyFill="0" applyAlignment="0" applyProtection="0"/>
    <xf numFmtId="0" fontId="9" fillId="0" borderId="14" applyNumberFormat="0" applyFill="0" applyAlignment="0" applyProtection="0"/>
    <xf numFmtId="0" fontId="15" fillId="0" borderId="14" applyNumberFormat="0" applyFill="0" applyAlignment="0" applyProtection="0"/>
    <xf numFmtId="0" fontId="9" fillId="0" borderId="14" applyNumberFormat="0" applyFill="0" applyAlignment="0" applyProtection="0"/>
    <xf numFmtId="0" fontId="15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15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15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15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15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15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15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15" fillId="0" borderId="14" applyNumberFormat="0" applyFill="0" applyAlignment="0" applyProtection="0"/>
    <xf numFmtId="0" fontId="9" fillId="0" borderId="14" applyNumberFormat="0" applyFill="0" applyAlignment="0" applyProtection="0"/>
    <xf numFmtId="0" fontId="15" fillId="0" borderId="14" applyNumberFormat="0" applyFill="0" applyAlignment="0" applyProtection="0"/>
    <xf numFmtId="0" fontId="9" fillId="0" borderId="14" applyNumberFormat="0" applyFill="0" applyAlignment="0" applyProtection="0"/>
    <xf numFmtId="0" fontId="22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9" borderId="0" applyNumberFormat="0" applyBorder="0" applyAlignment="0" applyProtection="0"/>
    <xf numFmtId="0" fontId="1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36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" fillId="3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11" borderId="0" applyNumberFormat="0" applyBorder="0" applyAlignment="0" applyProtection="0"/>
    <xf numFmtId="0" fontId="1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4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" fillId="4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0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13" borderId="0" applyNumberFormat="0" applyBorder="0" applyAlignment="0" applyProtection="0"/>
    <xf numFmtId="0" fontId="1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" fillId="4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0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7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4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0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40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40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14" borderId="0" applyNumberFormat="0" applyBorder="0" applyAlignment="0" applyProtection="0"/>
    <xf numFmtId="0" fontId="1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5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" fillId="5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0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40" fillId="53" borderId="0" applyNumberFormat="0" applyBorder="0" applyAlignment="0" applyProtection="0"/>
    <xf numFmtId="0" fontId="40" fillId="53" borderId="0" applyNumberFormat="0" applyBorder="0" applyAlignment="0" applyProtection="0"/>
    <xf numFmtId="0" fontId="40" fillId="5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3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40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40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18" borderId="0" applyNumberFormat="0" applyBorder="0" applyAlignment="0" applyProtection="0"/>
    <xf numFmtId="0" fontId="1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4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" fillId="4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0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8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4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0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50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50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40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19" borderId="0" applyNumberFormat="0" applyBorder="0" applyAlignment="0" applyProtection="0"/>
    <xf numFmtId="0" fontId="1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54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" fillId="5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0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40" fillId="54" borderId="0" applyNumberFormat="0" applyBorder="0" applyAlignment="0" applyProtection="0"/>
    <xf numFmtId="0" fontId="40" fillId="54" borderId="0" applyNumberFormat="0" applyBorder="0" applyAlignment="0" applyProtection="0"/>
    <xf numFmtId="0" fontId="40" fillId="5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6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0" fillId="38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41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16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0" fillId="41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41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16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0" fillId="45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41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16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0" fillId="49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41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16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0" fillId="51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0" fillId="51" borderId="0" applyNumberFormat="0" applyBorder="0" applyAlignment="0" applyProtection="0"/>
    <xf numFmtId="0" fontId="10" fillId="51" borderId="0" applyNumberFormat="0" applyBorder="0" applyAlignment="0" applyProtection="0"/>
    <xf numFmtId="0" fontId="10" fillId="51" borderId="0" applyNumberFormat="0" applyBorder="0" applyAlignment="0" applyProtection="0"/>
    <xf numFmtId="0" fontId="41" fillId="51" borderId="0" applyNumberFormat="0" applyBorder="0" applyAlignment="0" applyProtection="0"/>
    <xf numFmtId="0" fontId="10" fillId="51" borderId="0" applyNumberFormat="0" applyBorder="0" applyAlignment="0" applyProtection="0"/>
    <xf numFmtId="0" fontId="10" fillId="51" borderId="0" applyNumberFormat="0" applyBorder="0" applyAlignment="0" applyProtection="0"/>
    <xf numFmtId="0" fontId="10" fillId="51" borderId="0" applyNumberFormat="0" applyBorder="0" applyAlignment="0" applyProtection="0"/>
    <xf numFmtId="0" fontId="10" fillId="51" borderId="0" applyNumberFormat="0" applyBorder="0" applyAlignment="0" applyProtection="0"/>
    <xf numFmtId="0" fontId="10" fillId="51" borderId="0" applyNumberFormat="0" applyBorder="0" applyAlignment="0" applyProtection="0"/>
    <xf numFmtId="0" fontId="10" fillId="51" borderId="0" applyNumberFormat="0" applyBorder="0" applyAlignment="0" applyProtection="0"/>
    <xf numFmtId="0" fontId="41" fillId="51" borderId="0" applyNumberFormat="0" applyBorder="0" applyAlignment="0" applyProtection="0"/>
    <xf numFmtId="0" fontId="41" fillId="51" borderId="0" applyNumberFormat="0" applyBorder="0" applyAlignment="0" applyProtection="0"/>
    <xf numFmtId="0" fontId="41" fillId="51" borderId="0" applyNumberFormat="0" applyBorder="0" applyAlignment="0" applyProtection="0"/>
    <xf numFmtId="0" fontId="16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0" fillId="55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41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10" fillId="55" borderId="0" applyNumberFormat="0" applyBorder="0" applyAlignment="0" applyProtection="0"/>
    <xf numFmtId="0" fontId="41" fillId="55" borderId="0" applyNumberFormat="0" applyBorder="0" applyAlignment="0" applyProtection="0"/>
    <xf numFmtId="0" fontId="41" fillId="55" borderId="0" applyNumberFormat="0" applyBorder="0" applyAlignment="0" applyProtection="0"/>
    <xf numFmtId="0" fontId="41" fillId="55" borderId="0" applyNumberFormat="0" applyBorder="0" applyAlignment="0" applyProtection="0"/>
    <xf numFmtId="0" fontId="16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0" fillId="3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41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16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0" fillId="39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41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16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0" fillId="42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41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16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0" fillId="46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41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16" fillId="23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0" fillId="6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41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41" fillId="6" borderId="0" applyNumberFormat="0" applyBorder="0" applyAlignment="0" applyProtection="0"/>
    <xf numFmtId="0" fontId="41" fillId="6" borderId="0" applyNumberFormat="0" applyBorder="0" applyAlignment="0" applyProtection="0"/>
    <xf numFmtId="0" fontId="41" fillId="6" borderId="0" applyNumberFormat="0" applyBorder="0" applyAlignment="0" applyProtection="0"/>
    <xf numFmtId="0" fontId="16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0" fillId="52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41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10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17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" fillId="3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42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24" fillId="28" borderId="6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31" fillId="28" borderId="2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38" fillId="34" borderId="2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38" fillId="34" borderId="2" applyNumberFormat="0" applyAlignment="0" applyProtection="0"/>
    <xf numFmtId="0" fontId="38" fillId="34" borderId="2" applyNumberFormat="0" applyAlignment="0" applyProtection="0"/>
    <xf numFmtId="0" fontId="38" fillId="34" borderId="2" applyNumberFormat="0" applyAlignment="0" applyProtection="0"/>
    <xf numFmtId="0" fontId="43" fillId="34" borderId="2" applyNumberFormat="0" applyAlignment="0" applyProtection="0"/>
    <xf numFmtId="0" fontId="38" fillId="34" borderId="2" applyNumberFormat="0" applyAlignment="0" applyProtection="0"/>
    <xf numFmtId="0" fontId="38" fillId="34" borderId="2" applyNumberFormat="0" applyAlignment="0" applyProtection="0"/>
    <xf numFmtId="0" fontId="38" fillId="34" borderId="2" applyNumberFormat="0" applyAlignment="0" applyProtection="0"/>
    <xf numFmtId="0" fontId="38" fillId="34" borderId="2" applyNumberFormat="0" applyAlignment="0" applyProtection="0"/>
    <xf numFmtId="0" fontId="38" fillId="34" borderId="2" applyNumberFormat="0" applyAlignment="0" applyProtection="0"/>
    <xf numFmtId="0" fontId="38" fillId="34" borderId="2" applyNumberFormat="0" applyAlignment="0" applyProtection="0"/>
    <xf numFmtId="0" fontId="43" fillId="34" borderId="2" applyNumberFormat="0" applyAlignment="0" applyProtection="0"/>
    <xf numFmtId="0" fontId="43" fillId="34" borderId="2" applyNumberFormat="0" applyAlignment="0" applyProtection="0"/>
    <xf numFmtId="0" fontId="43" fillId="34" borderId="2" applyNumberFormat="0" applyAlignment="0" applyProtection="0"/>
    <xf numFmtId="0" fontId="18" fillId="29" borderId="7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18" fillId="29" borderId="7" applyNumberFormat="0" applyAlignment="0" applyProtection="0"/>
    <xf numFmtId="0" fontId="18" fillId="29" borderId="7" applyNumberFormat="0" applyAlignment="0" applyProtection="0"/>
    <xf numFmtId="0" fontId="18" fillId="29" borderId="7" applyNumberFormat="0" applyAlignment="0" applyProtection="0"/>
    <xf numFmtId="0" fontId="6" fillId="3" borderId="4" applyNumberFormat="0" applyAlignment="0" applyProtection="0"/>
    <xf numFmtId="0" fontId="18" fillId="29" borderId="7" applyNumberFormat="0" applyAlignment="0" applyProtection="0"/>
    <xf numFmtId="0" fontId="18" fillId="29" borderId="7" applyNumberFormat="0" applyAlignment="0" applyProtection="0"/>
    <xf numFmtId="0" fontId="18" fillId="29" borderId="7" applyNumberFormat="0" applyAlignment="0" applyProtection="0"/>
    <xf numFmtId="0" fontId="18" fillId="29" borderId="7" applyNumberFormat="0" applyAlignment="0" applyProtection="0"/>
    <xf numFmtId="0" fontId="18" fillId="29" borderId="7" applyNumberFormat="0" applyAlignment="0" applyProtection="0"/>
    <xf numFmtId="0" fontId="18" fillId="29" borderId="7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44" fillId="3" borderId="4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6" fillId="3" borderId="4" applyNumberFormat="0" applyAlignment="0" applyProtection="0"/>
    <xf numFmtId="0" fontId="44" fillId="3" borderId="4" applyNumberFormat="0" applyAlignment="0" applyProtection="0"/>
    <xf numFmtId="0" fontId="44" fillId="3" borderId="4" applyNumberFormat="0" applyAlignment="0" applyProtection="0"/>
    <xf numFmtId="0" fontId="44" fillId="3" borderId="4" applyNumberFormat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0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" fillId="31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46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46" fillId="31" borderId="0" applyNumberFormat="0" applyBorder="0" applyAlignment="0" applyProtection="0"/>
    <xf numFmtId="0" fontId="34" fillId="0" borderId="15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47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47" fillId="0" borderId="15" applyNumberFormat="0" applyFill="0" applyAlignment="0" applyProtection="0"/>
    <xf numFmtId="0" fontId="47" fillId="0" borderId="15" applyNumberFormat="0" applyFill="0" applyAlignment="0" applyProtection="0"/>
    <xf numFmtId="0" fontId="47" fillId="0" borderId="15" applyNumberFormat="0" applyFill="0" applyAlignment="0" applyProtection="0"/>
    <xf numFmtId="0" fontId="35" fillId="0" borderId="16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48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48" fillId="0" borderId="16" applyNumberFormat="0" applyFill="0" applyAlignment="0" applyProtection="0"/>
    <xf numFmtId="0" fontId="48" fillId="0" borderId="16" applyNumberFormat="0" applyFill="0" applyAlignment="0" applyProtection="0"/>
    <xf numFmtId="0" fontId="48" fillId="0" borderId="16" applyNumberFormat="0" applyFill="0" applyAlignment="0" applyProtection="0"/>
    <xf numFmtId="0" fontId="36" fillId="0" borderId="17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49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49" fillId="0" borderId="17" applyNumberFormat="0" applyFill="0" applyAlignment="0" applyProtection="0"/>
    <xf numFmtId="0" fontId="49" fillId="0" borderId="17" applyNumberFormat="0" applyFill="0" applyAlignment="0" applyProtection="0"/>
    <xf numFmtId="0" fontId="49" fillId="0" borderId="17" applyNumberFormat="0" applyFill="0" applyAlignment="0" applyProtection="0"/>
    <xf numFmtId="0" fontId="3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21" fillId="14" borderId="6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4" fillId="14" borderId="2" applyNumberFormat="0" applyAlignment="0" applyProtection="0"/>
    <xf numFmtId="0" fontId="21" fillId="14" borderId="6" applyNumberFormat="0" applyAlignment="0" applyProtection="0"/>
    <xf numFmtId="0" fontId="21" fillId="14" borderId="6" applyNumberFormat="0" applyAlignment="0" applyProtection="0"/>
    <xf numFmtId="0" fontId="21" fillId="14" borderId="6" applyNumberFormat="0" applyAlignment="0" applyProtection="0"/>
    <xf numFmtId="0" fontId="4" fillId="33" borderId="2" applyNumberFormat="0" applyAlignment="0" applyProtection="0"/>
    <xf numFmtId="0" fontId="21" fillId="14" borderId="6" applyNumberFormat="0" applyAlignment="0" applyProtection="0"/>
    <xf numFmtId="0" fontId="21" fillId="14" borderId="6" applyNumberFormat="0" applyAlignment="0" applyProtection="0"/>
    <xf numFmtId="0" fontId="21" fillId="14" borderId="6" applyNumberFormat="0" applyAlignment="0" applyProtection="0"/>
    <xf numFmtId="0" fontId="21" fillId="14" borderId="6" applyNumberFormat="0" applyAlignment="0" applyProtection="0"/>
    <xf numFmtId="0" fontId="21" fillId="14" borderId="6" applyNumberFormat="0" applyAlignment="0" applyProtection="0"/>
    <xf numFmtId="0" fontId="21" fillId="14" borderId="6" applyNumberFormat="0" applyAlignment="0" applyProtection="0"/>
    <xf numFmtId="0" fontId="4" fillId="33" borderId="2" applyNumberFormat="0" applyAlignment="0" applyProtection="0"/>
    <xf numFmtId="0" fontId="4" fillId="33" borderId="2" applyNumberFormat="0" applyAlignment="0" applyProtection="0"/>
    <xf numFmtId="0" fontId="4" fillId="33" borderId="2" applyNumberFormat="0" applyAlignment="0" applyProtection="0"/>
    <xf numFmtId="0" fontId="51" fillId="33" borderId="2" applyNumberFormat="0" applyAlignment="0" applyProtection="0"/>
    <xf numFmtId="0" fontId="4" fillId="33" borderId="2" applyNumberFormat="0" applyAlignment="0" applyProtection="0"/>
    <xf numFmtId="0" fontId="4" fillId="33" borderId="2" applyNumberFormat="0" applyAlignment="0" applyProtection="0"/>
    <xf numFmtId="0" fontId="4" fillId="33" borderId="2" applyNumberFormat="0" applyAlignment="0" applyProtection="0"/>
    <xf numFmtId="0" fontId="4" fillId="33" borderId="2" applyNumberFormat="0" applyAlignment="0" applyProtection="0"/>
    <xf numFmtId="0" fontId="4" fillId="33" borderId="2" applyNumberFormat="0" applyAlignment="0" applyProtection="0"/>
    <xf numFmtId="0" fontId="4" fillId="33" borderId="2" applyNumberFormat="0" applyAlignment="0" applyProtection="0"/>
    <xf numFmtId="0" fontId="51" fillId="33" borderId="2" applyNumberFormat="0" applyAlignment="0" applyProtection="0"/>
    <xf numFmtId="0" fontId="51" fillId="33" borderId="2" applyNumberFormat="0" applyAlignment="0" applyProtection="0"/>
    <xf numFmtId="0" fontId="51" fillId="33" borderId="2" applyNumberFormat="0" applyAlignment="0" applyProtection="0"/>
    <xf numFmtId="0" fontId="39" fillId="0" borderId="18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39" fillId="0" borderId="18" applyNumberFormat="0" applyFill="0" applyAlignment="0" applyProtection="0"/>
    <xf numFmtId="0" fontId="39" fillId="0" borderId="18" applyNumberFormat="0" applyFill="0" applyAlignment="0" applyProtection="0"/>
    <xf numFmtId="0" fontId="39" fillId="0" borderId="18" applyNumberFormat="0" applyFill="0" applyAlignment="0" applyProtection="0"/>
    <xf numFmtId="0" fontId="52" fillId="0" borderId="18" applyNumberFormat="0" applyFill="0" applyAlignment="0" applyProtection="0"/>
    <xf numFmtId="0" fontId="39" fillId="0" borderId="18" applyNumberFormat="0" applyFill="0" applyAlignment="0" applyProtection="0"/>
    <xf numFmtId="0" fontId="39" fillId="0" borderId="18" applyNumberFormat="0" applyFill="0" applyAlignment="0" applyProtection="0"/>
    <xf numFmtId="0" fontId="39" fillId="0" borderId="18" applyNumberFormat="0" applyFill="0" applyAlignment="0" applyProtection="0"/>
    <xf numFmtId="0" fontId="39" fillId="0" borderId="18" applyNumberFormat="0" applyFill="0" applyAlignment="0" applyProtection="0"/>
    <xf numFmtId="0" fontId="39" fillId="0" borderId="18" applyNumberFormat="0" applyFill="0" applyAlignment="0" applyProtection="0"/>
    <xf numFmtId="0" fontId="39" fillId="0" borderId="18" applyNumberFormat="0" applyFill="0" applyAlignment="0" applyProtection="0"/>
    <xf numFmtId="0" fontId="52" fillId="0" borderId="18" applyNumberFormat="0" applyFill="0" applyAlignment="0" applyProtection="0"/>
    <xf numFmtId="0" fontId="52" fillId="0" borderId="18" applyNumberFormat="0" applyFill="0" applyAlignment="0" applyProtection="0"/>
    <xf numFmtId="0" fontId="52" fillId="0" borderId="18" applyNumberFormat="0" applyFill="0" applyAlignment="0" applyProtection="0"/>
    <xf numFmtId="0" fontId="29" fillId="17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37" fillId="2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53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53" fillId="2" borderId="0" applyNumberFormat="0" applyBorder="0" applyAlignment="0" applyProtection="0"/>
    <xf numFmtId="0" fontId="53" fillId="2" borderId="0" applyNumberFormat="0" applyBorder="0" applyAlignment="0" applyProtection="0"/>
    <xf numFmtId="0" fontId="53" fillId="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>
      <alignment vertical="top"/>
    </xf>
    <xf numFmtId="0" fontId="14" fillId="0" borderId="0">
      <alignment vertical="top"/>
    </xf>
    <xf numFmtId="0" fontId="1" fillId="0" borderId="0"/>
    <xf numFmtId="0" fontId="13" fillId="0" borderId="0"/>
    <xf numFmtId="0" fontId="14" fillId="0" borderId="0">
      <alignment vertical="top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3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3" fillId="0" borderId="0"/>
    <xf numFmtId="0" fontId="13" fillId="0" borderId="0"/>
    <xf numFmtId="0" fontId="14" fillId="0" borderId="0">
      <alignment vertical="top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>
      <alignment vertical="top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14" fillId="0" borderId="0">
      <alignment vertical="top"/>
    </xf>
    <xf numFmtId="0" fontId="54" fillId="0" borderId="0"/>
    <xf numFmtId="0" fontId="14" fillId="0" borderId="0">
      <alignment vertical="top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55" fillId="0" borderId="0"/>
    <xf numFmtId="0" fontId="55" fillId="0" borderId="0"/>
    <xf numFmtId="0" fontId="13" fillId="0" borderId="0"/>
    <xf numFmtId="0" fontId="55" fillId="0" borderId="0"/>
    <xf numFmtId="0" fontId="5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4" borderId="5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4" borderId="5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4" borderId="5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4" borderId="5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4" borderId="5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4" borderId="5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4" borderId="5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4" borderId="5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4" borderId="5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" fillId="4" borderId="5" applyNumberFormat="0" applyFont="0" applyAlignment="0" applyProtection="0"/>
    <xf numFmtId="0" fontId="1" fillId="4" borderId="5" applyNumberFormat="0" applyFont="0" applyAlignment="0" applyProtection="0"/>
    <xf numFmtId="0" fontId="1" fillId="4" borderId="5" applyNumberFormat="0" applyFont="0" applyAlignment="0" applyProtection="0"/>
    <xf numFmtId="0" fontId="1" fillId="4" borderId="5" applyNumberFormat="0" applyFont="0" applyAlignment="0" applyProtection="0"/>
    <xf numFmtId="0" fontId="1" fillId="4" borderId="5" applyNumberFormat="0" applyFont="0" applyAlignment="0" applyProtection="0"/>
    <xf numFmtId="0" fontId="40" fillId="4" borderId="5" applyNumberFormat="0" applyFont="0" applyAlignment="0" applyProtection="0"/>
    <xf numFmtId="0" fontId="40" fillId="4" borderId="5" applyNumberFormat="0" applyFont="0" applyAlignment="0" applyProtection="0"/>
    <xf numFmtId="0" fontId="40" fillId="4" borderId="5" applyNumberFormat="0" applyFont="0" applyAlignment="0" applyProtection="0"/>
    <xf numFmtId="0" fontId="40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4" borderId="5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4" borderId="5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11" fillId="12" borderId="12" applyNumberFormat="0" applyFont="0" applyAlignment="0" applyProtection="0"/>
    <xf numFmtId="0" fontId="23" fillId="28" borderId="1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5" fillId="28" borderId="3" applyNumberFormat="0" applyAlignment="0" applyProtection="0"/>
    <xf numFmtId="0" fontId="23" fillId="28" borderId="13" applyNumberFormat="0" applyAlignment="0" applyProtection="0"/>
    <xf numFmtId="0" fontId="23" fillId="28" borderId="13" applyNumberFormat="0" applyAlignment="0" applyProtection="0"/>
    <xf numFmtId="0" fontId="23" fillId="28" borderId="13" applyNumberFormat="0" applyAlignment="0" applyProtection="0"/>
    <xf numFmtId="0" fontId="5" fillId="34" borderId="3" applyNumberFormat="0" applyAlignment="0" applyProtection="0"/>
    <xf numFmtId="0" fontId="23" fillId="28" borderId="13" applyNumberFormat="0" applyAlignment="0" applyProtection="0"/>
    <xf numFmtId="0" fontId="23" fillId="28" borderId="13" applyNumberFormat="0" applyAlignment="0" applyProtection="0"/>
    <xf numFmtId="0" fontId="23" fillId="28" borderId="13" applyNumberFormat="0" applyAlignment="0" applyProtection="0"/>
    <xf numFmtId="0" fontId="23" fillId="28" borderId="13" applyNumberFormat="0" applyAlignment="0" applyProtection="0"/>
    <xf numFmtId="0" fontId="23" fillId="28" borderId="13" applyNumberFormat="0" applyAlignment="0" applyProtection="0"/>
    <xf numFmtId="0" fontId="23" fillId="28" borderId="13" applyNumberFormat="0" applyAlignment="0" applyProtection="0"/>
    <xf numFmtId="0" fontId="5" fillId="34" borderId="3" applyNumberFormat="0" applyAlignment="0" applyProtection="0"/>
    <xf numFmtId="0" fontId="5" fillId="34" borderId="3" applyNumberFormat="0" applyAlignment="0" applyProtection="0"/>
    <xf numFmtId="0" fontId="5" fillId="34" borderId="3" applyNumberFormat="0" applyAlignment="0" applyProtection="0"/>
    <xf numFmtId="0" fontId="56" fillId="34" borderId="3" applyNumberFormat="0" applyAlignment="0" applyProtection="0"/>
    <xf numFmtId="0" fontId="5" fillId="34" borderId="3" applyNumberFormat="0" applyAlignment="0" applyProtection="0"/>
    <xf numFmtId="0" fontId="5" fillId="34" borderId="3" applyNumberFormat="0" applyAlignment="0" applyProtection="0"/>
    <xf numFmtId="0" fontId="5" fillId="34" borderId="3" applyNumberFormat="0" applyAlignment="0" applyProtection="0"/>
    <xf numFmtId="0" fontId="5" fillId="34" borderId="3" applyNumberFormat="0" applyAlignment="0" applyProtection="0"/>
    <xf numFmtId="0" fontId="5" fillId="34" borderId="3" applyNumberFormat="0" applyAlignment="0" applyProtection="0"/>
    <xf numFmtId="0" fontId="5" fillId="34" borderId="3" applyNumberFormat="0" applyAlignment="0" applyProtection="0"/>
    <xf numFmtId="0" fontId="56" fillId="34" borderId="3" applyNumberFormat="0" applyAlignment="0" applyProtection="0"/>
    <xf numFmtId="0" fontId="56" fillId="34" borderId="3" applyNumberFormat="0" applyAlignment="0" applyProtection="0"/>
    <xf numFmtId="0" fontId="56" fillId="34" borderId="3" applyNumberFormat="0" applyAlignment="0" applyProtection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5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9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9" fillId="0" borderId="19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15" fillId="0" borderId="14" applyNumberFormat="0" applyFill="0" applyAlignment="0" applyProtection="0"/>
    <xf numFmtId="0" fontId="9" fillId="0" borderId="19" applyNumberFormat="0" applyFill="0" applyAlignment="0" applyProtection="0"/>
    <xf numFmtId="0" fontId="9" fillId="0" borderId="19" applyNumberFormat="0" applyFill="0" applyAlignment="0" applyProtection="0"/>
    <xf numFmtId="0" fontId="9" fillId="0" borderId="19" applyNumberFormat="0" applyFill="0" applyAlignment="0" applyProtection="0"/>
    <xf numFmtId="0" fontId="57" fillId="0" borderId="19" applyNumberFormat="0" applyFill="0" applyAlignment="0" applyProtection="0"/>
    <xf numFmtId="0" fontId="9" fillId="0" borderId="19" applyNumberFormat="0" applyFill="0" applyAlignment="0" applyProtection="0"/>
    <xf numFmtId="0" fontId="9" fillId="0" borderId="19" applyNumberFormat="0" applyFill="0" applyAlignment="0" applyProtection="0"/>
    <xf numFmtId="0" fontId="9" fillId="0" borderId="19" applyNumberFormat="0" applyFill="0" applyAlignment="0" applyProtection="0"/>
    <xf numFmtId="0" fontId="9" fillId="0" borderId="19" applyNumberFormat="0" applyFill="0" applyAlignment="0" applyProtection="0"/>
    <xf numFmtId="0" fontId="9" fillId="0" borderId="19" applyNumberFormat="0" applyFill="0" applyAlignment="0" applyProtection="0"/>
    <xf numFmtId="0" fontId="9" fillId="0" borderId="19" applyNumberFormat="0" applyFill="0" applyAlignment="0" applyProtection="0"/>
    <xf numFmtId="0" fontId="57" fillId="0" borderId="19" applyNumberFormat="0" applyFill="0" applyAlignment="0" applyProtection="0"/>
    <xf numFmtId="0" fontId="57" fillId="0" borderId="19" applyNumberFormat="0" applyFill="0" applyAlignment="0" applyProtection="0"/>
    <xf numFmtId="0" fontId="57" fillId="0" borderId="19" applyNumberFormat="0" applyFill="0" applyAlignment="0" applyProtection="0"/>
    <xf numFmtId="0" fontId="22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164" fontId="11" fillId="0" borderId="0" applyFont="0" applyFill="0" applyBorder="0" applyAlignment="0" applyProtection="0"/>
    <xf numFmtId="0" fontId="59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4" fillId="0" borderId="0"/>
    <xf numFmtId="0" fontId="11" fillId="4" borderId="5" applyNumberFormat="0" applyFont="0" applyAlignment="0" applyProtection="0"/>
    <xf numFmtId="0" fontId="68" fillId="0" borderId="0" applyNumberFormat="0" applyFill="0" applyBorder="0" applyAlignment="0" applyProtection="0"/>
    <xf numFmtId="164" fontId="11" fillId="0" borderId="0" applyFont="0" applyFill="0" applyBorder="0" applyAlignment="0" applyProtection="0"/>
    <xf numFmtId="0" fontId="13" fillId="0" borderId="0" applyNumberFormat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wrapText="1"/>
    </xf>
    <xf numFmtId="0" fontId="0" fillId="30" borderId="20" xfId="0" applyFill="1" applyBorder="1" applyAlignment="1">
      <alignment wrapText="1"/>
    </xf>
    <xf numFmtId="0" fontId="0" fillId="30" borderId="1" xfId="0" applyFill="1" applyBorder="1" applyAlignment="1">
      <alignment wrapText="1"/>
    </xf>
    <xf numFmtId="0" fontId="60" fillId="0" borderId="1" xfId="0" applyFont="1" applyBorder="1" applyAlignment="1">
      <alignment horizontal="center" vertical="center" wrapText="1"/>
    </xf>
    <xf numFmtId="0" fontId="61" fillId="0" borderId="0" xfId="0" applyFont="1" applyBorder="1"/>
    <xf numFmtId="0" fontId="61" fillId="0" borderId="0" xfId="0" applyFont="1" applyBorder="1" applyAlignment="1">
      <alignment horizontal="left"/>
    </xf>
    <xf numFmtId="0" fontId="61" fillId="0" borderId="0" xfId="0" applyFont="1" applyBorder="1" applyAlignment="1"/>
    <xf numFmtId="0" fontId="61" fillId="0" borderId="0" xfId="0" applyFont="1" applyBorder="1" applyAlignment="1">
      <alignment vertical="center"/>
    </xf>
    <xf numFmtId="0" fontId="61" fillId="0" borderId="0" xfId="0" applyFont="1" applyBorder="1" applyAlignment="1">
      <alignment horizontal="center"/>
    </xf>
    <xf numFmtId="0" fontId="9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1" fillId="0" borderId="0" xfId="0" applyFont="1" applyBorder="1" applyAlignment="1">
      <alignment horizontal="center" vertical="center" wrapText="1"/>
    </xf>
    <xf numFmtId="0" fontId="64" fillId="0" borderId="1" xfId="0" applyFont="1" applyBorder="1" applyAlignment="1">
      <alignment horizontal="center" vertical="center"/>
    </xf>
    <xf numFmtId="0" fontId="65" fillId="59" borderId="1" xfId="19708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66" fillId="56" borderId="1" xfId="0" applyFont="1" applyFill="1" applyBorder="1" applyAlignment="1">
      <alignment vertical="center"/>
    </xf>
    <xf numFmtId="14" fontId="67" fillId="57" borderId="1" xfId="0" applyNumberFormat="1" applyFont="1" applyFill="1" applyBorder="1" applyAlignment="1">
      <alignment vertical="center"/>
    </xf>
    <xf numFmtId="1" fontId="67" fillId="58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0" fillId="0" borderId="1" xfId="0" applyFont="1" applyFill="1" applyBorder="1" applyAlignment="1">
      <alignment horizontal="center" vertical="center"/>
    </xf>
    <xf numFmtId="0" fontId="62" fillId="0" borderId="1" xfId="0" quotePrefix="1" applyFont="1" applyFill="1" applyBorder="1" applyAlignment="1">
      <alignment horizontal="left" vertical="top" wrapText="1"/>
    </xf>
    <xf numFmtId="0" fontId="61" fillId="0" borderId="1" xfId="0" quotePrefix="1" applyFont="1" applyFill="1" applyBorder="1" applyAlignment="1">
      <alignment horizontal="left" vertical="top" wrapText="1"/>
    </xf>
    <xf numFmtId="0" fontId="61" fillId="0" borderId="1" xfId="0" applyFont="1" applyFill="1" applyBorder="1" applyAlignment="1">
      <alignment horizontal="left" vertical="top"/>
    </xf>
    <xf numFmtId="0" fontId="61" fillId="0" borderId="0" xfId="0" applyFont="1" applyFill="1" applyBorder="1"/>
    <xf numFmtId="0" fontId="63" fillId="0" borderId="1" xfId="0" quotePrefix="1" applyFont="1" applyFill="1" applyBorder="1" applyAlignment="1">
      <alignment horizontal="left" vertical="center" wrapText="1"/>
    </xf>
    <xf numFmtId="2" fontId="13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67" fillId="0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9" fillId="0" borderId="1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 applyBorder="1" applyAlignment="1">
      <alignment horizontal="center"/>
    </xf>
    <xf numFmtId="2" fontId="0" fillId="0" borderId="0" xfId="0" applyNumberFormat="1" applyAlignment="1">
      <alignment horizontal="center" vertical="center" wrapText="1"/>
    </xf>
    <xf numFmtId="2" fontId="0" fillId="60" borderId="0" xfId="0" applyNumberFormat="1" applyFill="1" applyAlignment="1">
      <alignment horizontal="center" vertical="center" wrapText="1"/>
    </xf>
    <xf numFmtId="0" fontId="0" fillId="30" borderId="0" xfId="0" applyFill="1" applyAlignment="1">
      <alignment horizontal="center" vertical="center" wrapText="1"/>
    </xf>
    <xf numFmtId="0" fontId="0" fillId="60" borderId="0" xfId="0" applyFill="1" applyAlignment="1">
      <alignment horizontal="center" vertical="center" wrapText="1"/>
    </xf>
    <xf numFmtId="0" fontId="0" fillId="0" borderId="0" xfId="0" applyNumberFormat="1" applyAlignment="1">
      <alignment wrapText="1"/>
    </xf>
    <xf numFmtId="166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22" fontId="0" fillId="0" borderId="0" xfId="0" applyNumberFormat="1"/>
    <xf numFmtId="14" fontId="0" fillId="0" borderId="0" xfId="0" applyNumberFormat="1"/>
    <xf numFmtId="9" fontId="0" fillId="0" borderId="0" xfId="0" applyNumberFormat="1"/>
    <xf numFmtId="0" fontId="70" fillId="0" borderId="1" xfId="0" applyFont="1" applyBorder="1" applyAlignment="1">
      <alignment horizontal="center"/>
    </xf>
    <xf numFmtId="2" fontId="70" fillId="0" borderId="1" xfId="0" applyNumberFormat="1" applyFont="1" applyBorder="1" applyAlignment="1">
      <alignment horizontal="center" vertical="center" wrapText="1"/>
    </xf>
    <xf numFmtId="0" fontId="69" fillId="0" borderId="1" xfId="0" applyFont="1" applyFill="1" applyBorder="1" applyAlignment="1">
      <alignment vertical="center" wrapText="1"/>
    </xf>
    <xf numFmtId="0" fontId="69" fillId="0" borderId="1" xfId="0" applyFont="1" applyBorder="1" applyAlignment="1">
      <alignment vertical="center" wrapText="1"/>
    </xf>
    <xf numFmtId="0" fontId="70" fillId="0" borderId="1" xfId="0" applyFont="1" applyBorder="1" applyAlignment="1"/>
    <xf numFmtId="0" fontId="70" fillId="0" borderId="1" xfId="0" applyFont="1" applyBorder="1" applyAlignment="1">
      <alignment vertical="center"/>
    </xf>
    <xf numFmtId="0" fontId="0" fillId="0" borderId="1" xfId="0" applyNumberFormat="1" applyBorder="1"/>
    <xf numFmtId="0" fontId="9" fillId="0" borderId="1" xfId="0" applyFont="1" applyFill="1" applyBorder="1" applyAlignment="1">
      <alignment horizontal="center" wrapText="1"/>
    </xf>
    <xf numFmtId="0" fontId="60" fillId="0" borderId="1" xfId="0" applyFont="1" applyBorder="1" applyAlignment="1">
      <alignment horizontal="center" wrapText="1"/>
    </xf>
    <xf numFmtId="1" fontId="0" fillId="0" borderId="1" xfId="0" applyNumberFormat="1" applyBorder="1" applyAlignment="1">
      <alignment horizontal="center"/>
    </xf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66" fontId="0" fillId="0" borderId="1" xfId="0" applyNumberFormat="1" applyBorder="1" applyAlignment="1">
      <alignment horizontal="center" vertical="center" wrapText="1"/>
    </xf>
  </cellXfs>
  <cellStyles count="19755">
    <cellStyle name="20% - Accent1 10" xfId="2"/>
    <cellStyle name="20% - Accent1 10 10" xfId="3575"/>
    <cellStyle name="20% - Accent1 10 2" xfId="3"/>
    <cellStyle name="20% - Accent1 10 2 2" xfId="3576"/>
    <cellStyle name="20% - Accent1 10 2 3" xfId="3577"/>
    <cellStyle name="20% - Accent1 10 2 4" xfId="3578"/>
    <cellStyle name="20% - Accent1 10 2 5" xfId="3579"/>
    <cellStyle name="20% - Accent1 10 3" xfId="4"/>
    <cellStyle name="20% - Accent1 10 3 2" xfId="3580"/>
    <cellStyle name="20% - Accent1 10 3 3" xfId="3581"/>
    <cellStyle name="20% - Accent1 10 3 4" xfId="3582"/>
    <cellStyle name="20% - Accent1 10 3 5" xfId="3583"/>
    <cellStyle name="20% - Accent1 10 4" xfId="3584"/>
    <cellStyle name="20% - Accent1 10 4 2" xfId="3585"/>
    <cellStyle name="20% - Accent1 10 4 3" xfId="3586"/>
    <cellStyle name="20% - Accent1 10 4 4" xfId="3587"/>
    <cellStyle name="20% - Accent1 10 4 5" xfId="3588"/>
    <cellStyle name="20% - Accent1 10 5" xfId="3589"/>
    <cellStyle name="20% - Accent1 10 5 2" xfId="3590"/>
    <cellStyle name="20% - Accent1 10 5 3" xfId="3591"/>
    <cellStyle name="20% - Accent1 10 5 4" xfId="3592"/>
    <cellStyle name="20% - Accent1 10 5 5" xfId="3593"/>
    <cellStyle name="20% - Accent1 10 6" xfId="3594"/>
    <cellStyle name="20% - Accent1 10 7" xfId="3595"/>
    <cellStyle name="20% - Accent1 10 8" xfId="3596"/>
    <cellStyle name="20% - Accent1 10 9" xfId="3597"/>
    <cellStyle name="20% - Accent1 11" xfId="5"/>
    <cellStyle name="20% - Accent1 11 10" xfId="3598"/>
    <cellStyle name="20% - Accent1 11 2" xfId="6"/>
    <cellStyle name="20% - Accent1 11 2 2" xfId="3599"/>
    <cellStyle name="20% - Accent1 11 2 3" xfId="3600"/>
    <cellStyle name="20% - Accent1 11 2 4" xfId="3601"/>
    <cellStyle name="20% - Accent1 11 2 5" xfId="3602"/>
    <cellStyle name="20% - Accent1 11 3" xfId="7"/>
    <cellStyle name="20% - Accent1 11 3 2" xfId="3603"/>
    <cellStyle name="20% - Accent1 11 3 3" xfId="3604"/>
    <cellStyle name="20% - Accent1 11 3 4" xfId="3605"/>
    <cellStyle name="20% - Accent1 11 3 5" xfId="3606"/>
    <cellStyle name="20% - Accent1 11 4" xfId="3607"/>
    <cellStyle name="20% - Accent1 11 4 2" xfId="3608"/>
    <cellStyle name="20% - Accent1 11 4 3" xfId="3609"/>
    <cellStyle name="20% - Accent1 11 4 4" xfId="3610"/>
    <cellStyle name="20% - Accent1 11 4 5" xfId="3611"/>
    <cellStyle name="20% - Accent1 11 5" xfId="3612"/>
    <cellStyle name="20% - Accent1 11 5 2" xfId="3613"/>
    <cellStyle name="20% - Accent1 11 5 3" xfId="3614"/>
    <cellStyle name="20% - Accent1 11 5 4" xfId="3615"/>
    <cellStyle name="20% - Accent1 11 5 5" xfId="3616"/>
    <cellStyle name="20% - Accent1 11 6" xfId="3617"/>
    <cellStyle name="20% - Accent1 11 7" xfId="3618"/>
    <cellStyle name="20% - Accent1 11 8" xfId="3619"/>
    <cellStyle name="20% - Accent1 11 9" xfId="3620"/>
    <cellStyle name="20% - Accent1 12" xfId="8"/>
    <cellStyle name="20% - Accent1 12 10" xfId="3621"/>
    <cellStyle name="20% - Accent1 12 2" xfId="9"/>
    <cellStyle name="20% - Accent1 12 2 2" xfId="3622"/>
    <cellStyle name="20% - Accent1 12 2 3" xfId="3623"/>
    <cellStyle name="20% - Accent1 12 2 4" xfId="3624"/>
    <cellStyle name="20% - Accent1 12 2 5" xfId="3625"/>
    <cellStyle name="20% - Accent1 12 3" xfId="10"/>
    <cellStyle name="20% - Accent1 12 3 2" xfId="3626"/>
    <cellStyle name="20% - Accent1 12 3 3" xfId="3627"/>
    <cellStyle name="20% - Accent1 12 3 4" xfId="3628"/>
    <cellStyle name="20% - Accent1 12 3 5" xfId="3629"/>
    <cellStyle name="20% - Accent1 12 4" xfId="3630"/>
    <cellStyle name="20% - Accent1 12 4 2" xfId="3631"/>
    <cellStyle name="20% - Accent1 12 4 3" xfId="3632"/>
    <cellStyle name="20% - Accent1 12 4 4" xfId="3633"/>
    <cellStyle name="20% - Accent1 12 4 5" xfId="3634"/>
    <cellStyle name="20% - Accent1 12 5" xfId="3635"/>
    <cellStyle name="20% - Accent1 12 5 2" xfId="3636"/>
    <cellStyle name="20% - Accent1 12 5 3" xfId="3637"/>
    <cellStyle name="20% - Accent1 12 5 4" xfId="3638"/>
    <cellStyle name="20% - Accent1 12 5 5" xfId="3639"/>
    <cellStyle name="20% - Accent1 12 6" xfId="3640"/>
    <cellStyle name="20% - Accent1 12 7" xfId="3641"/>
    <cellStyle name="20% - Accent1 12 8" xfId="3642"/>
    <cellStyle name="20% - Accent1 12 9" xfId="3643"/>
    <cellStyle name="20% - Accent1 13" xfId="11"/>
    <cellStyle name="20% - Accent1 13 2" xfId="3644"/>
    <cellStyle name="20% - Accent1 13 2 2" xfId="3645"/>
    <cellStyle name="20% - Accent1 13 2 3" xfId="3646"/>
    <cellStyle name="20% - Accent1 13 2 4" xfId="3647"/>
    <cellStyle name="20% - Accent1 13 2 5" xfId="3648"/>
    <cellStyle name="20% - Accent1 13 3" xfId="3649"/>
    <cellStyle name="20% - Accent1 13 3 2" xfId="3650"/>
    <cellStyle name="20% - Accent1 13 3 3" xfId="3651"/>
    <cellStyle name="20% - Accent1 13 3 4" xfId="3652"/>
    <cellStyle name="20% - Accent1 13 3 5" xfId="3653"/>
    <cellStyle name="20% - Accent1 13 4" xfId="3654"/>
    <cellStyle name="20% - Accent1 13 5" xfId="3655"/>
    <cellStyle name="20% - Accent1 13 6" xfId="3656"/>
    <cellStyle name="20% - Accent1 13 7" xfId="3657"/>
    <cellStyle name="20% - Accent1 13 8" xfId="3658"/>
    <cellStyle name="20% - Accent1 14" xfId="12"/>
    <cellStyle name="20% - Accent1 14 2" xfId="3659"/>
    <cellStyle name="20% - Accent1 14 2 2" xfId="3660"/>
    <cellStyle name="20% - Accent1 14 2 3" xfId="3661"/>
    <cellStyle name="20% - Accent1 14 2 4" xfId="3662"/>
    <cellStyle name="20% - Accent1 14 2 5" xfId="3663"/>
    <cellStyle name="20% - Accent1 14 3" xfId="3664"/>
    <cellStyle name="20% - Accent1 14 3 2" xfId="3665"/>
    <cellStyle name="20% - Accent1 14 3 3" xfId="3666"/>
    <cellStyle name="20% - Accent1 14 3 4" xfId="3667"/>
    <cellStyle name="20% - Accent1 14 3 5" xfId="3668"/>
    <cellStyle name="20% - Accent1 14 4" xfId="3669"/>
    <cellStyle name="20% - Accent1 14 5" xfId="3670"/>
    <cellStyle name="20% - Accent1 14 6" xfId="3671"/>
    <cellStyle name="20% - Accent1 14 7" xfId="3672"/>
    <cellStyle name="20% - Accent1 14 8" xfId="3673"/>
    <cellStyle name="20% - Accent1 15" xfId="13"/>
    <cellStyle name="20% - Accent1 15 2" xfId="3674"/>
    <cellStyle name="20% - Accent1 15 2 2" xfId="3675"/>
    <cellStyle name="20% - Accent1 15 2 3" xfId="3676"/>
    <cellStyle name="20% - Accent1 15 2 4" xfId="3677"/>
    <cellStyle name="20% - Accent1 15 2 5" xfId="3678"/>
    <cellStyle name="20% - Accent1 15 3" xfId="3679"/>
    <cellStyle name="20% - Accent1 15 3 2" xfId="3680"/>
    <cellStyle name="20% - Accent1 15 3 3" xfId="3681"/>
    <cellStyle name="20% - Accent1 15 3 4" xfId="3682"/>
    <cellStyle name="20% - Accent1 15 3 5" xfId="3683"/>
    <cellStyle name="20% - Accent1 15 4" xfId="3684"/>
    <cellStyle name="20% - Accent1 15 5" xfId="3685"/>
    <cellStyle name="20% - Accent1 15 6" xfId="3686"/>
    <cellStyle name="20% - Accent1 15 7" xfId="3687"/>
    <cellStyle name="20% - Accent1 15 8" xfId="3688"/>
    <cellStyle name="20% - Accent1 16" xfId="14"/>
    <cellStyle name="20% - Accent1 16 2" xfId="3689"/>
    <cellStyle name="20% - Accent1 16 2 2" xfId="3690"/>
    <cellStyle name="20% - Accent1 16 2 3" xfId="3691"/>
    <cellStyle name="20% - Accent1 16 2 4" xfId="3692"/>
    <cellStyle name="20% - Accent1 16 2 5" xfId="3693"/>
    <cellStyle name="20% - Accent1 16 3" xfId="3694"/>
    <cellStyle name="20% - Accent1 16 3 2" xfId="3695"/>
    <cellStyle name="20% - Accent1 16 3 3" xfId="3696"/>
    <cellStyle name="20% - Accent1 16 3 4" xfId="3697"/>
    <cellStyle name="20% - Accent1 16 3 5" xfId="3698"/>
    <cellStyle name="20% - Accent1 16 4" xfId="3699"/>
    <cellStyle name="20% - Accent1 16 5" xfId="3700"/>
    <cellStyle name="20% - Accent1 16 6" xfId="3701"/>
    <cellStyle name="20% - Accent1 16 7" xfId="3702"/>
    <cellStyle name="20% - Accent1 16 8" xfId="3703"/>
    <cellStyle name="20% - Accent1 17" xfId="15"/>
    <cellStyle name="20% - Accent1 17 2" xfId="3704"/>
    <cellStyle name="20% - Accent1 17 2 2" xfId="3705"/>
    <cellStyle name="20% - Accent1 17 2 3" xfId="3706"/>
    <cellStyle name="20% - Accent1 17 2 4" xfId="3707"/>
    <cellStyle name="20% - Accent1 17 2 5" xfId="3708"/>
    <cellStyle name="20% - Accent1 17 3" xfId="3709"/>
    <cellStyle name="20% - Accent1 17 3 2" xfId="3710"/>
    <cellStyle name="20% - Accent1 17 3 3" xfId="3711"/>
    <cellStyle name="20% - Accent1 17 3 4" xfId="3712"/>
    <cellStyle name="20% - Accent1 17 3 5" xfId="3713"/>
    <cellStyle name="20% - Accent1 17 4" xfId="3714"/>
    <cellStyle name="20% - Accent1 17 5" xfId="3715"/>
    <cellStyle name="20% - Accent1 17 6" xfId="3716"/>
    <cellStyle name="20% - Accent1 17 7" xfId="3717"/>
    <cellStyle name="20% - Accent1 17 8" xfId="3718"/>
    <cellStyle name="20% - Accent1 18" xfId="16"/>
    <cellStyle name="20% - Accent1 18 2" xfId="3719"/>
    <cellStyle name="20% - Accent1 18 2 2" xfId="3720"/>
    <cellStyle name="20% - Accent1 18 2 3" xfId="3721"/>
    <cellStyle name="20% - Accent1 18 2 4" xfId="3722"/>
    <cellStyle name="20% - Accent1 18 2 5" xfId="3723"/>
    <cellStyle name="20% - Accent1 18 3" xfId="3724"/>
    <cellStyle name="20% - Accent1 18 3 2" xfId="3725"/>
    <cellStyle name="20% - Accent1 18 3 3" xfId="3726"/>
    <cellStyle name="20% - Accent1 18 3 4" xfId="3727"/>
    <cellStyle name="20% - Accent1 18 3 5" xfId="3728"/>
    <cellStyle name="20% - Accent1 18 4" xfId="3729"/>
    <cellStyle name="20% - Accent1 18 5" xfId="3730"/>
    <cellStyle name="20% - Accent1 18 6" xfId="3731"/>
    <cellStyle name="20% - Accent1 18 7" xfId="3732"/>
    <cellStyle name="20% - Accent1 18 8" xfId="3733"/>
    <cellStyle name="20% - Accent1 19" xfId="17"/>
    <cellStyle name="20% - Accent1 19 2" xfId="3734"/>
    <cellStyle name="20% - Accent1 19 2 2" xfId="3735"/>
    <cellStyle name="20% - Accent1 19 2 3" xfId="3736"/>
    <cellStyle name="20% - Accent1 19 2 4" xfId="3737"/>
    <cellStyle name="20% - Accent1 19 2 5" xfId="3738"/>
    <cellStyle name="20% - Accent1 19 3" xfId="3739"/>
    <cellStyle name="20% - Accent1 19 3 2" xfId="3740"/>
    <cellStyle name="20% - Accent1 19 3 3" xfId="3741"/>
    <cellStyle name="20% - Accent1 19 3 4" xfId="3742"/>
    <cellStyle name="20% - Accent1 19 3 5" xfId="3743"/>
    <cellStyle name="20% - Accent1 19 4" xfId="3744"/>
    <cellStyle name="20% - Accent1 19 5" xfId="3745"/>
    <cellStyle name="20% - Accent1 19 6" xfId="3746"/>
    <cellStyle name="20% - Accent1 19 7" xfId="3747"/>
    <cellStyle name="20% - Accent1 19 8" xfId="3748"/>
    <cellStyle name="20% - Accent1 2" xfId="18"/>
    <cellStyle name="20% - Accent1 2 10" xfId="3749"/>
    <cellStyle name="20% - Accent1 2 11" xfId="3750"/>
    <cellStyle name="20% - Accent1 2 12" xfId="3751"/>
    <cellStyle name="20% - Accent1 2 2" xfId="19"/>
    <cellStyle name="20% - Accent1 2 2 2" xfId="3752"/>
    <cellStyle name="20% - Accent1 2 2 2 2" xfId="3753"/>
    <cellStyle name="20% - Accent1 2 2 2 3" xfId="3754"/>
    <cellStyle name="20% - Accent1 2 2 2 4" xfId="3755"/>
    <cellStyle name="20% - Accent1 2 2 2 5" xfId="3756"/>
    <cellStyle name="20% - Accent1 2 2 3" xfId="3757"/>
    <cellStyle name="20% - Accent1 2 2 4" xfId="3758"/>
    <cellStyle name="20% - Accent1 2 2 5" xfId="3759"/>
    <cellStyle name="20% - Accent1 2 2 6" xfId="3760"/>
    <cellStyle name="20% - Accent1 2 2 7" xfId="3761"/>
    <cellStyle name="20% - Accent1 2 2 8" xfId="3762"/>
    <cellStyle name="20% - Accent1 2 3" xfId="20"/>
    <cellStyle name="20% - Accent1 2 3 2" xfId="3763"/>
    <cellStyle name="20% - Accent1 2 3 3" xfId="3764"/>
    <cellStyle name="20% - Accent1 2 3 4" xfId="3765"/>
    <cellStyle name="20% - Accent1 2 3 5" xfId="3766"/>
    <cellStyle name="20% - Accent1 2 4" xfId="3767"/>
    <cellStyle name="20% - Accent1 2 4 2" xfId="3768"/>
    <cellStyle name="20% - Accent1 2 4 3" xfId="3769"/>
    <cellStyle name="20% - Accent1 2 4 4" xfId="3770"/>
    <cellStyle name="20% - Accent1 2 4 5" xfId="3771"/>
    <cellStyle name="20% - Accent1 2 5" xfId="3772"/>
    <cellStyle name="20% - Accent1 2 5 2" xfId="3773"/>
    <cellStyle name="20% - Accent1 2 5 3" xfId="3774"/>
    <cellStyle name="20% - Accent1 2 5 4" xfId="3775"/>
    <cellStyle name="20% - Accent1 2 5 5" xfId="3776"/>
    <cellStyle name="20% - Accent1 2 6" xfId="3777"/>
    <cellStyle name="20% - Accent1 2 6 2" xfId="3778"/>
    <cellStyle name="20% - Accent1 2 6 3" xfId="3779"/>
    <cellStyle name="20% - Accent1 2 6 4" xfId="3780"/>
    <cellStyle name="20% - Accent1 2 6 5" xfId="3781"/>
    <cellStyle name="20% - Accent1 2 7" xfId="3782"/>
    <cellStyle name="20% - Accent1 2 8" xfId="3783"/>
    <cellStyle name="20% - Accent1 2 9" xfId="3784"/>
    <cellStyle name="20% - Accent1 20" xfId="21"/>
    <cellStyle name="20% - Accent1 20 2" xfId="3785"/>
    <cellStyle name="20% - Accent1 20 2 2" xfId="3786"/>
    <cellStyle name="20% - Accent1 20 2 3" xfId="3787"/>
    <cellStyle name="20% - Accent1 20 2 4" xfId="3788"/>
    <cellStyle name="20% - Accent1 20 2 5" xfId="3789"/>
    <cellStyle name="20% - Accent1 20 3" xfId="3790"/>
    <cellStyle name="20% - Accent1 20 3 2" xfId="3791"/>
    <cellStyle name="20% - Accent1 20 3 3" xfId="3792"/>
    <cellStyle name="20% - Accent1 20 3 4" xfId="3793"/>
    <cellStyle name="20% - Accent1 20 3 5" xfId="3794"/>
    <cellStyle name="20% - Accent1 20 4" xfId="3795"/>
    <cellStyle name="20% - Accent1 20 5" xfId="3796"/>
    <cellStyle name="20% - Accent1 20 6" xfId="3797"/>
    <cellStyle name="20% - Accent1 20 7" xfId="3798"/>
    <cellStyle name="20% - Accent1 20 8" xfId="3799"/>
    <cellStyle name="20% - Accent1 21" xfId="22"/>
    <cellStyle name="20% - Accent1 21 2" xfId="3800"/>
    <cellStyle name="20% - Accent1 21 2 2" xfId="3801"/>
    <cellStyle name="20% - Accent1 21 2 3" xfId="3802"/>
    <cellStyle name="20% - Accent1 21 2 4" xfId="3803"/>
    <cellStyle name="20% - Accent1 21 2 5" xfId="3804"/>
    <cellStyle name="20% - Accent1 21 3" xfId="3805"/>
    <cellStyle name="20% - Accent1 21 3 2" xfId="3806"/>
    <cellStyle name="20% - Accent1 21 3 3" xfId="3807"/>
    <cellStyle name="20% - Accent1 21 3 4" xfId="3808"/>
    <cellStyle name="20% - Accent1 21 3 5" xfId="3809"/>
    <cellStyle name="20% - Accent1 21 4" xfId="3810"/>
    <cellStyle name="20% - Accent1 21 5" xfId="3811"/>
    <cellStyle name="20% - Accent1 21 6" xfId="3812"/>
    <cellStyle name="20% - Accent1 21 7" xfId="3813"/>
    <cellStyle name="20% - Accent1 21 8" xfId="3814"/>
    <cellStyle name="20% - Accent1 22" xfId="23"/>
    <cellStyle name="20% - Accent1 22 2" xfId="3815"/>
    <cellStyle name="20% - Accent1 22 2 2" xfId="3816"/>
    <cellStyle name="20% - Accent1 22 2 3" xfId="3817"/>
    <cellStyle name="20% - Accent1 22 2 4" xfId="3818"/>
    <cellStyle name="20% - Accent1 22 2 5" xfId="3819"/>
    <cellStyle name="20% - Accent1 22 3" xfId="3820"/>
    <cellStyle name="20% - Accent1 22 3 2" xfId="3821"/>
    <cellStyle name="20% - Accent1 22 3 3" xfId="3822"/>
    <cellStyle name="20% - Accent1 22 3 4" xfId="3823"/>
    <cellStyle name="20% - Accent1 22 3 5" xfId="3824"/>
    <cellStyle name="20% - Accent1 22 4" xfId="3825"/>
    <cellStyle name="20% - Accent1 22 5" xfId="3826"/>
    <cellStyle name="20% - Accent1 22 6" xfId="3827"/>
    <cellStyle name="20% - Accent1 22 7" xfId="3828"/>
    <cellStyle name="20% - Accent1 22 8" xfId="3829"/>
    <cellStyle name="20% - Accent1 23" xfId="24"/>
    <cellStyle name="20% - Accent1 23 2" xfId="3830"/>
    <cellStyle name="20% - Accent1 23 2 2" xfId="3831"/>
    <cellStyle name="20% - Accent1 23 2 3" xfId="3832"/>
    <cellStyle name="20% - Accent1 23 2 4" xfId="3833"/>
    <cellStyle name="20% - Accent1 23 2 5" xfId="3834"/>
    <cellStyle name="20% - Accent1 23 3" xfId="3835"/>
    <cellStyle name="20% - Accent1 23 3 2" xfId="3836"/>
    <cellStyle name="20% - Accent1 23 3 3" xfId="3837"/>
    <cellStyle name="20% - Accent1 23 3 4" xfId="3838"/>
    <cellStyle name="20% - Accent1 23 3 5" xfId="3839"/>
    <cellStyle name="20% - Accent1 23 4" xfId="3840"/>
    <cellStyle name="20% - Accent1 23 5" xfId="3841"/>
    <cellStyle name="20% - Accent1 23 6" xfId="3842"/>
    <cellStyle name="20% - Accent1 23 7" xfId="3843"/>
    <cellStyle name="20% - Accent1 23 8" xfId="3844"/>
    <cellStyle name="20% - Accent1 24" xfId="25"/>
    <cellStyle name="20% - Accent1 24 2" xfId="3845"/>
    <cellStyle name="20% - Accent1 24 2 2" xfId="3846"/>
    <cellStyle name="20% - Accent1 24 2 3" xfId="3847"/>
    <cellStyle name="20% - Accent1 24 2 4" xfId="3848"/>
    <cellStyle name="20% - Accent1 24 2 5" xfId="3849"/>
    <cellStyle name="20% - Accent1 24 3" xfId="3850"/>
    <cellStyle name="20% - Accent1 24 3 2" xfId="3851"/>
    <cellStyle name="20% - Accent1 24 3 3" xfId="3852"/>
    <cellStyle name="20% - Accent1 24 3 4" xfId="3853"/>
    <cellStyle name="20% - Accent1 24 3 5" xfId="3854"/>
    <cellStyle name="20% - Accent1 24 4" xfId="3855"/>
    <cellStyle name="20% - Accent1 24 5" xfId="3856"/>
    <cellStyle name="20% - Accent1 24 6" xfId="3857"/>
    <cellStyle name="20% - Accent1 24 7" xfId="3858"/>
    <cellStyle name="20% - Accent1 24 8" xfId="3859"/>
    <cellStyle name="20% - Accent1 25" xfId="26"/>
    <cellStyle name="20% - Accent1 25 2" xfId="3860"/>
    <cellStyle name="20% - Accent1 25 2 2" xfId="3861"/>
    <cellStyle name="20% - Accent1 25 2 3" xfId="3862"/>
    <cellStyle name="20% - Accent1 25 2 4" xfId="3863"/>
    <cellStyle name="20% - Accent1 25 2 5" xfId="3864"/>
    <cellStyle name="20% - Accent1 25 3" xfId="3865"/>
    <cellStyle name="20% - Accent1 25 3 2" xfId="3866"/>
    <cellStyle name="20% - Accent1 25 3 3" xfId="3867"/>
    <cellStyle name="20% - Accent1 25 3 4" xfId="3868"/>
    <cellStyle name="20% - Accent1 25 3 5" xfId="3869"/>
    <cellStyle name="20% - Accent1 25 4" xfId="3870"/>
    <cellStyle name="20% - Accent1 25 5" xfId="3871"/>
    <cellStyle name="20% - Accent1 25 6" xfId="3872"/>
    <cellStyle name="20% - Accent1 25 7" xfId="3873"/>
    <cellStyle name="20% - Accent1 25 8" xfId="3874"/>
    <cellStyle name="20% - Accent1 26" xfId="27"/>
    <cellStyle name="20% - Accent1 26 2" xfId="3875"/>
    <cellStyle name="20% - Accent1 26 2 2" xfId="3876"/>
    <cellStyle name="20% - Accent1 26 2 3" xfId="3877"/>
    <cellStyle name="20% - Accent1 26 2 4" xfId="3878"/>
    <cellStyle name="20% - Accent1 26 2 5" xfId="3879"/>
    <cellStyle name="20% - Accent1 26 3" xfId="3880"/>
    <cellStyle name="20% - Accent1 26 3 2" xfId="3881"/>
    <cellStyle name="20% - Accent1 26 3 3" xfId="3882"/>
    <cellStyle name="20% - Accent1 26 3 4" xfId="3883"/>
    <cellStyle name="20% - Accent1 26 3 5" xfId="3884"/>
    <cellStyle name="20% - Accent1 26 4" xfId="3885"/>
    <cellStyle name="20% - Accent1 26 5" xfId="3886"/>
    <cellStyle name="20% - Accent1 26 6" xfId="3887"/>
    <cellStyle name="20% - Accent1 26 7" xfId="3888"/>
    <cellStyle name="20% - Accent1 26 8" xfId="3889"/>
    <cellStyle name="20% - Accent1 27" xfId="28"/>
    <cellStyle name="20% - Accent1 27 2" xfId="3890"/>
    <cellStyle name="20% - Accent1 27 2 2" xfId="3891"/>
    <cellStyle name="20% - Accent1 27 2 3" xfId="3892"/>
    <cellStyle name="20% - Accent1 27 2 4" xfId="3893"/>
    <cellStyle name="20% - Accent1 27 2 5" xfId="3894"/>
    <cellStyle name="20% - Accent1 27 3" xfId="3895"/>
    <cellStyle name="20% - Accent1 27 3 2" xfId="3896"/>
    <cellStyle name="20% - Accent1 27 3 3" xfId="3897"/>
    <cellStyle name="20% - Accent1 27 3 4" xfId="3898"/>
    <cellStyle name="20% - Accent1 27 3 5" xfId="3899"/>
    <cellStyle name="20% - Accent1 27 4" xfId="3900"/>
    <cellStyle name="20% - Accent1 27 5" xfId="3901"/>
    <cellStyle name="20% - Accent1 27 6" xfId="3902"/>
    <cellStyle name="20% - Accent1 27 7" xfId="3903"/>
    <cellStyle name="20% - Accent1 27 8" xfId="3904"/>
    <cellStyle name="20% - Accent1 28" xfId="29"/>
    <cellStyle name="20% - Accent1 28 2" xfId="3905"/>
    <cellStyle name="20% - Accent1 28 2 2" xfId="3906"/>
    <cellStyle name="20% - Accent1 28 2 3" xfId="3907"/>
    <cellStyle name="20% - Accent1 28 2 4" xfId="3908"/>
    <cellStyle name="20% - Accent1 28 2 5" xfId="3909"/>
    <cellStyle name="20% - Accent1 28 3" xfId="3910"/>
    <cellStyle name="20% - Accent1 28 3 2" xfId="3911"/>
    <cellStyle name="20% - Accent1 28 3 3" xfId="3912"/>
    <cellStyle name="20% - Accent1 28 3 4" xfId="3913"/>
    <cellStyle name="20% - Accent1 28 3 5" xfId="3914"/>
    <cellStyle name="20% - Accent1 28 4" xfId="3915"/>
    <cellStyle name="20% - Accent1 28 5" xfId="3916"/>
    <cellStyle name="20% - Accent1 28 6" xfId="3917"/>
    <cellStyle name="20% - Accent1 28 7" xfId="3918"/>
    <cellStyle name="20% - Accent1 28 8" xfId="3919"/>
    <cellStyle name="20% - Accent1 29" xfId="30"/>
    <cellStyle name="20% - Accent1 29 2" xfId="3920"/>
    <cellStyle name="20% - Accent1 29 2 2" xfId="3921"/>
    <cellStyle name="20% - Accent1 29 2 3" xfId="3922"/>
    <cellStyle name="20% - Accent1 29 2 4" xfId="3923"/>
    <cellStyle name="20% - Accent1 29 2 5" xfId="3924"/>
    <cellStyle name="20% - Accent1 29 3" xfId="3925"/>
    <cellStyle name="20% - Accent1 29 3 2" xfId="3926"/>
    <cellStyle name="20% - Accent1 29 3 3" xfId="3927"/>
    <cellStyle name="20% - Accent1 29 3 4" xfId="3928"/>
    <cellStyle name="20% - Accent1 29 3 5" xfId="3929"/>
    <cellStyle name="20% - Accent1 29 4" xfId="3930"/>
    <cellStyle name="20% - Accent1 29 5" xfId="3931"/>
    <cellStyle name="20% - Accent1 29 6" xfId="3932"/>
    <cellStyle name="20% - Accent1 29 7" xfId="3933"/>
    <cellStyle name="20% - Accent1 29 8" xfId="3934"/>
    <cellStyle name="20% - Accent1 3" xfId="31"/>
    <cellStyle name="20% - Accent1 3 10" xfId="3935"/>
    <cellStyle name="20% - Accent1 3 2" xfId="32"/>
    <cellStyle name="20% - Accent1 3 2 2" xfId="3936"/>
    <cellStyle name="20% - Accent1 3 2 3" xfId="3937"/>
    <cellStyle name="20% - Accent1 3 2 4" xfId="3938"/>
    <cellStyle name="20% - Accent1 3 2 5" xfId="3939"/>
    <cellStyle name="20% - Accent1 3 3" xfId="33"/>
    <cellStyle name="20% - Accent1 3 3 2" xfId="3940"/>
    <cellStyle name="20% - Accent1 3 3 3" xfId="3941"/>
    <cellStyle name="20% - Accent1 3 3 4" xfId="3942"/>
    <cellStyle name="20% - Accent1 3 3 5" xfId="3943"/>
    <cellStyle name="20% - Accent1 3 4" xfId="3944"/>
    <cellStyle name="20% - Accent1 3 4 2" xfId="3945"/>
    <cellStyle name="20% - Accent1 3 4 3" xfId="3946"/>
    <cellStyle name="20% - Accent1 3 4 4" xfId="3947"/>
    <cellStyle name="20% - Accent1 3 4 5" xfId="3948"/>
    <cellStyle name="20% - Accent1 3 5" xfId="3949"/>
    <cellStyle name="20% - Accent1 3 5 2" xfId="3950"/>
    <cellStyle name="20% - Accent1 3 5 3" xfId="3951"/>
    <cellStyle name="20% - Accent1 3 5 4" xfId="3952"/>
    <cellStyle name="20% - Accent1 3 5 5" xfId="3953"/>
    <cellStyle name="20% - Accent1 3 6" xfId="3954"/>
    <cellStyle name="20% - Accent1 3 7" xfId="3955"/>
    <cellStyle name="20% - Accent1 3 8" xfId="3956"/>
    <cellStyle name="20% - Accent1 3 9" xfId="3957"/>
    <cellStyle name="20% - Accent1 30" xfId="34"/>
    <cellStyle name="20% - Accent1 30 2" xfId="3958"/>
    <cellStyle name="20% - Accent1 30 2 2" xfId="3959"/>
    <cellStyle name="20% - Accent1 30 2 3" xfId="3960"/>
    <cellStyle name="20% - Accent1 30 2 4" xfId="3961"/>
    <cellStyle name="20% - Accent1 30 2 5" xfId="3962"/>
    <cellStyle name="20% - Accent1 30 3" xfId="3963"/>
    <cellStyle name="20% - Accent1 30 3 2" xfId="3964"/>
    <cellStyle name="20% - Accent1 30 3 3" xfId="3965"/>
    <cellStyle name="20% - Accent1 30 3 4" xfId="3966"/>
    <cellStyle name="20% - Accent1 30 3 5" xfId="3967"/>
    <cellStyle name="20% - Accent1 30 4" xfId="3968"/>
    <cellStyle name="20% - Accent1 30 5" xfId="3969"/>
    <cellStyle name="20% - Accent1 30 6" xfId="3970"/>
    <cellStyle name="20% - Accent1 30 7" xfId="3971"/>
    <cellStyle name="20% - Accent1 30 8" xfId="3972"/>
    <cellStyle name="20% - Accent1 31" xfId="35"/>
    <cellStyle name="20% - Accent1 31 2" xfId="3973"/>
    <cellStyle name="20% - Accent1 31 2 2" xfId="3974"/>
    <cellStyle name="20% - Accent1 31 2 3" xfId="3975"/>
    <cellStyle name="20% - Accent1 31 2 4" xfId="3976"/>
    <cellStyle name="20% - Accent1 31 2 5" xfId="3977"/>
    <cellStyle name="20% - Accent1 31 3" xfId="3978"/>
    <cellStyle name="20% - Accent1 31 3 2" xfId="3979"/>
    <cellStyle name="20% - Accent1 31 3 3" xfId="3980"/>
    <cellStyle name="20% - Accent1 31 3 4" xfId="3981"/>
    <cellStyle name="20% - Accent1 31 3 5" xfId="3982"/>
    <cellStyle name="20% - Accent1 31 4" xfId="3983"/>
    <cellStyle name="20% - Accent1 31 5" xfId="3984"/>
    <cellStyle name="20% - Accent1 31 6" xfId="3985"/>
    <cellStyle name="20% - Accent1 31 7" xfId="3986"/>
    <cellStyle name="20% - Accent1 31 8" xfId="3987"/>
    <cellStyle name="20% - Accent1 32" xfId="36"/>
    <cellStyle name="20% - Accent1 32 2" xfId="3988"/>
    <cellStyle name="20% - Accent1 32 2 2" xfId="3989"/>
    <cellStyle name="20% - Accent1 32 2 3" xfId="3990"/>
    <cellStyle name="20% - Accent1 32 2 4" xfId="3991"/>
    <cellStyle name="20% - Accent1 32 2 5" xfId="3992"/>
    <cellStyle name="20% - Accent1 32 3" xfId="3993"/>
    <cellStyle name="20% - Accent1 32 3 2" xfId="3994"/>
    <cellStyle name="20% - Accent1 32 3 3" xfId="3995"/>
    <cellStyle name="20% - Accent1 32 3 4" xfId="3996"/>
    <cellStyle name="20% - Accent1 32 3 5" xfId="3997"/>
    <cellStyle name="20% - Accent1 32 4" xfId="3998"/>
    <cellStyle name="20% - Accent1 32 5" xfId="3999"/>
    <cellStyle name="20% - Accent1 32 6" xfId="4000"/>
    <cellStyle name="20% - Accent1 32 7" xfId="4001"/>
    <cellStyle name="20% - Accent1 32 8" xfId="4002"/>
    <cellStyle name="20% - Accent1 33" xfId="37"/>
    <cellStyle name="20% - Accent1 33 2" xfId="4003"/>
    <cellStyle name="20% - Accent1 33 2 2" xfId="4004"/>
    <cellStyle name="20% - Accent1 33 2 3" xfId="4005"/>
    <cellStyle name="20% - Accent1 33 2 4" xfId="4006"/>
    <cellStyle name="20% - Accent1 33 2 5" xfId="4007"/>
    <cellStyle name="20% - Accent1 33 3" xfId="4008"/>
    <cellStyle name="20% - Accent1 33 3 2" xfId="4009"/>
    <cellStyle name="20% - Accent1 33 3 3" xfId="4010"/>
    <cellStyle name="20% - Accent1 33 3 4" xfId="4011"/>
    <cellStyle name="20% - Accent1 33 3 5" xfId="4012"/>
    <cellStyle name="20% - Accent1 33 4" xfId="4013"/>
    <cellStyle name="20% - Accent1 33 5" xfId="4014"/>
    <cellStyle name="20% - Accent1 33 6" xfId="4015"/>
    <cellStyle name="20% - Accent1 33 7" xfId="4016"/>
    <cellStyle name="20% - Accent1 33 8" xfId="4017"/>
    <cellStyle name="20% - Accent1 34" xfId="38"/>
    <cellStyle name="20% - Accent1 34 2" xfId="4018"/>
    <cellStyle name="20% - Accent1 34 2 2" xfId="4019"/>
    <cellStyle name="20% - Accent1 34 2 3" xfId="4020"/>
    <cellStyle name="20% - Accent1 34 2 4" xfId="4021"/>
    <cellStyle name="20% - Accent1 34 2 5" xfId="4022"/>
    <cellStyle name="20% - Accent1 34 3" xfId="4023"/>
    <cellStyle name="20% - Accent1 34 3 2" xfId="4024"/>
    <cellStyle name="20% - Accent1 34 3 3" xfId="4025"/>
    <cellStyle name="20% - Accent1 34 3 4" xfId="4026"/>
    <cellStyle name="20% - Accent1 34 3 5" xfId="4027"/>
    <cellStyle name="20% - Accent1 34 4" xfId="4028"/>
    <cellStyle name="20% - Accent1 34 5" xfId="4029"/>
    <cellStyle name="20% - Accent1 34 6" xfId="4030"/>
    <cellStyle name="20% - Accent1 34 7" xfId="4031"/>
    <cellStyle name="20% - Accent1 34 8" xfId="4032"/>
    <cellStyle name="20% - Accent1 35" xfId="39"/>
    <cellStyle name="20% - Accent1 35 2" xfId="4033"/>
    <cellStyle name="20% - Accent1 35 2 2" xfId="4034"/>
    <cellStyle name="20% - Accent1 35 2 3" xfId="4035"/>
    <cellStyle name="20% - Accent1 35 2 4" xfId="4036"/>
    <cellStyle name="20% - Accent1 35 2 5" xfId="4037"/>
    <cellStyle name="20% - Accent1 35 3" xfId="4038"/>
    <cellStyle name="20% - Accent1 35 3 2" xfId="4039"/>
    <cellStyle name="20% - Accent1 35 3 3" xfId="4040"/>
    <cellStyle name="20% - Accent1 35 3 4" xfId="4041"/>
    <cellStyle name="20% - Accent1 35 3 5" xfId="4042"/>
    <cellStyle name="20% - Accent1 35 4" xfId="4043"/>
    <cellStyle name="20% - Accent1 35 5" xfId="4044"/>
    <cellStyle name="20% - Accent1 35 6" xfId="4045"/>
    <cellStyle name="20% - Accent1 35 7" xfId="4046"/>
    <cellStyle name="20% - Accent1 35 8" xfId="4047"/>
    <cellStyle name="20% - Accent1 36" xfId="40"/>
    <cellStyle name="20% - Accent1 36 2" xfId="4048"/>
    <cellStyle name="20% - Accent1 36 2 2" xfId="4049"/>
    <cellStyle name="20% - Accent1 36 2 3" xfId="4050"/>
    <cellStyle name="20% - Accent1 36 2 4" xfId="4051"/>
    <cellStyle name="20% - Accent1 36 2 5" xfId="4052"/>
    <cellStyle name="20% - Accent1 36 3" xfId="4053"/>
    <cellStyle name="20% - Accent1 36 3 2" xfId="4054"/>
    <cellStyle name="20% - Accent1 36 3 3" xfId="4055"/>
    <cellStyle name="20% - Accent1 36 3 4" xfId="4056"/>
    <cellStyle name="20% - Accent1 36 3 5" xfId="4057"/>
    <cellStyle name="20% - Accent1 36 4" xfId="4058"/>
    <cellStyle name="20% - Accent1 36 5" xfId="4059"/>
    <cellStyle name="20% - Accent1 36 6" xfId="4060"/>
    <cellStyle name="20% - Accent1 36 7" xfId="4061"/>
    <cellStyle name="20% - Accent1 36 8" xfId="4062"/>
    <cellStyle name="20% - Accent1 37" xfId="41"/>
    <cellStyle name="20% - Accent1 37 2" xfId="4063"/>
    <cellStyle name="20% - Accent1 37 2 2" xfId="4064"/>
    <cellStyle name="20% - Accent1 37 2 3" xfId="4065"/>
    <cellStyle name="20% - Accent1 37 2 4" xfId="4066"/>
    <cellStyle name="20% - Accent1 37 2 5" xfId="4067"/>
    <cellStyle name="20% - Accent1 37 3" xfId="4068"/>
    <cellStyle name="20% - Accent1 37 3 2" xfId="4069"/>
    <cellStyle name="20% - Accent1 37 3 3" xfId="4070"/>
    <cellStyle name="20% - Accent1 37 3 4" xfId="4071"/>
    <cellStyle name="20% - Accent1 37 3 5" xfId="4072"/>
    <cellStyle name="20% - Accent1 37 4" xfId="4073"/>
    <cellStyle name="20% - Accent1 37 5" xfId="4074"/>
    <cellStyle name="20% - Accent1 37 6" xfId="4075"/>
    <cellStyle name="20% - Accent1 37 7" xfId="4076"/>
    <cellStyle name="20% - Accent1 37 8" xfId="4077"/>
    <cellStyle name="20% - Accent1 38" xfId="42"/>
    <cellStyle name="20% - Accent1 38 2" xfId="4078"/>
    <cellStyle name="20% - Accent1 38 2 2" xfId="4079"/>
    <cellStyle name="20% - Accent1 38 2 3" xfId="4080"/>
    <cellStyle name="20% - Accent1 38 2 4" xfId="4081"/>
    <cellStyle name="20% - Accent1 38 2 5" xfId="4082"/>
    <cellStyle name="20% - Accent1 38 3" xfId="4083"/>
    <cellStyle name="20% - Accent1 38 3 2" xfId="4084"/>
    <cellStyle name="20% - Accent1 38 3 3" xfId="4085"/>
    <cellStyle name="20% - Accent1 38 3 4" xfId="4086"/>
    <cellStyle name="20% - Accent1 38 3 5" xfId="4087"/>
    <cellStyle name="20% - Accent1 38 4" xfId="4088"/>
    <cellStyle name="20% - Accent1 38 5" xfId="4089"/>
    <cellStyle name="20% - Accent1 38 6" xfId="4090"/>
    <cellStyle name="20% - Accent1 38 7" xfId="4091"/>
    <cellStyle name="20% - Accent1 38 8" xfId="4092"/>
    <cellStyle name="20% - Accent1 39" xfId="43"/>
    <cellStyle name="20% - Accent1 39 2" xfId="4093"/>
    <cellStyle name="20% - Accent1 39 2 2" xfId="4094"/>
    <cellStyle name="20% - Accent1 39 2 3" xfId="4095"/>
    <cellStyle name="20% - Accent1 39 2 4" xfId="4096"/>
    <cellStyle name="20% - Accent1 39 2 5" xfId="4097"/>
    <cellStyle name="20% - Accent1 39 3" xfId="4098"/>
    <cellStyle name="20% - Accent1 39 3 2" xfId="4099"/>
    <cellStyle name="20% - Accent1 39 3 3" xfId="4100"/>
    <cellStyle name="20% - Accent1 39 3 4" xfId="4101"/>
    <cellStyle name="20% - Accent1 39 3 5" xfId="4102"/>
    <cellStyle name="20% - Accent1 39 4" xfId="4103"/>
    <cellStyle name="20% - Accent1 39 5" xfId="4104"/>
    <cellStyle name="20% - Accent1 39 6" xfId="4105"/>
    <cellStyle name="20% - Accent1 39 7" xfId="4106"/>
    <cellStyle name="20% - Accent1 39 8" xfId="4107"/>
    <cellStyle name="20% - Accent1 4" xfId="44"/>
    <cellStyle name="20% - Accent1 4 10" xfId="4108"/>
    <cellStyle name="20% - Accent1 4 2" xfId="45"/>
    <cellStyle name="20% - Accent1 4 2 2" xfId="4109"/>
    <cellStyle name="20% - Accent1 4 2 3" xfId="4110"/>
    <cellStyle name="20% - Accent1 4 2 4" xfId="4111"/>
    <cellStyle name="20% - Accent1 4 2 5" xfId="4112"/>
    <cellStyle name="20% - Accent1 4 3" xfId="46"/>
    <cellStyle name="20% - Accent1 4 3 2" xfId="4113"/>
    <cellStyle name="20% - Accent1 4 3 3" xfId="4114"/>
    <cellStyle name="20% - Accent1 4 3 4" xfId="4115"/>
    <cellStyle name="20% - Accent1 4 3 5" xfId="4116"/>
    <cellStyle name="20% - Accent1 4 4" xfId="4117"/>
    <cellStyle name="20% - Accent1 4 4 2" xfId="4118"/>
    <cellStyle name="20% - Accent1 4 4 3" xfId="4119"/>
    <cellStyle name="20% - Accent1 4 4 4" xfId="4120"/>
    <cellStyle name="20% - Accent1 4 4 5" xfId="4121"/>
    <cellStyle name="20% - Accent1 4 5" xfId="4122"/>
    <cellStyle name="20% - Accent1 4 5 2" xfId="4123"/>
    <cellStyle name="20% - Accent1 4 5 3" xfId="4124"/>
    <cellStyle name="20% - Accent1 4 5 4" xfId="4125"/>
    <cellStyle name="20% - Accent1 4 5 5" xfId="4126"/>
    <cellStyle name="20% - Accent1 4 6" xfId="4127"/>
    <cellStyle name="20% - Accent1 4 7" xfId="4128"/>
    <cellStyle name="20% - Accent1 4 8" xfId="4129"/>
    <cellStyle name="20% - Accent1 4 9" xfId="4130"/>
    <cellStyle name="20% - Accent1 40" xfId="47"/>
    <cellStyle name="20% - Accent1 40 2" xfId="4131"/>
    <cellStyle name="20% - Accent1 40 2 2" xfId="4132"/>
    <cellStyle name="20% - Accent1 40 2 3" xfId="4133"/>
    <cellStyle name="20% - Accent1 40 2 4" xfId="4134"/>
    <cellStyle name="20% - Accent1 40 2 5" xfId="4135"/>
    <cellStyle name="20% - Accent1 40 3" xfId="4136"/>
    <cellStyle name="20% - Accent1 40 3 2" xfId="4137"/>
    <cellStyle name="20% - Accent1 40 3 3" xfId="4138"/>
    <cellStyle name="20% - Accent1 40 3 4" xfId="4139"/>
    <cellStyle name="20% - Accent1 40 3 5" xfId="4140"/>
    <cellStyle name="20% - Accent1 40 4" xfId="4141"/>
    <cellStyle name="20% - Accent1 40 5" xfId="4142"/>
    <cellStyle name="20% - Accent1 40 6" xfId="4143"/>
    <cellStyle name="20% - Accent1 40 7" xfId="4144"/>
    <cellStyle name="20% - Accent1 40 8" xfId="4145"/>
    <cellStyle name="20% - Accent1 41" xfId="48"/>
    <cellStyle name="20% - Accent1 41 2" xfId="4146"/>
    <cellStyle name="20% - Accent1 41 2 2" xfId="4147"/>
    <cellStyle name="20% - Accent1 41 2 3" xfId="4148"/>
    <cellStyle name="20% - Accent1 41 2 4" xfId="4149"/>
    <cellStyle name="20% - Accent1 41 2 5" xfId="4150"/>
    <cellStyle name="20% - Accent1 41 3" xfId="4151"/>
    <cellStyle name="20% - Accent1 41 3 2" xfId="4152"/>
    <cellStyle name="20% - Accent1 41 3 3" xfId="4153"/>
    <cellStyle name="20% - Accent1 41 3 4" xfId="4154"/>
    <cellStyle name="20% - Accent1 41 3 5" xfId="4155"/>
    <cellStyle name="20% - Accent1 41 4" xfId="4156"/>
    <cellStyle name="20% - Accent1 41 5" xfId="4157"/>
    <cellStyle name="20% - Accent1 41 6" xfId="4158"/>
    <cellStyle name="20% - Accent1 41 7" xfId="4159"/>
    <cellStyle name="20% - Accent1 41 8" xfId="4160"/>
    <cellStyle name="20% - Accent1 42" xfId="49"/>
    <cellStyle name="20% - Accent1 42 2" xfId="4161"/>
    <cellStyle name="20% - Accent1 42 2 2" xfId="4162"/>
    <cellStyle name="20% - Accent1 42 2 3" xfId="4163"/>
    <cellStyle name="20% - Accent1 42 2 4" xfId="4164"/>
    <cellStyle name="20% - Accent1 42 2 5" xfId="4165"/>
    <cellStyle name="20% - Accent1 42 3" xfId="4166"/>
    <cellStyle name="20% - Accent1 42 3 2" xfId="4167"/>
    <cellStyle name="20% - Accent1 42 3 3" xfId="4168"/>
    <cellStyle name="20% - Accent1 42 3 4" xfId="4169"/>
    <cellStyle name="20% - Accent1 42 3 5" xfId="4170"/>
    <cellStyle name="20% - Accent1 42 4" xfId="4171"/>
    <cellStyle name="20% - Accent1 42 5" xfId="4172"/>
    <cellStyle name="20% - Accent1 42 6" xfId="4173"/>
    <cellStyle name="20% - Accent1 42 7" xfId="4174"/>
    <cellStyle name="20% - Accent1 42 8" xfId="4175"/>
    <cellStyle name="20% - Accent1 43" xfId="50"/>
    <cellStyle name="20% - Accent1 43 2" xfId="4176"/>
    <cellStyle name="20% - Accent1 43 2 2" xfId="4177"/>
    <cellStyle name="20% - Accent1 43 2 3" xfId="4178"/>
    <cellStyle name="20% - Accent1 43 2 4" xfId="4179"/>
    <cellStyle name="20% - Accent1 43 2 5" xfId="4180"/>
    <cellStyle name="20% - Accent1 43 3" xfId="4181"/>
    <cellStyle name="20% - Accent1 43 3 2" xfId="4182"/>
    <cellStyle name="20% - Accent1 43 3 3" xfId="4183"/>
    <cellStyle name="20% - Accent1 43 3 4" xfId="4184"/>
    <cellStyle name="20% - Accent1 43 3 5" xfId="4185"/>
    <cellStyle name="20% - Accent1 43 4" xfId="4186"/>
    <cellStyle name="20% - Accent1 43 5" xfId="4187"/>
    <cellStyle name="20% - Accent1 43 6" xfId="4188"/>
    <cellStyle name="20% - Accent1 43 7" xfId="4189"/>
    <cellStyle name="20% - Accent1 43 8" xfId="4190"/>
    <cellStyle name="20% - Accent1 44" xfId="51"/>
    <cellStyle name="20% - Accent1 44 2" xfId="4191"/>
    <cellStyle name="20% - Accent1 44 2 2" xfId="4192"/>
    <cellStyle name="20% - Accent1 44 2 3" xfId="4193"/>
    <cellStyle name="20% - Accent1 44 2 4" xfId="4194"/>
    <cellStyle name="20% - Accent1 44 2 5" xfId="4195"/>
    <cellStyle name="20% - Accent1 44 3" xfId="4196"/>
    <cellStyle name="20% - Accent1 44 3 2" xfId="4197"/>
    <cellStyle name="20% - Accent1 44 3 3" xfId="4198"/>
    <cellStyle name="20% - Accent1 44 3 4" xfId="4199"/>
    <cellStyle name="20% - Accent1 44 3 5" xfId="4200"/>
    <cellStyle name="20% - Accent1 44 4" xfId="4201"/>
    <cellStyle name="20% - Accent1 44 5" xfId="4202"/>
    <cellStyle name="20% - Accent1 44 6" xfId="4203"/>
    <cellStyle name="20% - Accent1 44 7" xfId="4204"/>
    <cellStyle name="20% - Accent1 44 8" xfId="4205"/>
    <cellStyle name="20% - Accent1 45" xfId="52"/>
    <cellStyle name="20% - Accent1 45 2" xfId="4206"/>
    <cellStyle name="20% - Accent1 45 2 2" xfId="4207"/>
    <cellStyle name="20% - Accent1 45 2 3" xfId="4208"/>
    <cellStyle name="20% - Accent1 45 2 4" xfId="4209"/>
    <cellStyle name="20% - Accent1 45 2 5" xfId="4210"/>
    <cellStyle name="20% - Accent1 45 3" xfId="4211"/>
    <cellStyle name="20% - Accent1 45 3 2" xfId="4212"/>
    <cellStyle name="20% - Accent1 45 3 3" xfId="4213"/>
    <cellStyle name="20% - Accent1 45 3 4" xfId="4214"/>
    <cellStyle name="20% - Accent1 45 3 5" xfId="4215"/>
    <cellStyle name="20% - Accent1 45 4" xfId="4216"/>
    <cellStyle name="20% - Accent1 45 5" xfId="4217"/>
    <cellStyle name="20% - Accent1 45 6" xfId="4218"/>
    <cellStyle name="20% - Accent1 45 7" xfId="4219"/>
    <cellStyle name="20% - Accent1 45 8" xfId="4220"/>
    <cellStyle name="20% - Accent1 46" xfId="53"/>
    <cellStyle name="20% - Accent1 46 2" xfId="4221"/>
    <cellStyle name="20% - Accent1 46 2 2" xfId="4222"/>
    <cellStyle name="20% - Accent1 46 2 3" xfId="4223"/>
    <cellStyle name="20% - Accent1 46 2 4" xfId="4224"/>
    <cellStyle name="20% - Accent1 46 2 5" xfId="4225"/>
    <cellStyle name="20% - Accent1 46 3" xfId="4226"/>
    <cellStyle name="20% - Accent1 46 3 2" xfId="4227"/>
    <cellStyle name="20% - Accent1 46 3 3" xfId="4228"/>
    <cellStyle name="20% - Accent1 46 3 4" xfId="4229"/>
    <cellStyle name="20% - Accent1 46 3 5" xfId="4230"/>
    <cellStyle name="20% - Accent1 46 4" xfId="4231"/>
    <cellStyle name="20% - Accent1 46 5" xfId="4232"/>
    <cellStyle name="20% - Accent1 46 6" xfId="4233"/>
    <cellStyle name="20% - Accent1 46 7" xfId="4234"/>
    <cellStyle name="20% - Accent1 46 8" xfId="4235"/>
    <cellStyle name="20% - Accent1 47" xfId="54"/>
    <cellStyle name="20% - Accent1 47 2" xfId="4236"/>
    <cellStyle name="20% - Accent1 47 2 2" xfId="4237"/>
    <cellStyle name="20% - Accent1 47 2 3" xfId="4238"/>
    <cellStyle name="20% - Accent1 47 2 4" xfId="4239"/>
    <cellStyle name="20% - Accent1 47 2 5" xfId="4240"/>
    <cellStyle name="20% - Accent1 47 3" xfId="4241"/>
    <cellStyle name="20% - Accent1 47 3 2" xfId="4242"/>
    <cellStyle name="20% - Accent1 47 3 3" xfId="4243"/>
    <cellStyle name="20% - Accent1 47 3 4" xfId="4244"/>
    <cellStyle name="20% - Accent1 47 3 5" xfId="4245"/>
    <cellStyle name="20% - Accent1 47 4" xfId="4246"/>
    <cellStyle name="20% - Accent1 47 5" xfId="4247"/>
    <cellStyle name="20% - Accent1 47 6" xfId="4248"/>
    <cellStyle name="20% - Accent1 47 7" xfId="4249"/>
    <cellStyle name="20% - Accent1 47 8" xfId="4250"/>
    <cellStyle name="20% - Accent1 48" xfId="55"/>
    <cellStyle name="20% - Accent1 48 2" xfId="4251"/>
    <cellStyle name="20% - Accent1 48 2 2" xfId="4252"/>
    <cellStyle name="20% - Accent1 48 2 3" xfId="4253"/>
    <cellStyle name="20% - Accent1 48 2 4" xfId="4254"/>
    <cellStyle name="20% - Accent1 48 2 5" xfId="4255"/>
    <cellStyle name="20% - Accent1 48 3" xfId="4256"/>
    <cellStyle name="20% - Accent1 48 3 2" xfId="4257"/>
    <cellStyle name="20% - Accent1 48 3 3" xfId="4258"/>
    <cellStyle name="20% - Accent1 48 3 4" xfId="4259"/>
    <cellStyle name="20% - Accent1 48 3 5" xfId="4260"/>
    <cellStyle name="20% - Accent1 48 4" xfId="4261"/>
    <cellStyle name="20% - Accent1 48 5" xfId="4262"/>
    <cellStyle name="20% - Accent1 48 6" xfId="4263"/>
    <cellStyle name="20% - Accent1 48 7" xfId="4264"/>
    <cellStyle name="20% - Accent1 48 8" xfId="4265"/>
    <cellStyle name="20% - Accent1 49" xfId="56"/>
    <cellStyle name="20% - Accent1 49 2" xfId="4266"/>
    <cellStyle name="20% - Accent1 49 2 2" xfId="4267"/>
    <cellStyle name="20% - Accent1 49 2 3" xfId="4268"/>
    <cellStyle name="20% - Accent1 49 2 4" xfId="4269"/>
    <cellStyle name="20% - Accent1 49 2 5" xfId="4270"/>
    <cellStyle name="20% - Accent1 49 3" xfId="4271"/>
    <cellStyle name="20% - Accent1 49 3 2" xfId="4272"/>
    <cellStyle name="20% - Accent1 49 3 3" xfId="4273"/>
    <cellStyle name="20% - Accent1 49 3 4" xfId="4274"/>
    <cellStyle name="20% - Accent1 49 3 5" xfId="4275"/>
    <cellStyle name="20% - Accent1 49 4" xfId="4276"/>
    <cellStyle name="20% - Accent1 49 5" xfId="4277"/>
    <cellStyle name="20% - Accent1 49 6" xfId="4278"/>
    <cellStyle name="20% - Accent1 49 7" xfId="4279"/>
    <cellStyle name="20% - Accent1 49 8" xfId="4280"/>
    <cellStyle name="20% - Accent1 5" xfId="57"/>
    <cellStyle name="20% - Accent1 5 10" xfId="4281"/>
    <cellStyle name="20% - Accent1 5 2" xfId="58"/>
    <cellStyle name="20% - Accent1 5 2 2" xfId="4282"/>
    <cellStyle name="20% - Accent1 5 2 3" xfId="4283"/>
    <cellStyle name="20% - Accent1 5 2 4" xfId="4284"/>
    <cellStyle name="20% - Accent1 5 2 5" xfId="4285"/>
    <cellStyle name="20% - Accent1 5 3" xfId="59"/>
    <cellStyle name="20% - Accent1 5 3 2" xfId="4286"/>
    <cellStyle name="20% - Accent1 5 3 3" xfId="4287"/>
    <cellStyle name="20% - Accent1 5 3 4" xfId="4288"/>
    <cellStyle name="20% - Accent1 5 3 5" xfId="4289"/>
    <cellStyle name="20% - Accent1 5 4" xfId="4290"/>
    <cellStyle name="20% - Accent1 5 4 2" xfId="4291"/>
    <cellStyle name="20% - Accent1 5 4 3" xfId="4292"/>
    <cellStyle name="20% - Accent1 5 4 4" xfId="4293"/>
    <cellStyle name="20% - Accent1 5 4 5" xfId="4294"/>
    <cellStyle name="20% - Accent1 5 5" xfId="4295"/>
    <cellStyle name="20% - Accent1 5 5 2" xfId="4296"/>
    <cellStyle name="20% - Accent1 5 5 3" xfId="4297"/>
    <cellStyle name="20% - Accent1 5 5 4" xfId="4298"/>
    <cellStyle name="20% - Accent1 5 5 5" xfId="4299"/>
    <cellStyle name="20% - Accent1 5 6" xfId="4300"/>
    <cellStyle name="20% - Accent1 5 7" xfId="4301"/>
    <cellStyle name="20% - Accent1 5 8" xfId="4302"/>
    <cellStyle name="20% - Accent1 5 9" xfId="4303"/>
    <cellStyle name="20% - Accent1 50" xfId="60"/>
    <cellStyle name="20% - Accent1 50 2" xfId="4304"/>
    <cellStyle name="20% - Accent1 50 2 2" xfId="4305"/>
    <cellStyle name="20% - Accent1 50 2 3" xfId="4306"/>
    <cellStyle name="20% - Accent1 50 2 4" xfId="4307"/>
    <cellStyle name="20% - Accent1 50 2 5" xfId="4308"/>
    <cellStyle name="20% - Accent1 50 3" xfId="4309"/>
    <cellStyle name="20% - Accent1 50 3 2" xfId="4310"/>
    <cellStyle name="20% - Accent1 50 3 3" xfId="4311"/>
    <cellStyle name="20% - Accent1 50 3 4" xfId="4312"/>
    <cellStyle name="20% - Accent1 50 3 5" xfId="4313"/>
    <cellStyle name="20% - Accent1 50 4" xfId="4314"/>
    <cellStyle name="20% - Accent1 50 5" xfId="4315"/>
    <cellStyle name="20% - Accent1 50 6" xfId="4316"/>
    <cellStyle name="20% - Accent1 50 7" xfId="4317"/>
    <cellStyle name="20% - Accent1 50 8" xfId="4318"/>
    <cellStyle name="20% - Accent1 51" xfId="61"/>
    <cellStyle name="20% - Accent1 51 2" xfId="4319"/>
    <cellStyle name="20% - Accent1 51 2 2" xfId="4320"/>
    <cellStyle name="20% - Accent1 51 2 3" xfId="4321"/>
    <cellStyle name="20% - Accent1 51 2 4" xfId="4322"/>
    <cellStyle name="20% - Accent1 51 2 5" xfId="4323"/>
    <cellStyle name="20% - Accent1 51 3" xfId="4324"/>
    <cellStyle name="20% - Accent1 51 3 2" xfId="4325"/>
    <cellStyle name="20% - Accent1 51 3 3" xfId="4326"/>
    <cellStyle name="20% - Accent1 51 3 4" xfId="4327"/>
    <cellStyle name="20% - Accent1 51 3 5" xfId="4328"/>
    <cellStyle name="20% - Accent1 51 4" xfId="4329"/>
    <cellStyle name="20% - Accent1 51 5" xfId="4330"/>
    <cellStyle name="20% - Accent1 51 6" xfId="4331"/>
    <cellStyle name="20% - Accent1 51 7" xfId="4332"/>
    <cellStyle name="20% - Accent1 51 8" xfId="4333"/>
    <cellStyle name="20% - Accent1 52" xfId="62"/>
    <cellStyle name="20% - Accent1 52 2" xfId="4334"/>
    <cellStyle name="20% - Accent1 52 2 2" xfId="4335"/>
    <cellStyle name="20% - Accent1 52 2 3" xfId="4336"/>
    <cellStyle name="20% - Accent1 52 2 4" xfId="4337"/>
    <cellStyle name="20% - Accent1 52 2 5" xfId="4338"/>
    <cellStyle name="20% - Accent1 52 3" xfId="4339"/>
    <cellStyle name="20% - Accent1 52 3 2" xfId="4340"/>
    <cellStyle name="20% - Accent1 52 3 3" xfId="4341"/>
    <cellStyle name="20% - Accent1 52 3 4" xfId="4342"/>
    <cellStyle name="20% - Accent1 52 3 5" xfId="4343"/>
    <cellStyle name="20% - Accent1 52 4" xfId="4344"/>
    <cellStyle name="20% - Accent1 52 5" xfId="4345"/>
    <cellStyle name="20% - Accent1 52 6" xfId="4346"/>
    <cellStyle name="20% - Accent1 52 7" xfId="4347"/>
    <cellStyle name="20% - Accent1 52 8" xfId="4348"/>
    <cellStyle name="20% - Accent1 53" xfId="63"/>
    <cellStyle name="20% - Accent1 53 2" xfId="4349"/>
    <cellStyle name="20% - Accent1 53 2 2" xfId="4350"/>
    <cellStyle name="20% - Accent1 53 2 3" xfId="4351"/>
    <cellStyle name="20% - Accent1 53 2 4" xfId="4352"/>
    <cellStyle name="20% - Accent1 53 2 5" xfId="4353"/>
    <cellStyle name="20% - Accent1 53 3" xfId="4354"/>
    <cellStyle name="20% - Accent1 53 3 2" xfId="4355"/>
    <cellStyle name="20% - Accent1 53 3 3" xfId="4356"/>
    <cellStyle name="20% - Accent1 53 3 4" xfId="4357"/>
    <cellStyle name="20% - Accent1 53 3 5" xfId="4358"/>
    <cellStyle name="20% - Accent1 53 4" xfId="4359"/>
    <cellStyle name="20% - Accent1 53 5" xfId="4360"/>
    <cellStyle name="20% - Accent1 53 6" xfId="4361"/>
    <cellStyle name="20% - Accent1 53 7" xfId="4362"/>
    <cellStyle name="20% - Accent1 53 8" xfId="4363"/>
    <cellStyle name="20% - Accent1 54" xfId="64"/>
    <cellStyle name="20% - Accent1 54 2" xfId="4364"/>
    <cellStyle name="20% - Accent1 54 2 2" xfId="4365"/>
    <cellStyle name="20% - Accent1 54 2 3" xfId="4366"/>
    <cellStyle name="20% - Accent1 54 2 4" xfId="4367"/>
    <cellStyle name="20% - Accent1 54 2 5" xfId="4368"/>
    <cellStyle name="20% - Accent1 54 3" xfId="4369"/>
    <cellStyle name="20% - Accent1 54 3 2" xfId="4370"/>
    <cellStyle name="20% - Accent1 54 3 3" xfId="4371"/>
    <cellStyle name="20% - Accent1 54 3 4" xfId="4372"/>
    <cellStyle name="20% - Accent1 54 3 5" xfId="4373"/>
    <cellStyle name="20% - Accent1 54 4" xfId="4374"/>
    <cellStyle name="20% - Accent1 54 5" xfId="4375"/>
    <cellStyle name="20% - Accent1 54 6" xfId="4376"/>
    <cellStyle name="20% - Accent1 54 7" xfId="4377"/>
    <cellStyle name="20% - Accent1 54 8" xfId="4378"/>
    <cellStyle name="20% - Accent1 55" xfId="65"/>
    <cellStyle name="20% - Accent1 55 2" xfId="4379"/>
    <cellStyle name="20% - Accent1 55 2 2" xfId="4380"/>
    <cellStyle name="20% - Accent1 55 2 3" xfId="4381"/>
    <cellStyle name="20% - Accent1 55 2 4" xfId="4382"/>
    <cellStyle name="20% - Accent1 55 2 5" xfId="4383"/>
    <cellStyle name="20% - Accent1 55 3" xfId="4384"/>
    <cellStyle name="20% - Accent1 55 3 2" xfId="4385"/>
    <cellStyle name="20% - Accent1 55 3 3" xfId="4386"/>
    <cellStyle name="20% - Accent1 55 3 4" xfId="4387"/>
    <cellStyle name="20% - Accent1 55 3 5" xfId="4388"/>
    <cellStyle name="20% - Accent1 55 4" xfId="4389"/>
    <cellStyle name="20% - Accent1 55 5" xfId="4390"/>
    <cellStyle name="20% - Accent1 55 6" xfId="4391"/>
    <cellStyle name="20% - Accent1 55 7" xfId="4392"/>
    <cellStyle name="20% - Accent1 55 8" xfId="4393"/>
    <cellStyle name="20% - Accent1 56" xfId="66"/>
    <cellStyle name="20% - Accent1 56 2" xfId="4394"/>
    <cellStyle name="20% - Accent1 56 2 2" xfId="4395"/>
    <cellStyle name="20% - Accent1 56 2 3" xfId="4396"/>
    <cellStyle name="20% - Accent1 56 2 4" xfId="4397"/>
    <cellStyle name="20% - Accent1 56 2 5" xfId="4398"/>
    <cellStyle name="20% - Accent1 56 3" xfId="4399"/>
    <cellStyle name="20% - Accent1 56 3 2" xfId="4400"/>
    <cellStyle name="20% - Accent1 56 3 3" xfId="4401"/>
    <cellStyle name="20% - Accent1 56 3 4" xfId="4402"/>
    <cellStyle name="20% - Accent1 56 3 5" xfId="4403"/>
    <cellStyle name="20% - Accent1 56 4" xfId="4404"/>
    <cellStyle name="20% - Accent1 56 5" xfId="4405"/>
    <cellStyle name="20% - Accent1 56 6" xfId="4406"/>
    <cellStyle name="20% - Accent1 56 7" xfId="4407"/>
    <cellStyle name="20% - Accent1 56 8" xfId="4408"/>
    <cellStyle name="20% - Accent1 57" xfId="67"/>
    <cellStyle name="20% - Accent1 57 2" xfId="4409"/>
    <cellStyle name="20% - Accent1 57 2 2" xfId="4410"/>
    <cellStyle name="20% - Accent1 57 2 3" xfId="4411"/>
    <cellStyle name="20% - Accent1 57 2 4" xfId="4412"/>
    <cellStyle name="20% - Accent1 57 2 5" xfId="4413"/>
    <cellStyle name="20% - Accent1 57 3" xfId="4414"/>
    <cellStyle name="20% - Accent1 57 3 2" xfId="4415"/>
    <cellStyle name="20% - Accent1 57 3 3" xfId="4416"/>
    <cellStyle name="20% - Accent1 57 3 4" xfId="4417"/>
    <cellStyle name="20% - Accent1 57 3 5" xfId="4418"/>
    <cellStyle name="20% - Accent1 57 4" xfId="4419"/>
    <cellStyle name="20% - Accent1 57 5" xfId="4420"/>
    <cellStyle name="20% - Accent1 57 6" xfId="4421"/>
    <cellStyle name="20% - Accent1 57 7" xfId="4422"/>
    <cellStyle name="20% - Accent1 57 8" xfId="4423"/>
    <cellStyle name="20% - Accent1 58" xfId="68"/>
    <cellStyle name="20% - Accent1 58 2" xfId="4424"/>
    <cellStyle name="20% - Accent1 58 2 2" xfId="4425"/>
    <cellStyle name="20% - Accent1 58 2 3" xfId="4426"/>
    <cellStyle name="20% - Accent1 58 2 4" xfId="4427"/>
    <cellStyle name="20% - Accent1 58 2 5" xfId="4428"/>
    <cellStyle name="20% - Accent1 58 3" xfId="4429"/>
    <cellStyle name="20% - Accent1 58 3 2" xfId="4430"/>
    <cellStyle name="20% - Accent1 58 3 3" xfId="4431"/>
    <cellStyle name="20% - Accent1 58 3 4" xfId="4432"/>
    <cellStyle name="20% - Accent1 58 3 5" xfId="4433"/>
    <cellStyle name="20% - Accent1 58 4" xfId="4434"/>
    <cellStyle name="20% - Accent1 58 5" xfId="4435"/>
    <cellStyle name="20% - Accent1 58 6" xfId="4436"/>
    <cellStyle name="20% - Accent1 58 7" xfId="4437"/>
    <cellStyle name="20% - Accent1 58 8" xfId="4438"/>
    <cellStyle name="20% - Accent1 59" xfId="69"/>
    <cellStyle name="20% - Accent1 59 2" xfId="4439"/>
    <cellStyle name="20% - Accent1 59 2 2" xfId="4440"/>
    <cellStyle name="20% - Accent1 59 2 3" xfId="4441"/>
    <cellStyle name="20% - Accent1 59 2 4" xfId="4442"/>
    <cellStyle name="20% - Accent1 59 2 5" xfId="4443"/>
    <cellStyle name="20% - Accent1 59 3" xfId="4444"/>
    <cellStyle name="20% - Accent1 59 3 2" xfId="4445"/>
    <cellStyle name="20% - Accent1 59 3 3" xfId="4446"/>
    <cellStyle name="20% - Accent1 59 3 4" xfId="4447"/>
    <cellStyle name="20% - Accent1 59 3 5" xfId="4448"/>
    <cellStyle name="20% - Accent1 59 4" xfId="4449"/>
    <cellStyle name="20% - Accent1 59 5" xfId="4450"/>
    <cellStyle name="20% - Accent1 59 6" xfId="4451"/>
    <cellStyle name="20% - Accent1 59 7" xfId="4452"/>
    <cellStyle name="20% - Accent1 59 8" xfId="4453"/>
    <cellStyle name="20% - Accent1 6" xfId="70"/>
    <cellStyle name="20% - Accent1 6 10" xfId="4454"/>
    <cellStyle name="20% - Accent1 6 2" xfId="71"/>
    <cellStyle name="20% - Accent1 6 2 2" xfId="4455"/>
    <cellStyle name="20% - Accent1 6 2 3" xfId="4456"/>
    <cellStyle name="20% - Accent1 6 2 4" xfId="4457"/>
    <cellStyle name="20% - Accent1 6 2 5" xfId="4458"/>
    <cellStyle name="20% - Accent1 6 3" xfId="72"/>
    <cellStyle name="20% - Accent1 6 3 2" xfId="4459"/>
    <cellStyle name="20% - Accent1 6 3 3" xfId="4460"/>
    <cellStyle name="20% - Accent1 6 3 4" xfId="4461"/>
    <cellStyle name="20% - Accent1 6 3 5" xfId="4462"/>
    <cellStyle name="20% - Accent1 6 4" xfId="4463"/>
    <cellStyle name="20% - Accent1 6 4 2" xfId="4464"/>
    <cellStyle name="20% - Accent1 6 4 3" xfId="4465"/>
    <cellStyle name="20% - Accent1 6 4 4" xfId="4466"/>
    <cellStyle name="20% - Accent1 6 4 5" xfId="4467"/>
    <cellStyle name="20% - Accent1 6 5" xfId="4468"/>
    <cellStyle name="20% - Accent1 6 5 2" xfId="4469"/>
    <cellStyle name="20% - Accent1 6 5 3" xfId="4470"/>
    <cellStyle name="20% - Accent1 6 5 4" xfId="4471"/>
    <cellStyle name="20% - Accent1 6 5 5" xfId="4472"/>
    <cellStyle name="20% - Accent1 6 6" xfId="4473"/>
    <cellStyle name="20% - Accent1 6 7" xfId="4474"/>
    <cellStyle name="20% - Accent1 6 8" xfId="4475"/>
    <cellStyle name="20% - Accent1 6 9" xfId="4476"/>
    <cellStyle name="20% - Accent1 60" xfId="73"/>
    <cellStyle name="20% - Accent1 60 2" xfId="4477"/>
    <cellStyle name="20% - Accent1 60 2 2" xfId="4478"/>
    <cellStyle name="20% - Accent1 60 2 3" xfId="4479"/>
    <cellStyle name="20% - Accent1 60 2 4" xfId="4480"/>
    <cellStyle name="20% - Accent1 60 2 5" xfId="4481"/>
    <cellStyle name="20% - Accent1 60 3" xfId="4482"/>
    <cellStyle name="20% - Accent1 60 3 2" xfId="4483"/>
    <cellStyle name="20% - Accent1 60 3 3" xfId="4484"/>
    <cellStyle name="20% - Accent1 60 3 4" xfId="4485"/>
    <cellStyle name="20% - Accent1 60 3 5" xfId="4486"/>
    <cellStyle name="20% - Accent1 60 4" xfId="4487"/>
    <cellStyle name="20% - Accent1 60 5" xfId="4488"/>
    <cellStyle name="20% - Accent1 60 6" xfId="4489"/>
    <cellStyle name="20% - Accent1 60 7" xfId="4490"/>
    <cellStyle name="20% - Accent1 60 8" xfId="4491"/>
    <cellStyle name="20% - Accent1 61" xfId="74"/>
    <cellStyle name="20% - Accent1 61 2" xfId="4492"/>
    <cellStyle name="20% - Accent1 61 2 2" xfId="4493"/>
    <cellStyle name="20% - Accent1 61 2 3" xfId="4494"/>
    <cellStyle name="20% - Accent1 61 2 4" xfId="4495"/>
    <cellStyle name="20% - Accent1 61 2 5" xfId="4496"/>
    <cellStyle name="20% - Accent1 61 3" xfId="4497"/>
    <cellStyle name="20% - Accent1 61 3 2" xfId="4498"/>
    <cellStyle name="20% - Accent1 61 3 3" xfId="4499"/>
    <cellStyle name="20% - Accent1 61 3 4" xfId="4500"/>
    <cellStyle name="20% - Accent1 61 3 5" xfId="4501"/>
    <cellStyle name="20% - Accent1 61 4" xfId="4502"/>
    <cellStyle name="20% - Accent1 61 5" xfId="4503"/>
    <cellStyle name="20% - Accent1 61 6" xfId="4504"/>
    <cellStyle name="20% - Accent1 61 7" xfId="4505"/>
    <cellStyle name="20% - Accent1 61 8" xfId="4506"/>
    <cellStyle name="20% - Accent1 62" xfId="75"/>
    <cellStyle name="20% - Accent1 62 2" xfId="4507"/>
    <cellStyle name="20% - Accent1 62 2 2" xfId="4508"/>
    <cellStyle name="20% - Accent1 62 2 3" xfId="4509"/>
    <cellStyle name="20% - Accent1 62 2 4" xfId="4510"/>
    <cellStyle name="20% - Accent1 62 2 5" xfId="4511"/>
    <cellStyle name="20% - Accent1 62 3" xfId="4512"/>
    <cellStyle name="20% - Accent1 62 3 2" xfId="4513"/>
    <cellStyle name="20% - Accent1 62 3 3" xfId="4514"/>
    <cellStyle name="20% - Accent1 62 3 4" xfId="4515"/>
    <cellStyle name="20% - Accent1 62 3 5" xfId="4516"/>
    <cellStyle name="20% - Accent1 62 4" xfId="4517"/>
    <cellStyle name="20% - Accent1 62 5" xfId="4518"/>
    <cellStyle name="20% - Accent1 62 6" xfId="4519"/>
    <cellStyle name="20% - Accent1 62 7" xfId="4520"/>
    <cellStyle name="20% - Accent1 62 8" xfId="4521"/>
    <cellStyle name="20% - Accent1 63" xfId="76"/>
    <cellStyle name="20% - Accent1 63 2" xfId="4522"/>
    <cellStyle name="20% - Accent1 63 2 2" xfId="4523"/>
    <cellStyle name="20% - Accent1 63 2 3" xfId="4524"/>
    <cellStyle name="20% - Accent1 63 2 4" xfId="4525"/>
    <cellStyle name="20% - Accent1 63 2 5" xfId="4526"/>
    <cellStyle name="20% - Accent1 63 3" xfId="4527"/>
    <cellStyle name="20% - Accent1 63 3 2" xfId="4528"/>
    <cellStyle name="20% - Accent1 63 3 3" xfId="4529"/>
    <cellStyle name="20% - Accent1 63 3 4" xfId="4530"/>
    <cellStyle name="20% - Accent1 63 3 5" xfId="4531"/>
    <cellStyle name="20% - Accent1 63 4" xfId="4532"/>
    <cellStyle name="20% - Accent1 63 5" xfId="4533"/>
    <cellStyle name="20% - Accent1 63 6" xfId="4534"/>
    <cellStyle name="20% - Accent1 63 7" xfId="4535"/>
    <cellStyle name="20% - Accent1 63 8" xfId="4536"/>
    <cellStyle name="20% - Accent1 64" xfId="77"/>
    <cellStyle name="20% - Accent1 64 2" xfId="4537"/>
    <cellStyle name="20% - Accent1 64 2 2" xfId="4538"/>
    <cellStyle name="20% - Accent1 64 2 3" xfId="4539"/>
    <cellStyle name="20% - Accent1 64 2 4" xfId="4540"/>
    <cellStyle name="20% - Accent1 64 2 5" xfId="4541"/>
    <cellStyle name="20% - Accent1 64 3" xfId="4542"/>
    <cellStyle name="20% - Accent1 64 3 2" xfId="4543"/>
    <cellStyle name="20% - Accent1 64 3 3" xfId="4544"/>
    <cellStyle name="20% - Accent1 64 3 4" xfId="4545"/>
    <cellStyle name="20% - Accent1 64 3 5" xfId="4546"/>
    <cellStyle name="20% - Accent1 64 4" xfId="4547"/>
    <cellStyle name="20% - Accent1 64 5" xfId="4548"/>
    <cellStyle name="20% - Accent1 64 6" xfId="4549"/>
    <cellStyle name="20% - Accent1 64 7" xfId="4550"/>
    <cellStyle name="20% - Accent1 64 8" xfId="4551"/>
    <cellStyle name="20% - Accent1 65" xfId="78"/>
    <cellStyle name="20% - Accent1 65 2" xfId="4552"/>
    <cellStyle name="20% - Accent1 65 2 2" xfId="4553"/>
    <cellStyle name="20% - Accent1 65 2 3" xfId="4554"/>
    <cellStyle name="20% - Accent1 65 2 4" xfId="4555"/>
    <cellStyle name="20% - Accent1 65 2 5" xfId="4556"/>
    <cellStyle name="20% - Accent1 65 3" xfId="4557"/>
    <cellStyle name="20% - Accent1 65 3 2" xfId="4558"/>
    <cellStyle name="20% - Accent1 65 3 3" xfId="4559"/>
    <cellStyle name="20% - Accent1 65 3 4" xfId="4560"/>
    <cellStyle name="20% - Accent1 65 3 5" xfId="4561"/>
    <cellStyle name="20% - Accent1 65 4" xfId="4562"/>
    <cellStyle name="20% - Accent1 65 5" xfId="4563"/>
    <cellStyle name="20% - Accent1 65 6" xfId="4564"/>
    <cellStyle name="20% - Accent1 65 7" xfId="4565"/>
    <cellStyle name="20% - Accent1 65 8" xfId="4566"/>
    <cellStyle name="20% - Accent1 66" xfId="79"/>
    <cellStyle name="20% - Accent1 66 2" xfId="4567"/>
    <cellStyle name="20% - Accent1 66 2 2" xfId="4568"/>
    <cellStyle name="20% - Accent1 66 2 3" xfId="4569"/>
    <cellStyle name="20% - Accent1 66 2 4" xfId="4570"/>
    <cellStyle name="20% - Accent1 66 2 5" xfId="4571"/>
    <cellStyle name="20% - Accent1 66 3" xfId="4572"/>
    <cellStyle name="20% - Accent1 66 3 2" xfId="4573"/>
    <cellStyle name="20% - Accent1 66 3 3" xfId="4574"/>
    <cellStyle name="20% - Accent1 66 3 4" xfId="4575"/>
    <cellStyle name="20% - Accent1 66 3 5" xfId="4576"/>
    <cellStyle name="20% - Accent1 66 4" xfId="4577"/>
    <cellStyle name="20% - Accent1 66 5" xfId="4578"/>
    <cellStyle name="20% - Accent1 66 6" xfId="4579"/>
    <cellStyle name="20% - Accent1 66 7" xfId="4580"/>
    <cellStyle name="20% - Accent1 66 8" xfId="4581"/>
    <cellStyle name="20% - Accent1 67" xfId="80"/>
    <cellStyle name="20% - Accent1 67 2" xfId="4582"/>
    <cellStyle name="20% - Accent1 67 2 2" xfId="4583"/>
    <cellStyle name="20% - Accent1 67 2 3" xfId="4584"/>
    <cellStyle name="20% - Accent1 67 2 4" xfId="4585"/>
    <cellStyle name="20% - Accent1 67 2 5" xfId="4586"/>
    <cellStyle name="20% - Accent1 67 3" xfId="4587"/>
    <cellStyle name="20% - Accent1 67 3 2" xfId="4588"/>
    <cellStyle name="20% - Accent1 67 3 3" xfId="4589"/>
    <cellStyle name="20% - Accent1 67 3 4" xfId="4590"/>
    <cellStyle name="20% - Accent1 67 3 5" xfId="4591"/>
    <cellStyle name="20% - Accent1 67 4" xfId="4592"/>
    <cellStyle name="20% - Accent1 67 5" xfId="4593"/>
    <cellStyle name="20% - Accent1 67 6" xfId="4594"/>
    <cellStyle name="20% - Accent1 67 7" xfId="4595"/>
    <cellStyle name="20% - Accent1 67 8" xfId="4596"/>
    <cellStyle name="20% - Accent1 68" xfId="81"/>
    <cellStyle name="20% - Accent1 68 2" xfId="4597"/>
    <cellStyle name="20% - Accent1 68 2 2" xfId="4598"/>
    <cellStyle name="20% - Accent1 68 2 3" xfId="4599"/>
    <cellStyle name="20% - Accent1 68 2 4" xfId="4600"/>
    <cellStyle name="20% - Accent1 68 2 5" xfId="4601"/>
    <cellStyle name="20% - Accent1 68 3" xfId="4602"/>
    <cellStyle name="20% - Accent1 68 3 2" xfId="4603"/>
    <cellStyle name="20% - Accent1 68 3 3" xfId="4604"/>
    <cellStyle name="20% - Accent1 68 3 4" xfId="4605"/>
    <cellStyle name="20% - Accent1 68 3 5" xfId="4606"/>
    <cellStyle name="20% - Accent1 68 4" xfId="4607"/>
    <cellStyle name="20% - Accent1 68 5" xfId="4608"/>
    <cellStyle name="20% - Accent1 68 6" xfId="4609"/>
    <cellStyle name="20% - Accent1 68 7" xfId="4610"/>
    <cellStyle name="20% - Accent1 68 8" xfId="4611"/>
    <cellStyle name="20% - Accent1 69" xfId="82"/>
    <cellStyle name="20% - Accent1 69 2" xfId="4612"/>
    <cellStyle name="20% - Accent1 69 2 2" xfId="4613"/>
    <cellStyle name="20% - Accent1 69 2 3" xfId="4614"/>
    <cellStyle name="20% - Accent1 69 2 4" xfId="4615"/>
    <cellStyle name="20% - Accent1 69 2 5" xfId="4616"/>
    <cellStyle name="20% - Accent1 69 3" xfId="4617"/>
    <cellStyle name="20% - Accent1 69 3 2" xfId="4618"/>
    <cellStyle name="20% - Accent1 69 3 3" xfId="4619"/>
    <cellStyle name="20% - Accent1 69 3 4" xfId="4620"/>
    <cellStyle name="20% - Accent1 69 3 5" xfId="4621"/>
    <cellStyle name="20% - Accent1 69 4" xfId="4622"/>
    <cellStyle name="20% - Accent1 69 5" xfId="4623"/>
    <cellStyle name="20% - Accent1 69 6" xfId="4624"/>
    <cellStyle name="20% - Accent1 69 7" xfId="4625"/>
    <cellStyle name="20% - Accent1 69 8" xfId="4626"/>
    <cellStyle name="20% - Accent1 7" xfId="83"/>
    <cellStyle name="20% - Accent1 7 10" xfId="4627"/>
    <cellStyle name="20% - Accent1 7 2" xfId="84"/>
    <cellStyle name="20% - Accent1 7 2 2" xfId="4628"/>
    <cellStyle name="20% - Accent1 7 2 3" xfId="4629"/>
    <cellStyle name="20% - Accent1 7 2 4" xfId="4630"/>
    <cellStyle name="20% - Accent1 7 2 5" xfId="4631"/>
    <cellStyle name="20% - Accent1 7 3" xfId="85"/>
    <cellStyle name="20% - Accent1 7 3 2" xfId="4632"/>
    <cellStyle name="20% - Accent1 7 3 3" xfId="4633"/>
    <cellStyle name="20% - Accent1 7 3 4" xfId="4634"/>
    <cellStyle name="20% - Accent1 7 3 5" xfId="4635"/>
    <cellStyle name="20% - Accent1 7 4" xfId="4636"/>
    <cellStyle name="20% - Accent1 7 4 2" xfId="4637"/>
    <cellStyle name="20% - Accent1 7 4 3" xfId="4638"/>
    <cellStyle name="20% - Accent1 7 4 4" xfId="4639"/>
    <cellStyle name="20% - Accent1 7 4 5" xfId="4640"/>
    <cellStyle name="20% - Accent1 7 5" xfId="4641"/>
    <cellStyle name="20% - Accent1 7 5 2" xfId="4642"/>
    <cellStyle name="20% - Accent1 7 5 3" xfId="4643"/>
    <cellStyle name="20% - Accent1 7 5 4" xfId="4644"/>
    <cellStyle name="20% - Accent1 7 5 5" xfId="4645"/>
    <cellStyle name="20% - Accent1 7 6" xfId="4646"/>
    <cellStyle name="20% - Accent1 7 7" xfId="4647"/>
    <cellStyle name="20% - Accent1 7 8" xfId="4648"/>
    <cellStyle name="20% - Accent1 7 9" xfId="4649"/>
    <cellStyle name="20% - Accent1 70" xfId="86"/>
    <cellStyle name="20% - Accent1 70 2" xfId="4650"/>
    <cellStyle name="20% - Accent1 70 2 2" xfId="4651"/>
    <cellStyle name="20% - Accent1 70 2 3" xfId="4652"/>
    <cellStyle name="20% - Accent1 70 2 4" xfId="4653"/>
    <cellStyle name="20% - Accent1 70 2 5" xfId="4654"/>
    <cellStyle name="20% - Accent1 70 3" xfId="4655"/>
    <cellStyle name="20% - Accent1 70 3 2" xfId="4656"/>
    <cellStyle name="20% - Accent1 70 3 3" xfId="4657"/>
    <cellStyle name="20% - Accent1 70 3 4" xfId="4658"/>
    <cellStyle name="20% - Accent1 70 3 5" xfId="4659"/>
    <cellStyle name="20% - Accent1 70 4" xfId="4660"/>
    <cellStyle name="20% - Accent1 70 5" xfId="4661"/>
    <cellStyle name="20% - Accent1 70 6" xfId="4662"/>
    <cellStyle name="20% - Accent1 70 7" xfId="4663"/>
    <cellStyle name="20% - Accent1 70 8" xfId="4664"/>
    <cellStyle name="20% - Accent1 71" xfId="87"/>
    <cellStyle name="20% - Accent1 71 2" xfId="4665"/>
    <cellStyle name="20% - Accent1 71 2 2" xfId="4666"/>
    <cellStyle name="20% - Accent1 71 2 3" xfId="4667"/>
    <cellStyle name="20% - Accent1 71 2 4" xfId="4668"/>
    <cellStyle name="20% - Accent1 71 2 5" xfId="4669"/>
    <cellStyle name="20% - Accent1 71 3" xfId="4670"/>
    <cellStyle name="20% - Accent1 71 3 2" xfId="4671"/>
    <cellStyle name="20% - Accent1 71 3 3" xfId="4672"/>
    <cellStyle name="20% - Accent1 71 3 4" xfId="4673"/>
    <cellStyle name="20% - Accent1 71 3 5" xfId="4674"/>
    <cellStyle name="20% - Accent1 71 4" xfId="4675"/>
    <cellStyle name="20% - Accent1 71 5" xfId="4676"/>
    <cellStyle name="20% - Accent1 71 6" xfId="4677"/>
    <cellStyle name="20% - Accent1 71 7" xfId="4678"/>
    <cellStyle name="20% - Accent1 71 8" xfId="4679"/>
    <cellStyle name="20% - Accent1 72" xfId="88"/>
    <cellStyle name="20% - Accent1 72 2" xfId="4680"/>
    <cellStyle name="20% - Accent1 72 2 2" xfId="4681"/>
    <cellStyle name="20% - Accent1 72 2 3" xfId="4682"/>
    <cellStyle name="20% - Accent1 72 2 4" xfId="4683"/>
    <cellStyle name="20% - Accent1 72 2 5" xfId="4684"/>
    <cellStyle name="20% - Accent1 72 3" xfId="4685"/>
    <cellStyle name="20% - Accent1 72 3 2" xfId="4686"/>
    <cellStyle name="20% - Accent1 72 3 3" xfId="4687"/>
    <cellStyle name="20% - Accent1 72 3 4" xfId="4688"/>
    <cellStyle name="20% - Accent1 72 3 5" xfId="4689"/>
    <cellStyle name="20% - Accent1 72 4" xfId="4690"/>
    <cellStyle name="20% - Accent1 72 5" xfId="4691"/>
    <cellStyle name="20% - Accent1 72 6" xfId="4692"/>
    <cellStyle name="20% - Accent1 72 7" xfId="4693"/>
    <cellStyle name="20% - Accent1 72 8" xfId="4694"/>
    <cellStyle name="20% - Accent1 73" xfId="4695"/>
    <cellStyle name="20% - Accent1 73 2" xfId="4696"/>
    <cellStyle name="20% - Accent1 73 3" xfId="4697"/>
    <cellStyle name="20% - Accent1 73 4" xfId="4698"/>
    <cellStyle name="20% - Accent1 73 5" xfId="4699"/>
    <cellStyle name="20% - Accent1 74" xfId="4700"/>
    <cellStyle name="20% - Accent1 75" xfId="4701"/>
    <cellStyle name="20% - Accent1 76" xfId="4702"/>
    <cellStyle name="20% - Accent1 77" xfId="4703"/>
    <cellStyle name="20% - Accent1 78" xfId="4704"/>
    <cellStyle name="20% - Accent1 8" xfId="89"/>
    <cellStyle name="20% - Accent1 8 10" xfId="4705"/>
    <cellStyle name="20% - Accent1 8 2" xfId="90"/>
    <cellStyle name="20% - Accent1 8 2 2" xfId="4706"/>
    <cellStyle name="20% - Accent1 8 2 3" xfId="4707"/>
    <cellStyle name="20% - Accent1 8 2 4" xfId="4708"/>
    <cellStyle name="20% - Accent1 8 2 5" xfId="4709"/>
    <cellStyle name="20% - Accent1 8 3" xfId="91"/>
    <cellStyle name="20% - Accent1 8 3 2" xfId="4710"/>
    <cellStyle name="20% - Accent1 8 3 3" xfId="4711"/>
    <cellStyle name="20% - Accent1 8 3 4" xfId="4712"/>
    <cellStyle name="20% - Accent1 8 3 5" xfId="4713"/>
    <cellStyle name="20% - Accent1 8 4" xfId="4714"/>
    <cellStyle name="20% - Accent1 8 4 2" xfId="4715"/>
    <cellStyle name="20% - Accent1 8 4 3" xfId="4716"/>
    <cellStyle name="20% - Accent1 8 4 4" xfId="4717"/>
    <cellStyle name="20% - Accent1 8 4 5" xfId="4718"/>
    <cellStyle name="20% - Accent1 8 5" xfId="4719"/>
    <cellStyle name="20% - Accent1 8 5 2" xfId="4720"/>
    <cellStyle name="20% - Accent1 8 5 3" xfId="4721"/>
    <cellStyle name="20% - Accent1 8 5 4" xfId="4722"/>
    <cellStyle name="20% - Accent1 8 5 5" xfId="4723"/>
    <cellStyle name="20% - Accent1 8 6" xfId="4724"/>
    <cellStyle name="20% - Accent1 8 7" xfId="4725"/>
    <cellStyle name="20% - Accent1 8 8" xfId="4726"/>
    <cellStyle name="20% - Accent1 8 9" xfId="4727"/>
    <cellStyle name="20% - Accent1 9" xfId="92"/>
    <cellStyle name="20% - Accent1 9 10" xfId="4728"/>
    <cellStyle name="20% - Accent1 9 2" xfId="93"/>
    <cellStyle name="20% - Accent1 9 2 2" xfId="4729"/>
    <cellStyle name="20% - Accent1 9 2 3" xfId="4730"/>
    <cellStyle name="20% - Accent1 9 2 4" xfId="4731"/>
    <cellStyle name="20% - Accent1 9 2 5" xfId="4732"/>
    <cellStyle name="20% - Accent1 9 3" xfId="94"/>
    <cellStyle name="20% - Accent1 9 3 2" xfId="4733"/>
    <cellStyle name="20% - Accent1 9 3 3" xfId="4734"/>
    <cellStyle name="20% - Accent1 9 3 4" xfId="4735"/>
    <cellStyle name="20% - Accent1 9 3 5" xfId="4736"/>
    <cellStyle name="20% - Accent1 9 4" xfId="4737"/>
    <cellStyle name="20% - Accent1 9 4 2" xfId="4738"/>
    <cellStyle name="20% - Accent1 9 4 3" xfId="4739"/>
    <cellStyle name="20% - Accent1 9 4 4" xfId="4740"/>
    <cellStyle name="20% - Accent1 9 4 5" xfId="4741"/>
    <cellStyle name="20% - Accent1 9 5" xfId="4742"/>
    <cellStyle name="20% - Accent1 9 5 2" xfId="4743"/>
    <cellStyle name="20% - Accent1 9 5 3" xfId="4744"/>
    <cellStyle name="20% - Accent1 9 5 4" xfId="4745"/>
    <cellStyle name="20% - Accent1 9 5 5" xfId="4746"/>
    <cellStyle name="20% - Accent1 9 6" xfId="4747"/>
    <cellStyle name="20% - Accent1 9 7" xfId="4748"/>
    <cellStyle name="20% - Accent1 9 8" xfId="4749"/>
    <cellStyle name="20% - Accent1 9 9" xfId="4750"/>
    <cellStyle name="20% - Accent2 10" xfId="95"/>
    <cellStyle name="20% - Accent2 10 10" xfId="4751"/>
    <cellStyle name="20% - Accent2 10 2" xfId="96"/>
    <cellStyle name="20% - Accent2 10 2 2" xfId="4752"/>
    <cellStyle name="20% - Accent2 10 2 3" xfId="4753"/>
    <cellStyle name="20% - Accent2 10 2 4" xfId="4754"/>
    <cellStyle name="20% - Accent2 10 2 5" xfId="4755"/>
    <cellStyle name="20% - Accent2 10 3" xfId="97"/>
    <cellStyle name="20% - Accent2 10 3 2" xfId="4756"/>
    <cellStyle name="20% - Accent2 10 3 3" xfId="4757"/>
    <cellStyle name="20% - Accent2 10 3 4" xfId="4758"/>
    <cellStyle name="20% - Accent2 10 3 5" xfId="4759"/>
    <cellStyle name="20% - Accent2 10 4" xfId="4760"/>
    <cellStyle name="20% - Accent2 10 4 2" xfId="4761"/>
    <cellStyle name="20% - Accent2 10 4 3" xfId="4762"/>
    <cellStyle name="20% - Accent2 10 4 4" xfId="4763"/>
    <cellStyle name="20% - Accent2 10 4 5" xfId="4764"/>
    <cellStyle name="20% - Accent2 10 5" xfId="4765"/>
    <cellStyle name="20% - Accent2 10 5 2" xfId="4766"/>
    <cellStyle name="20% - Accent2 10 5 3" xfId="4767"/>
    <cellStyle name="20% - Accent2 10 5 4" xfId="4768"/>
    <cellStyle name="20% - Accent2 10 5 5" xfId="4769"/>
    <cellStyle name="20% - Accent2 10 6" xfId="4770"/>
    <cellStyle name="20% - Accent2 10 7" xfId="4771"/>
    <cellStyle name="20% - Accent2 10 8" xfId="4772"/>
    <cellStyle name="20% - Accent2 10 9" xfId="4773"/>
    <cellStyle name="20% - Accent2 11" xfId="98"/>
    <cellStyle name="20% - Accent2 11 10" xfId="4774"/>
    <cellStyle name="20% - Accent2 11 2" xfId="99"/>
    <cellStyle name="20% - Accent2 11 2 2" xfId="4775"/>
    <cellStyle name="20% - Accent2 11 2 3" xfId="4776"/>
    <cellStyle name="20% - Accent2 11 2 4" xfId="4777"/>
    <cellStyle name="20% - Accent2 11 2 5" xfId="4778"/>
    <cellStyle name="20% - Accent2 11 3" xfId="100"/>
    <cellStyle name="20% - Accent2 11 3 2" xfId="4779"/>
    <cellStyle name="20% - Accent2 11 3 3" xfId="4780"/>
    <cellStyle name="20% - Accent2 11 3 4" xfId="4781"/>
    <cellStyle name="20% - Accent2 11 3 5" xfId="4782"/>
    <cellStyle name="20% - Accent2 11 4" xfId="4783"/>
    <cellStyle name="20% - Accent2 11 4 2" xfId="4784"/>
    <cellStyle name="20% - Accent2 11 4 3" xfId="4785"/>
    <cellStyle name="20% - Accent2 11 4 4" xfId="4786"/>
    <cellStyle name="20% - Accent2 11 4 5" xfId="4787"/>
    <cellStyle name="20% - Accent2 11 5" xfId="4788"/>
    <cellStyle name="20% - Accent2 11 5 2" xfId="4789"/>
    <cellStyle name="20% - Accent2 11 5 3" xfId="4790"/>
    <cellStyle name="20% - Accent2 11 5 4" xfId="4791"/>
    <cellStyle name="20% - Accent2 11 5 5" xfId="4792"/>
    <cellStyle name="20% - Accent2 11 6" xfId="4793"/>
    <cellStyle name="20% - Accent2 11 7" xfId="4794"/>
    <cellStyle name="20% - Accent2 11 8" xfId="4795"/>
    <cellStyle name="20% - Accent2 11 9" xfId="4796"/>
    <cellStyle name="20% - Accent2 12" xfId="101"/>
    <cellStyle name="20% - Accent2 12 10" xfId="4797"/>
    <cellStyle name="20% - Accent2 12 2" xfId="102"/>
    <cellStyle name="20% - Accent2 12 2 2" xfId="4798"/>
    <cellStyle name="20% - Accent2 12 2 3" xfId="4799"/>
    <cellStyle name="20% - Accent2 12 2 4" xfId="4800"/>
    <cellStyle name="20% - Accent2 12 2 5" xfId="4801"/>
    <cellStyle name="20% - Accent2 12 3" xfId="103"/>
    <cellStyle name="20% - Accent2 12 3 2" xfId="4802"/>
    <cellStyle name="20% - Accent2 12 3 3" xfId="4803"/>
    <cellStyle name="20% - Accent2 12 3 4" xfId="4804"/>
    <cellStyle name="20% - Accent2 12 3 5" xfId="4805"/>
    <cellStyle name="20% - Accent2 12 4" xfId="4806"/>
    <cellStyle name="20% - Accent2 12 4 2" xfId="4807"/>
    <cellStyle name="20% - Accent2 12 4 3" xfId="4808"/>
    <cellStyle name="20% - Accent2 12 4 4" xfId="4809"/>
    <cellStyle name="20% - Accent2 12 4 5" xfId="4810"/>
    <cellStyle name="20% - Accent2 12 5" xfId="4811"/>
    <cellStyle name="20% - Accent2 12 5 2" xfId="4812"/>
    <cellStyle name="20% - Accent2 12 5 3" xfId="4813"/>
    <cellStyle name="20% - Accent2 12 5 4" xfId="4814"/>
    <cellStyle name="20% - Accent2 12 5 5" xfId="4815"/>
    <cellStyle name="20% - Accent2 12 6" xfId="4816"/>
    <cellStyle name="20% - Accent2 12 7" xfId="4817"/>
    <cellStyle name="20% - Accent2 12 8" xfId="4818"/>
    <cellStyle name="20% - Accent2 12 9" xfId="4819"/>
    <cellStyle name="20% - Accent2 13" xfId="104"/>
    <cellStyle name="20% - Accent2 13 2" xfId="4820"/>
    <cellStyle name="20% - Accent2 13 2 2" xfId="4821"/>
    <cellStyle name="20% - Accent2 13 2 3" xfId="4822"/>
    <cellStyle name="20% - Accent2 13 2 4" xfId="4823"/>
    <cellStyle name="20% - Accent2 13 2 5" xfId="4824"/>
    <cellStyle name="20% - Accent2 13 3" xfId="4825"/>
    <cellStyle name="20% - Accent2 13 3 2" xfId="4826"/>
    <cellStyle name="20% - Accent2 13 3 3" xfId="4827"/>
    <cellStyle name="20% - Accent2 13 3 4" xfId="4828"/>
    <cellStyle name="20% - Accent2 13 3 5" xfId="4829"/>
    <cellStyle name="20% - Accent2 13 4" xfId="4830"/>
    <cellStyle name="20% - Accent2 13 5" xfId="4831"/>
    <cellStyle name="20% - Accent2 13 6" xfId="4832"/>
    <cellStyle name="20% - Accent2 13 7" xfId="4833"/>
    <cellStyle name="20% - Accent2 13 8" xfId="4834"/>
    <cellStyle name="20% - Accent2 14" xfId="105"/>
    <cellStyle name="20% - Accent2 14 2" xfId="4835"/>
    <cellStyle name="20% - Accent2 14 2 2" xfId="4836"/>
    <cellStyle name="20% - Accent2 14 2 3" xfId="4837"/>
    <cellStyle name="20% - Accent2 14 2 4" xfId="4838"/>
    <cellStyle name="20% - Accent2 14 2 5" xfId="4839"/>
    <cellStyle name="20% - Accent2 14 3" xfId="4840"/>
    <cellStyle name="20% - Accent2 14 3 2" xfId="4841"/>
    <cellStyle name="20% - Accent2 14 3 3" xfId="4842"/>
    <cellStyle name="20% - Accent2 14 3 4" xfId="4843"/>
    <cellStyle name="20% - Accent2 14 3 5" xfId="4844"/>
    <cellStyle name="20% - Accent2 14 4" xfId="4845"/>
    <cellStyle name="20% - Accent2 14 5" xfId="4846"/>
    <cellStyle name="20% - Accent2 14 6" xfId="4847"/>
    <cellStyle name="20% - Accent2 14 7" xfId="4848"/>
    <cellStyle name="20% - Accent2 14 8" xfId="4849"/>
    <cellStyle name="20% - Accent2 15" xfId="106"/>
    <cellStyle name="20% - Accent2 15 2" xfId="4850"/>
    <cellStyle name="20% - Accent2 15 2 2" xfId="4851"/>
    <cellStyle name="20% - Accent2 15 2 3" xfId="4852"/>
    <cellStyle name="20% - Accent2 15 2 4" xfId="4853"/>
    <cellStyle name="20% - Accent2 15 2 5" xfId="4854"/>
    <cellStyle name="20% - Accent2 15 3" xfId="4855"/>
    <cellStyle name="20% - Accent2 15 3 2" xfId="4856"/>
    <cellStyle name="20% - Accent2 15 3 3" xfId="4857"/>
    <cellStyle name="20% - Accent2 15 3 4" xfId="4858"/>
    <cellStyle name="20% - Accent2 15 3 5" xfId="4859"/>
    <cellStyle name="20% - Accent2 15 4" xfId="4860"/>
    <cellStyle name="20% - Accent2 15 5" xfId="4861"/>
    <cellStyle name="20% - Accent2 15 6" xfId="4862"/>
    <cellStyle name="20% - Accent2 15 7" xfId="4863"/>
    <cellStyle name="20% - Accent2 15 8" xfId="4864"/>
    <cellStyle name="20% - Accent2 16" xfId="107"/>
    <cellStyle name="20% - Accent2 16 2" xfId="4865"/>
    <cellStyle name="20% - Accent2 16 2 2" xfId="4866"/>
    <cellStyle name="20% - Accent2 16 2 3" xfId="4867"/>
    <cellStyle name="20% - Accent2 16 2 4" xfId="4868"/>
    <cellStyle name="20% - Accent2 16 2 5" xfId="4869"/>
    <cellStyle name="20% - Accent2 16 3" xfId="4870"/>
    <cellStyle name="20% - Accent2 16 3 2" xfId="4871"/>
    <cellStyle name="20% - Accent2 16 3 3" xfId="4872"/>
    <cellStyle name="20% - Accent2 16 3 4" xfId="4873"/>
    <cellStyle name="20% - Accent2 16 3 5" xfId="4874"/>
    <cellStyle name="20% - Accent2 16 4" xfId="4875"/>
    <cellStyle name="20% - Accent2 16 5" xfId="4876"/>
    <cellStyle name="20% - Accent2 16 6" xfId="4877"/>
    <cellStyle name="20% - Accent2 16 7" xfId="4878"/>
    <cellStyle name="20% - Accent2 16 8" xfId="4879"/>
    <cellStyle name="20% - Accent2 17" xfId="108"/>
    <cellStyle name="20% - Accent2 17 2" xfId="4880"/>
    <cellStyle name="20% - Accent2 17 2 2" xfId="4881"/>
    <cellStyle name="20% - Accent2 17 2 3" xfId="4882"/>
    <cellStyle name="20% - Accent2 17 2 4" xfId="4883"/>
    <cellStyle name="20% - Accent2 17 2 5" xfId="4884"/>
    <cellStyle name="20% - Accent2 17 3" xfId="4885"/>
    <cellStyle name="20% - Accent2 17 3 2" xfId="4886"/>
    <cellStyle name="20% - Accent2 17 3 3" xfId="4887"/>
    <cellStyle name="20% - Accent2 17 3 4" xfId="4888"/>
    <cellStyle name="20% - Accent2 17 3 5" xfId="4889"/>
    <cellStyle name="20% - Accent2 17 4" xfId="4890"/>
    <cellStyle name="20% - Accent2 17 5" xfId="4891"/>
    <cellStyle name="20% - Accent2 17 6" xfId="4892"/>
    <cellStyle name="20% - Accent2 17 7" xfId="4893"/>
    <cellStyle name="20% - Accent2 17 8" xfId="4894"/>
    <cellStyle name="20% - Accent2 18" xfId="109"/>
    <cellStyle name="20% - Accent2 18 2" xfId="4895"/>
    <cellStyle name="20% - Accent2 18 2 2" xfId="4896"/>
    <cellStyle name="20% - Accent2 18 2 3" xfId="4897"/>
    <cellStyle name="20% - Accent2 18 2 4" xfId="4898"/>
    <cellStyle name="20% - Accent2 18 2 5" xfId="4899"/>
    <cellStyle name="20% - Accent2 18 3" xfId="4900"/>
    <cellStyle name="20% - Accent2 18 3 2" xfId="4901"/>
    <cellStyle name="20% - Accent2 18 3 3" xfId="4902"/>
    <cellStyle name="20% - Accent2 18 3 4" xfId="4903"/>
    <cellStyle name="20% - Accent2 18 3 5" xfId="4904"/>
    <cellStyle name="20% - Accent2 18 4" xfId="4905"/>
    <cellStyle name="20% - Accent2 18 5" xfId="4906"/>
    <cellStyle name="20% - Accent2 18 6" xfId="4907"/>
    <cellStyle name="20% - Accent2 18 7" xfId="4908"/>
    <cellStyle name="20% - Accent2 18 8" xfId="4909"/>
    <cellStyle name="20% - Accent2 19" xfId="110"/>
    <cellStyle name="20% - Accent2 19 2" xfId="4910"/>
    <cellStyle name="20% - Accent2 19 2 2" xfId="4911"/>
    <cellStyle name="20% - Accent2 19 2 3" xfId="4912"/>
    <cellStyle name="20% - Accent2 19 2 4" xfId="4913"/>
    <cellStyle name="20% - Accent2 19 2 5" xfId="4914"/>
    <cellStyle name="20% - Accent2 19 3" xfId="4915"/>
    <cellStyle name="20% - Accent2 19 3 2" xfId="4916"/>
    <cellStyle name="20% - Accent2 19 3 3" xfId="4917"/>
    <cellStyle name="20% - Accent2 19 3 4" xfId="4918"/>
    <cellStyle name="20% - Accent2 19 3 5" xfId="4919"/>
    <cellStyle name="20% - Accent2 19 4" xfId="4920"/>
    <cellStyle name="20% - Accent2 19 5" xfId="4921"/>
    <cellStyle name="20% - Accent2 19 6" xfId="4922"/>
    <cellStyle name="20% - Accent2 19 7" xfId="4923"/>
    <cellStyle name="20% - Accent2 19 8" xfId="4924"/>
    <cellStyle name="20% - Accent2 2" xfId="111"/>
    <cellStyle name="20% - Accent2 2 10" xfId="4925"/>
    <cellStyle name="20% - Accent2 2 11" xfId="4926"/>
    <cellStyle name="20% - Accent2 2 12" xfId="4927"/>
    <cellStyle name="20% - Accent2 2 2" xfId="112"/>
    <cellStyle name="20% - Accent2 2 2 2" xfId="4928"/>
    <cellStyle name="20% - Accent2 2 2 2 2" xfId="4929"/>
    <cellStyle name="20% - Accent2 2 2 2 3" xfId="4930"/>
    <cellStyle name="20% - Accent2 2 2 2 4" xfId="4931"/>
    <cellStyle name="20% - Accent2 2 2 2 5" xfId="4932"/>
    <cellStyle name="20% - Accent2 2 2 3" xfId="4933"/>
    <cellStyle name="20% - Accent2 2 2 4" xfId="4934"/>
    <cellStyle name="20% - Accent2 2 2 5" xfId="4935"/>
    <cellStyle name="20% - Accent2 2 2 6" xfId="4936"/>
    <cellStyle name="20% - Accent2 2 2 7" xfId="4937"/>
    <cellStyle name="20% - Accent2 2 2 8" xfId="4938"/>
    <cellStyle name="20% - Accent2 2 3" xfId="113"/>
    <cellStyle name="20% - Accent2 2 3 2" xfId="4939"/>
    <cellStyle name="20% - Accent2 2 3 3" xfId="4940"/>
    <cellStyle name="20% - Accent2 2 3 4" xfId="4941"/>
    <cellStyle name="20% - Accent2 2 3 5" xfId="4942"/>
    <cellStyle name="20% - Accent2 2 4" xfId="4943"/>
    <cellStyle name="20% - Accent2 2 4 2" xfId="4944"/>
    <cellStyle name="20% - Accent2 2 4 3" xfId="4945"/>
    <cellStyle name="20% - Accent2 2 4 4" xfId="4946"/>
    <cellStyle name="20% - Accent2 2 4 5" xfId="4947"/>
    <cellStyle name="20% - Accent2 2 5" xfId="4948"/>
    <cellStyle name="20% - Accent2 2 5 2" xfId="4949"/>
    <cellStyle name="20% - Accent2 2 5 3" xfId="4950"/>
    <cellStyle name="20% - Accent2 2 5 4" xfId="4951"/>
    <cellStyle name="20% - Accent2 2 5 5" xfId="4952"/>
    <cellStyle name="20% - Accent2 2 6" xfId="4953"/>
    <cellStyle name="20% - Accent2 2 6 2" xfId="4954"/>
    <cellStyle name="20% - Accent2 2 6 3" xfId="4955"/>
    <cellStyle name="20% - Accent2 2 6 4" xfId="4956"/>
    <cellStyle name="20% - Accent2 2 6 5" xfId="4957"/>
    <cellStyle name="20% - Accent2 2 7" xfId="4958"/>
    <cellStyle name="20% - Accent2 2 8" xfId="4959"/>
    <cellStyle name="20% - Accent2 2 9" xfId="4960"/>
    <cellStyle name="20% - Accent2 20" xfId="114"/>
    <cellStyle name="20% - Accent2 20 2" xfId="4961"/>
    <cellStyle name="20% - Accent2 20 2 2" xfId="4962"/>
    <cellStyle name="20% - Accent2 20 2 3" xfId="4963"/>
    <cellStyle name="20% - Accent2 20 2 4" xfId="4964"/>
    <cellStyle name="20% - Accent2 20 2 5" xfId="4965"/>
    <cellStyle name="20% - Accent2 20 3" xfId="4966"/>
    <cellStyle name="20% - Accent2 20 3 2" xfId="4967"/>
    <cellStyle name="20% - Accent2 20 3 3" xfId="4968"/>
    <cellStyle name="20% - Accent2 20 3 4" xfId="4969"/>
    <cellStyle name="20% - Accent2 20 3 5" xfId="4970"/>
    <cellStyle name="20% - Accent2 20 4" xfId="4971"/>
    <cellStyle name="20% - Accent2 20 5" xfId="4972"/>
    <cellStyle name="20% - Accent2 20 6" xfId="4973"/>
    <cellStyle name="20% - Accent2 20 7" xfId="4974"/>
    <cellStyle name="20% - Accent2 20 8" xfId="4975"/>
    <cellStyle name="20% - Accent2 21" xfId="115"/>
    <cellStyle name="20% - Accent2 21 2" xfId="4976"/>
    <cellStyle name="20% - Accent2 21 2 2" xfId="4977"/>
    <cellStyle name="20% - Accent2 21 2 3" xfId="4978"/>
    <cellStyle name="20% - Accent2 21 2 4" xfId="4979"/>
    <cellStyle name="20% - Accent2 21 2 5" xfId="4980"/>
    <cellStyle name="20% - Accent2 21 3" xfId="4981"/>
    <cellStyle name="20% - Accent2 21 3 2" xfId="4982"/>
    <cellStyle name="20% - Accent2 21 3 3" xfId="4983"/>
    <cellStyle name="20% - Accent2 21 3 4" xfId="4984"/>
    <cellStyle name="20% - Accent2 21 3 5" xfId="4985"/>
    <cellStyle name="20% - Accent2 21 4" xfId="4986"/>
    <cellStyle name="20% - Accent2 21 5" xfId="4987"/>
    <cellStyle name="20% - Accent2 21 6" xfId="4988"/>
    <cellStyle name="20% - Accent2 21 7" xfId="4989"/>
    <cellStyle name="20% - Accent2 21 8" xfId="4990"/>
    <cellStyle name="20% - Accent2 22" xfId="116"/>
    <cellStyle name="20% - Accent2 22 2" xfId="4991"/>
    <cellStyle name="20% - Accent2 22 2 2" xfId="4992"/>
    <cellStyle name="20% - Accent2 22 2 3" xfId="4993"/>
    <cellStyle name="20% - Accent2 22 2 4" xfId="4994"/>
    <cellStyle name="20% - Accent2 22 2 5" xfId="4995"/>
    <cellStyle name="20% - Accent2 22 3" xfId="4996"/>
    <cellStyle name="20% - Accent2 22 3 2" xfId="4997"/>
    <cellStyle name="20% - Accent2 22 3 3" xfId="4998"/>
    <cellStyle name="20% - Accent2 22 3 4" xfId="4999"/>
    <cellStyle name="20% - Accent2 22 3 5" xfId="5000"/>
    <cellStyle name="20% - Accent2 22 4" xfId="5001"/>
    <cellStyle name="20% - Accent2 22 5" xfId="5002"/>
    <cellStyle name="20% - Accent2 22 6" xfId="5003"/>
    <cellStyle name="20% - Accent2 22 7" xfId="5004"/>
    <cellStyle name="20% - Accent2 22 8" xfId="5005"/>
    <cellStyle name="20% - Accent2 23" xfId="117"/>
    <cellStyle name="20% - Accent2 23 2" xfId="5006"/>
    <cellStyle name="20% - Accent2 23 2 2" xfId="5007"/>
    <cellStyle name="20% - Accent2 23 2 3" xfId="5008"/>
    <cellStyle name="20% - Accent2 23 2 4" xfId="5009"/>
    <cellStyle name="20% - Accent2 23 2 5" xfId="5010"/>
    <cellStyle name="20% - Accent2 23 3" xfId="5011"/>
    <cellStyle name="20% - Accent2 23 3 2" xfId="5012"/>
    <cellStyle name="20% - Accent2 23 3 3" xfId="5013"/>
    <cellStyle name="20% - Accent2 23 3 4" xfId="5014"/>
    <cellStyle name="20% - Accent2 23 3 5" xfId="5015"/>
    <cellStyle name="20% - Accent2 23 4" xfId="5016"/>
    <cellStyle name="20% - Accent2 23 5" xfId="5017"/>
    <cellStyle name="20% - Accent2 23 6" xfId="5018"/>
    <cellStyle name="20% - Accent2 23 7" xfId="5019"/>
    <cellStyle name="20% - Accent2 23 8" xfId="5020"/>
    <cellStyle name="20% - Accent2 24" xfId="118"/>
    <cellStyle name="20% - Accent2 24 2" xfId="5021"/>
    <cellStyle name="20% - Accent2 24 2 2" xfId="5022"/>
    <cellStyle name="20% - Accent2 24 2 3" xfId="5023"/>
    <cellStyle name="20% - Accent2 24 2 4" xfId="5024"/>
    <cellStyle name="20% - Accent2 24 2 5" xfId="5025"/>
    <cellStyle name="20% - Accent2 24 3" xfId="5026"/>
    <cellStyle name="20% - Accent2 24 3 2" xfId="5027"/>
    <cellStyle name="20% - Accent2 24 3 3" xfId="5028"/>
    <cellStyle name="20% - Accent2 24 3 4" xfId="5029"/>
    <cellStyle name="20% - Accent2 24 3 5" xfId="5030"/>
    <cellStyle name="20% - Accent2 24 4" xfId="5031"/>
    <cellStyle name="20% - Accent2 24 5" xfId="5032"/>
    <cellStyle name="20% - Accent2 24 6" xfId="5033"/>
    <cellStyle name="20% - Accent2 24 7" xfId="5034"/>
    <cellStyle name="20% - Accent2 24 8" xfId="5035"/>
    <cellStyle name="20% - Accent2 25" xfId="119"/>
    <cellStyle name="20% - Accent2 25 2" xfId="5036"/>
    <cellStyle name="20% - Accent2 25 2 2" xfId="5037"/>
    <cellStyle name="20% - Accent2 25 2 3" xfId="5038"/>
    <cellStyle name="20% - Accent2 25 2 4" xfId="5039"/>
    <cellStyle name="20% - Accent2 25 2 5" xfId="5040"/>
    <cellStyle name="20% - Accent2 25 3" xfId="5041"/>
    <cellStyle name="20% - Accent2 25 3 2" xfId="5042"/>
    <cellStyle name="20% - Accent2 25 3 3" xfId="5043"/>
    <cellStyle name="20% - Accent2 25 3 4" xfId="5044"/>
    <cellStyle name="20% - Accent2 25 3 5" xfId="5045"/>
    <cellStyle name="20% - Accent2 25 4" xfId="5046"/>
    <cellStyle name="20% - Accent2 25 5" xfId="5047"/>
    <cellStyle name="20% - Accent2 25 6" xfId="5048"/>
    <cellStyle name="20% - Accent2 25 7" xfId="5049"/>
    <cellStyle name="20% - Accent2 25 8" xfId="5050"/>
    <cellStyle name="20% - Accent2 26" xfId="120"/>
    <cellStyle name="20% - Accent2 26 2" xfId="5051"/>
    <cellStyle name="20% - Accent2 26 2 2" xfId="5052"/>
    <cellStyle name="20% - Accent2 26 2 3" xfId="5053"/>
    <cellStyle name="20% - Accent2 26 2 4" xfId="5054"/>
    <cellStyle name="20% - Accent2 26 2 5" xfId="5055"/>
    <cellStyle name="20% - Accent2 26 3" xfId="5056"/>
    <cellStyle name="20% - Accent2 26 3 2" xfId="5057"/>
    <cellStyle name="20% - Accent2 26 3 3" xfId="5058"/>
    <cellStyle name="20% - Accent2 26 3 4" xfId="5059"/>
    <cellStyle name="20% - Accent2 26 3 5" xfId="5060"/>
    <cellStyle name="20% - Accent2 26 4" xfId="5061"/>
    <cellStyle name="20% - Accent2 26 5" xfId="5062"/>
    <cellStyle name="20% - Accent2 26 6" xfId="5063"/>
    <cellStyle name="20% - Accent2 26 7" xfId="5064"/>
    <cellStyle name="20% - Accent2 26 8" xfId="5065"/>
    <cellStyle name="20% - Accent2 27" xfId="121"/>
    <cellStyle name="20% - Accent2 27 2" xfId="5066"/>
    <cellStyle name="20% - Accent2 27 2 2" xfId="5067"/>
    <cellStyle name="20% - Accent2 27 2 3" xfId="5068"/>
    <cellStyle name="20% - Accent2 27 2 4" xfId="5069"/>
    <cellStyle name="20% - Accent2 27 2 5" xfId="5070"/>
    <cellStyle name="20% - Accent2 27 3" xfId="5071"/>
    <cellStyle name="20% - Accent2 27 3 2" xfId="5072"/>
    <cellStyle name="20% - Accent2 27 3 3" xfId="5073"/>
    <cellStyle name="20% - Accent2 27 3 4" xfId="5074"/>
    <cellStyle name="20% - Accent2 27 3 5" xfId="5075"/>
    <cellStyle name="20% - Accent2 27 4" xfId="5076"/>
    <cellStyle name="20% - Accent2 27 5" xfId="5077"/>
    <cellStyle name="20% - Accent2 27 6" xfId="5078"/>
    <cellStyle name="20% - Accent2 27 7" xfId="5079"/>
    <cellStyle name="20% - Accent2 27 8" xfId="5080"/>
    <cellStyle name="20% - Accent2 28" xfId="122"/>
    <cellStyle name="20% - Accent2 28 2" xfId="5081"/>
    <cellStyle name="20% - Accent2 28 2 2" xfId="5082"/>
    <cellStyle name="20% - Accent2 28 2 3" xfId="5083"/>
    <cellStyle name="20% - Accent2 28 2 4" xfId="5084"/>
    <cellStyle name="20% - Accent2 28 2 5" xfId="5085"/>
    <cellStyle name="20% - Accent2 28 3" xfId="5086"/>
    <cellStyle name="20% - Accent2 28 3 2" xfId="5087"/>
    <cellStyle name="20% - Accent2 28 3 3" xfId="5088"/>
    <cellStyle name="20% - Accent2 28 3 4" xfId="5089"/>
    <cellStyle name="20% - Accent2 28 3 5" xfId="5090"/>
    <cellStyle name="20% - Accent2 28 4" xfId="5091"/>
    <cellStyle name="20% - Accent2 28 5" xfId="5092"/>
    <cellStyle name="20% - Accent2 28 6" xfId="5093"/>
    <cellStyle name="20% - Accent2 28 7" xfId="5094"/>
    <cellStyle name="20% - Accent2 28 8" xfId="5095"/>
    <cellStyle name="20% - Accent2 29" xfId="123"/>
    <cellStyle name="20% - Accent2 29 2" xfId="5096"/>
    <cellStyle name="20% - Accent2 29 2 2" xfId="5097"/>
    <cellStyle name="20% - Accent2 29 2 3" xfId="5098"/>
    <cellStyle name="20% - Accent2 29 2 4" xfId="5099"/>
    <cellStyle name="20% - Accent2 29 2 5" xfId="5100"/>
    <cellStyle name="20% - Accent2 29 3" xfId="5101"/>
    <cellStyle name="20% - Accent2 29 3 2" xfId="5102"/>
    <cellStyle name="20% - Accent2 29 3 3" xfId="5103"/>
    <cellStyle name="20% - Accent2 29 3 4" xfId="5104"/>
    <cellStyle name="20% - Accent2 29 3 5" xfId="5105"/>
    <cellStyle name="20% - Accent2 29 4" xfId="5106"/>
    <cellStyle name="20% - Accent2 29 5" xfId="5107"/>
    <cellStyle name="20% - Accent2 29 6" xfId="5108"/>
    <cellStyle name="20% - Accent2 29 7" xfId="5109"/>
    <cellStyle name="20% - Accent2 29 8" xfId="5110"/>
    <cellStyle name="20% - Accent2 3" xfId="124"/>
    <cellStyle name="20% - Accent2 3 10" xfId="5111"/>
    <cellStyle name="20% - Accent2 3 2" xfId="125"/>
    <cellStyle name="20% - Accent2 3 2 2" xfId="5112"/>
    <cellStyle name="20% - Accent2 3 2 3" xfId="5113"/>
    <cellStyle name="20% - Accent2 3 2 4" xfId="5114"/>
    <cellStyle name="20% - Accent2 3 2 5" xfId="5115"/>
    <cellStyle name="20% - Accent2 3 3" xfId="126"/>
    <cellStyle name="20% - Accent2 3 3 2" xfId="5116"/>
    <cellStyle name="20% - Accent2 3 3 3" xfId="5117"/>
    <cellStyle name="20% - Accent2 3 3 4" xfId="5118"/>
    <cellStyle name="20% - Accent2 3 3 5" xfId="5119"/>
    <cellStyle name="20% - Accent2 3 4" xfId="5120"/>
    <cellStyle name="20% - Accent2 3 4 2" xfId="5121"/>
    <cellStyle name="20% - Accent2 3 4 3" xfId="5122"/>
    <cellStyle name="20% - Accent2 3 4 4" xfId="5123"/>
    <cellStyle name="20% - Accent2 3 4 5" xfId="5124"/>
    <cellStyle name="20% - Accent2 3 5" xfId="5125"/>
    <cellStyle name="20% - Accent2 3 5 2" xfId="5126"/>
    <cellStyle name="20% - Accent2 3 5 3" xfId="5127"/>
    <cellStyle name="20% - Accent2 3 5 4" xfId="5128"/>
    <cellStyle name="20% - Accent2 3 5 5" xfId="5129"/>
    <cellStyle name="20% - Accent2 3 6" xfId="5130"/>
    <cellStyle name="20% - Accent2 3 7" xfId="5131"/>
    <cellStyle name="20% - Accent2 3 8" xfId="5132"/>
    <cellStyle name="20% - Accent2 3 9" xfId="5133"/>
    <cellStyle name="20% - Accent2 30" xfId="127"/>
    <cellStyle name="20% - Accent2 30 2" xfId="5134"/>
    <cellStyle name="20% - Accent2 30 2 2" xfId="5135"/>
    <cellStyle name="20% - Accent2 30 2 3" xfId="5136"/>
    <cellStyle name="20% - Accent2 30 2 4" xfId="5137"/>
    <cellStyle name="20% - Accent2 30 2 5" xfId="5138"/>
    <cellStyle name="20% - Accent2 30 3" xfId="5139"/>
    <cellStyle name="20% - Accent2 30 3 2" xfId="5140"/>
    <cellStyle name="20% - Accent2 30 3 3" xfId="5141"/>
    <cellStyle name="20% - Accent2 30 3 4" xfId="5142"/>
    <cellStyle name="20% - Accent2 30 3 5" xfId="5143"/>
    <cellStyle name="20% - Accent2 30 4" xfId="5144"/>
    <cellStyle name="20% - Accent2 30 5" xfId="5145"/>
    <cellStyle name="20% - Accent2 30 6" xfId="5146"/>
    <cellStyle name="20% - Accent2 30 7" xfId="5147"/>
    <cellStyle name="20% - Accent2 30 8" xfId="5148"/>
    <cellStyle name="20% - Accent2 31" xfId="128"/>
    <cellStyle name="20% - Accent2 31 2" xfId="5149"/>
    <cellStyle name="20% - Accent2 31 2 2" xfId="5150"/>
    <cellStyle name="20% - Accent2 31 2 3" xfId="5151"/>
    <cellStyle name="20% - Accent2 31 2 4" xfId="5152"/>
    <cellStyle name="20% - Accent2 31 2 5" xfId="5153"/>
    <cellStyle name="20% - Accent2 31 3" xfId="5154"/>
    <cellStyle name="20% - Accent2 31 3 2" xfId="5155"/>
    <cellStyle name="20% - Accent2 31 3 3" xfId="5156"/>
    <cellStyle name="20% - Accent2 31 3 4" xfId="5157"/>
    <cellStyle name="20% - Accent2 31 3 5" xfId="5158"/>
    <cellStyle name="20% - Accent2 31 4" xfId="5159"/>
    <cellStyle name="20% - Accent2 31 5" xfId="5160"/>
    <cellStyle name="20% - Accent2 31 6" xfId="5161"/>
    <cellStyle name="20% - Accent2 31 7" xfId="5162"/>
    <cellStyle name="20% - Accent2 31 8" xfId="5163"/>
    <cellStyle name="20% - Accent2 32" xfId="129"/>
    <cellStyle name="20% - Accent2 32 2" xfId="5164"/>
    <cellStyle name="20% - Accent2 32 2 2" xfId="5165"/>
    <cellStyle name="20% - Accent2 32 2 3" xfId="5166"/>
    <cellStyle name="20% - Accent2 32 2 4" xfId="5167"/>
    <cellStyle name="20% - Accent2 32 2 5" xfId="5168"/>
    <cellStyle name="20% - Accent2 32 3" xfId="5169"/>
    <cellStyle name="20% - Accent2 32 3 2" xfId="5170"/>
    <cellStyle name="20% - Accent2 32 3 3" xfId="5171"/>
    <cellStyle name="20% - Accent2 32 3 4" xfId="5172"/>
    <cellStyle name="20% - Accent2 32 3 5" xfId="5173"/>
    <cellStyle name="20% - Accent2 32 4" xfId="5174"/>
    <cellStyle name="20% - Accent2 32 5" xfId="5175"/>
    <cellStyle name="20% - Accent2 32 6" xfId="5176"/>
    <cellStyle name="20% - Accent2 32 7" xfId="5177"/>
    <cellStyle name="20% - Accent2 32 8" xfId="5178"/>
    <cellStyle name="20% - Accent2 33" xfId="130"/>
    <cellStyle name="20% - Accent2 33 2" xfId="5179"/>
    <cellStyle name="20% - Accent2 33 2 2" xfId="5180"/>
    <cellStyle name="20% - Accent2 33 2 3" xfId="5181"/>
    <cellStyle name="20% - Accent2 33 2 4" xfId="5182"/>
    <cellStyle name="20% - Accent2 33 2 5" xfId="5183"/>
    <cellStyle name="20% - Accent2 33 3" xfId="5184"/>
    <cellStyle name="20% - Accent2 33 3 2" xfId="5185"/>
    <cellStyle name="20% - Accent2 33 3 3" xfId="5186"/>
    <cellStyle name="20% - Accent2 33 3 4" xfId="5187"/>
    <cellStyle name="20% - Accent2 33 3 5" xfId="5188"/>
    <cellStyle name="20% - Accent2 33 4" xfId="5189"/>
    <cellStyle name="20% - Accent2 33 5" xfId="5190"/>
    <cellStyle name="20% - Accent2 33 6" xfId="5191"/>
    <cellStyle name="20% - Accent2 33 7" xfId="5192"/>
    <cellStyle name="20% - Accent2 33 8" xfId="5193"/>
    <cellStyle name="20% - Accent2 34" xfId="131"/>
    <cellStyle name="20% - Accent2 34 2" xfId="5194"/>
    <cellStyle name="20% - Accent2 34 2 2" xfId="5195"/>
    <cellStyle name="20% - Accent2 34 2 3" xfId="5196"/>
    <cellStyle name="20% - Accent2 34 2 4" xfId="5197"/>
    <cellStyle name="20% - Accent2 34 2 5" xfId="5198"/>
    <cellStyle name="20% - Accent2 34 3" xfId="5199"/>
    <cellStyle name="20% - Accent2 34 3 2" xfId="5200"/>
    <cellStyle name="20% - Accent2 34 3 3" xfId="5201"/>
    <cellStyle name="20% - Accent2 34 3 4" xfId="5202"/>
    <cellStyle name="20% - Accent2 34 3 5" xfId="5203"/>
    <cellStyle name="20% - Accent2 34 4" xfId="5204"/>
    <cellStyle name="20% - Accent2 34 5" xfId="5205"/>
    <cellStyle name="20% - Accent2 34 6" xfId="5206"/>
    <cellStyle name="20% - Accent2 34 7" xfId="5207"/>
    <cellStyle name="20% - Accent2 34 8" xfId="5208"/>
    <cellStyle name="20% - Accent2 35" xfId="132"/>
    <cellStyle name="20% - Accent2 35 2" xfId="5209"/>
    <cellStyle name="20% - Accent2 35 2 2" xfId="5210"/>
    <cellStyle name="20% - Accent2 35 2 3" xfId="5211"/>
    <cellStyle name="20% - Accent2 35 2 4" xfId="5212"/>
    <cellStyle name="20% - Accent2 35 2 5" xfId="5213"/>
    <cellStyle name="20% - Accent2 35 3" xfId="5214"/>
    <cellStyle name="20% - Accent2 35 3 2" xfId="5215"/>
    <cellStyle name="20% - Accent2 35 3 3" xfId="5216"/>
    <cellStyle name="20% - Accent2 35 3 4" xfId="5217"/>
    <cellStyle name="20% - Accent2 35 3 5" xfId="5218"/>
    <cellStyle name="20% - Accent2 35 4" xfId="5219"/>
    <cellStyle name="20% - Accent2 35 5" xfId="5220"/>
    <cellStyle name="20% - Accent2 35 6" xfId="5221"/>
    <cellStyle name="20% - Accent2 35 7" xfId="5222"/>
    <cellStyle name="20% - Accent2 35 8" xfId="5223"/>
    <cellStyle name="20% - Accent2 36" xfId="133"/>
    <cellStyle name="20% - Accent2 36 2" xfId="5224"/>
    <cellStyle name="20% - Accent2 36 2 2" xfId="5225"/>
    <cellStyle name="20% - Accent2 36 2 3" xfId="5226"/>
    <cellStyle name="20% - Accent2 36 2 4" xfId="5227"/>
    <cellStyle name="20% - Accent2 36 2 5" xfId="5228"/>
    <cellStyle name="20% - Accent2 36 3" xfId="5229"/>
    <cellStyle name="20% - Accent2 36 3 2" xfId="5230"/>
    <cellStyle name="20% - Accent2 36 3 3" xfId="5231"/>
    <cellStyle name="20% - Accent2 36 3 4" xfId="5232"/>
    <cellStyle name="20% - Accent2 36 3 5" xfId="5233"/>
    <cellStyle name="20% - Accent2 36 4" xfId="5234"/>
    <cellStyle name="20% - Accent2 36 5" xfId="5235"/>
    <cellStyle name="20% - Accent2 36 6" xfId="5236"/>
    <cellStyle name="20% - Accent2 36 7" xfId="5237"/>
    <cellStyle name="20% - Accent2 36 8" xfId="5238"/>
    <cellStyle name="20% - Accent2 37" xfId="134"/>
    <cellStyle name="20% - Accent2 37 2" xfId="5239"/>
    <cellStyle name="20% - Accent2 37 2 2" xfId="5240"/>
    <cellStyle name="20% - Accent2 37 2 3" xfId="5241"/>
    <cellStyle name="20% - Accent2 37 2 4" xfId="5242"/>
    <cellStyle name="20% - Accent2 37 2 5" xfId="5243"/>
    <cellStyle name="20% - Accent2 37 3" xfId="5244"/>
    <cellStyle name="20% - Accent2 37 3 2" xfId="5245"/>
    <cellStyle name="20% - Accent2 37 3 3" xfId="5246"/>
    <cellStyle name="20% - Accent2 37 3 4" xfId="5247"/>
    <cellStyle name="20% - Accent2 37 3 5" xfId="5248"/>
    <cellStyle name="20% - Accent2 37 4" xfId="5249"/>
    <cellStyle name="20% - Accent2 37 5" xfId="5250"/>
    <cellStyle name="20% - Accent2 37 6" xfId="5251"/>
    <cellStyle name="20% - Accent2 37 7" xfId="5252"/>
    <cellStyle name="20% - Accent2 37 8" xfId="5253"/>
    <cellStyle name="20% - Accent2 38" xfId="135"/>
    <cellStyle name="20% - Accent2 38 2" xfId="5254"/>
    <cellStyle name="20% - Accent2 38 2 2" xfId="5255"/>
    <cellStyle name="20% - Accent2 38 2 3" xfId="5256"/>
    <cellStyle name="20% - Accent2 38 2 4" xfId="5257"/>
    <cellStyle name="20% - Accent2 38 2 5" xfId="5258"/>
    <cellStyle name="20% - Accent2 38 3" xfId="5259"/>
    <cellStyle name="20% - Accent2 38 3 2" xfId="5260"/>
    <cellStyle name="20% - Accent2 38 3 3" xfId="5261"/>
    <cellStyle name="20% - Accent2 38 3 4" xfId="5262"/>
    <cellStyle name="20% - Accent2 38 3 5" xfId="5263"/>
    <cellStyle name="20% - Accent2 38 4" xfId="5264"/>
    <cellStyle name="20% - Accent2 38 5" xfId="5265"/>
    <cellStyle name="20% - Accent2 38 6" xfId="5266"/>
    <cellStyle name="20% - Accent2 38 7" xfId="5267"/>
    <cellStyle name="20% - Accent2 38 8" xfId="5268"/>
    <cellStyle name="20% - Accent2 39" xfId="136"/>
    <cellStyle name="20% - Accent2 39 2" xfId="5269"/>
    <cellStyle name="20% - Accent2 39 2 2" xfId="5270"/>
    <cellStyle name="20% - Accent2 39 2 3" xfId="5271"/>
    <cellStyle name="20% - Accent2 39 2 4" xfId="5272"/>
    <cellStyle name="20% - Accent2 39 2 5" xfId="5273"/>
    <cellStyle name="20% - Accent2 39 3" xfId="5274"/>
    <cellStyle name="20% - Accent2 39 3 2" xfId="5275"/>
    <cellStyle name="20% - Accent2 39 3 3" xfId="5276"/>
    <cellStyle name="20% - Accent2 39 3 4" xfId="5277"/>
    <cellStyle name="20% - Accent2 39 3 5" xfId="5278"/>
    <cellStyle name="20% - Accent2 39 4" xfId="5279"/>
    <cellStyle name="20% - Accent2 39 5" xfId="5280"/>
    <cellStyle name="20% - Accent2 39 6" xfId="5281"/>
    <cellStyle name="20% - Accent2 39 7" xfId="5282"/>
    <cellStyle name="20% - Accent2 39 8" xfId="5283"/>
    <cellStyle name="20% - Accent2 4" xfId="137"/>
    <cellStyle name="20% - Accent2 4 10" xfId="5284"/>
    <cellStyle name="20% - Accent2 4 2" xfId="138"/>
    <cellStyle name="20% - Accent2 4 2 2" xfId="5285"/>
    <cellStyle name="20% - Accent2 4 2 3" xfId="5286"/>
    <cellStyle name="20% - Accent2 4 2 4" xfId="5287"/>
    <cellStyle name="20% - Accent2 4 2 5" xfId="5288"/>
    <cellStyle name="20% - Accent2 4 3" xfId="139"/>
    <cellStyle name="20% - Accent2 4 3 2" xfId="5289"/>
    <cellStyle name="20% - Accent2 4 3 3" xfId="5290"/>
    <cellStyle name="20% - Accent2 4 3 4" xfId="5291"/>
    <cellStyle name="20% - Accent2 4 3 5" xfId="5292"/>
    <cellStyle name="20% - Accent2 4 4" xfId="5293"/>
    <cellStyle name="20% - Accent2 4 4 2" xfId="5294"/>
    <cellStyle name="20% - Accent2 4 4 3" xfId="5295"/>
    <cellStyle name="20% - Accent2 4 4 4" xfId="5296"/>
    <cellStyle name="20% - Accent2 4 4 5" xfId="5297"/>
    <cellStyle name="20% - Accent2 4 5" xfId="5298"/>
    <cellStyle name="20% - Accent2 4 5 2" xfId="5299"/>
    <cellStyle name="20% - Accent2 4 5 3" xfId="5300"/>
    <cellStyle name="20% - Accent2 4 5 4" xfId="5301"/>
    <cellStyle name="20% - Accent2 4 5 5" xfId="5302"/>
    <cellStyle name="20% - Accent2 4 6" xfId="5303"/>
    <cellStyle name="20% - Accent2 4 7" xfId="5304"/>
    <cellStyle name="20% - Accent2 4 8" xfId="5305"/>
    <cellStyle name="20% - Accent2 4 9" xfId="5306"/>
    <cellStyle name="20% - Accent2 40" xfId="140"/>
    <cellStyle name="20% - Accent2 40 2" xfId="5307"/>
    <cellStyle name="20% - Accent2 40 2 2" xfId="5308"/>
    <cellStyle name="20% - Accent2 40 2 3" xfId="5309"/>
    <cellStyle name="20% - Accent2 40 2 4" xfId="5310"/>
    <cellStyle name="20% - Accent2 40 2 5" xfId="5311"/>
    <cellStyle name="20% - Accent2 40 3" xfId="5312"/>
    <cellStyle name="20% - Accent2 40 3 2" xfId="5313"/>
    <cellStyle name="20% - Accent2 40 3 3" xfId="5314"/>
    <cellStyle name="20% - Accent2 40 3 4" xfId="5315"/>
    <cellStyle name="20% - Accent2 40 3 5" xfId="5316"/>
    <cellStyle name="20% - Accent2 40 4" xfId="5317"/>
    <cellStyle name="20% - Accent2 40 5" xfId="5318"/>
    <cellStyle name="20% - Accent2 40 6" xfId="5319"/>
    <cellStyle name="20% - Accent2 40 7" xfId="5320"/>
    <cellStyle name="20% - Accent2 40 8" xfId="5321"/>
    <cellStyle name="20% - Accent2 41" xfId="141"/>
    <cellStyle name="20% - Accent2 41 2" xfId="5322"/>
    <cellStyle name="20% - Accent2 41 2 2" xfId="5323"/>
    <cellStyle name="20% - Accent2 41 2 3" xfId="5324"/>
    <cellStyle name="20% - Accent2 41 2 4" xfId="5325"/>
    <cellStyle name="20% - Accent2 41 2 5" xfId="5326"/>
    <cellStyle name="20% - Accent2 41 3" xfId="5327"/>
    <cellStyle name="20% - Accent2 41 3 2" xfId="5328"/>
    <cellStyle name="20% - Accent2 41 3 3" xfId="5329"/>
    <cellStyle name="20% - Accent2 41 3 4" xfId="5330"/>
    <cellStyle name="20% - Accent2 41 3 5" xfId="5331"/>
    <cellStyle name="20% - Accent2 41 4" xfId="5332"/>
    <cellStyle name="20% - Accent2 41 5" xfId="5333"/>
    <cellStyle name="20% - Accent2 41 6" xfId="5334"/>
    <cellStyle name="20% - Accent2 41 7" xfId="5335"/>
    <cellStyle name="20% - Accent2 41 8" xfId="5336"/>
    <cellStyle name="20% - Accent2 42" xfId="142"/>
    <cellStyle name="20% - Accent2 42 2" xfId="5337"/>
    <cellStyle name="20% - Accent2 42 2 2" xfId="5338"/>
    <cellStyle name="20% - Accent2 42 2 3" xfId="5339"/>
    <cellStyle name="20% - Accent2 42 2 4" xfId="5340"/>
    <cellStyle name="20% - Accent2 42 2 5" xfId="5341"/>
    <cellStyle name="20% - Accent2 42 3" xfId="5342"/>
    <cellStyle name="20% - Accent2 42 3 2" xfId="5343"/>
    <cellStyle name="20% - Accent2 42 3 3" xfId="5344"/>
    <cellStyle name="20% - Accent2 42 3 4" xfId="5345"/>
    <cellStyle name="20% - Accent2 42 3 5" xfId="5346"/>
    <cellStyle name="20% - Accent2 42 4" xfId="5347"/>
    <cellStyle name="20% - Accent2 42 5" xfId="5348"/>
    <cellStyle name="20% - Accent2 42 6" xfId="5349"/>
    <cellStyle name="20% - Accent2 42 7" xfId="5350"/>
    <cellStyle name="20% - Accent2 42 8" xfId="5351"/>
    <cellStyle name="20% - Accent2 43" xfId="143"/>
    <cellStyle name="20% - Accent2 43 2" xfId="5352"/>
    <cellStyle name="20% - Accent2 43 2 2" xfId="5353"/>
    <cellStyle name="20% - Accent2 43 2 3" xfId="5354"/>
    <cellStyle name="20% - Accent2 43 2 4" xfId="5355"/>
    <cellStyle name="20% - Accent2 43 2 5" xfId="5356"/>
    <cellStyle name="20% - Accent2 43 3" xfId="5357"/>
    <cellStyle name="20% - Accent2 43 3 2" xfId="5358"/>
    <cellStyle name="20% - Accent2 43 3 3" xfId="5359"/>
    <cellStyle name="20% - Accent2 43 3 4" xfId="5360"/>
    <cellStyle name="20% - Accent2 43 3 5" xfId="5361"/>
    <cellStyle name="20% - Accent2 43 4" xfId="5362"/>
    <cellStyle name="20% - Accent2 43 5" xfId="5363"/>
    <cellStyle name="20% - Accent2 43 6" xfId="5364"/>
    <cellStyle name="20% - Accent2 43 7" xfId="5365"/>
    <cellStyle name="20% - Accent2 43 8" xfId="5366"/>
    <cellStyle name="20% - Accent2 44" xfId="144"/>
    <cellStyle name="20% - Accent2 44 2" xfId="5367"/>
    <cellStyle name="20% - Accent2 44 2 2" xfId="5368"/>
    <cellStyle name="20% - Accent2 44 2 3" xfId="5369"/>
    <cellStyle name="20% - Accent2 44 2 4" xfId="5370"/>
    <cellStyle name="20% - Accent2 44 2 5" xfId="5371"/>
    <cellStyle name="20% - Accent2 44 3" xfId="5372"/>
    <cellStyle name="20% - Accent2 44 3 2" xfId="5373"/>
    <cellStyle name="20% - Accent2 44 3 3" xfId="5374"/>
    <cellStyle name="20% - Accent2 44 3 4" xfId="5375"/>
    <cellStyle name="20% - Accent2 44 3 5" xfId="5376"/>
    <cellStyle name="20% - Accent2 44 4" xfId="5377"/>
    <cellStyle name="20% - Accent2 44 5" xfId="5378"/>
    <cellStyle name="20% - Accent2 44 6" xfId="5379"/>
    <cellStyle name="20% - Accent2 44 7" xfId="5380"/>
    <cellStyle name="20% - Accent2 44 8" xfId="5381"/>
    <cellStyle name="20% - Accent2 45" xfId="145"/>
    <cellStyle name="20% - Accent2 45 2" xfId="5382"/>
    <cellStyle name="20% - Accent2 45 2 2" xfId="5383"/>
    <cellStyle name="20% - Accent2 45 2 3" xfId="5384"/>
    <cellStyle name="20% - Accent2 45 2 4" xfId="5385"/>
    <cellStyle name="20% - Accent2 45 2 5" xfId="5386"/>
    <cellStyle name="20% - Accent2 45 3" xfId="5387"/>
    <cellStyle name="20% - Accent2 45 3 2" xfId="5388"/>
    <cellStyle name="20% - Accent2 45 3 3" xfId="5389"/>
    <cellStyle name="20% - Accent2 45 3 4" xfId="5390"/>
    <cellStyle name="20% - Accent2 45 3 5" xfId="5391"/>
    <cellStyle name="20% - Accent2 45 4" xfId="5392"/>
    <cellStyle name="20% - Accent2 45 5" xfId="5393"/>
    <cellStyle name="20% - Accent2 45 6" xfId="5394"/>
    <cellStyle name="20% - Accent2 45 7" xfId="5395"/>
    <cellStyle name="20% - Accent2 45 8" xfId="5396"/>
    <cellStyle name="20% - Accent2 46" xfId="146"/>
    <cellStyle name="20% - Accent2 46 2" xfId="5397"/>
    <cellStyle name="20% - Accent2 46 2 2" xfId="5398"/>
    <cellStyle name="20% - Accent2 46 2 3" xfId="5399"/>
    <cellStyle name="20% - Accent2 46 2 4" xfId="5400"/>
    <cellStyle name="20% - Accent2 46 2 5" xfId="5401"/>
    <cellStyle name="20% - Accent2 46 3" xfId="5402"/>
    <cellStyle name="20% - Accent2 46 3 2" xfId="5403"/>
    <cellStyle name="20% - Accent2 46 3 3" xfId="5404"/>
    <cellStyle name="20% - Accent2 46 3 4" xfId="5405"/>
    <cellStyle name="20% - Accent2 46 3 5" xfId="5406"/>
    <cellStyle name="20% - Accent2 46 4" xfId="5407"/>
    <cellStyle name="20% - Accent2 46 5" xfId="5408"/>
    <cellStyle name="20% - Accent2 46 6" xfId="5409"/>
    <cellStyle name="20% - Accent2 46 7" xfId="5410"/>
    <cellStyle name="20% - Accent2 46 8" xfId="5411"/>
    <cellStyle name="20% - Accent2 47" xfId="147"/>
    <cellStyle name="20% - Accent2 47 2" xfId="5412"/>
    <cellStyle name="20% - Accent2 47 2 2" xfId="5413"/>
    <cellStyle name="20% - Accent2 47 2 3" xfId="5414"/>
    <cellStyle name="20% - Accent2 47 2 4" xfId="5415"/>
    <cellStyle name="20% - Accent2 47 2 5" xfId="5416"/>
    <cellStyle name="20% - Accent2 47 3" xfId="5417"/>
    <cellStyle name="20% - Accent2 47 3 2" xfId="5418"/>
    <cellStyle name="20% - Accent2 47 3 3" xfId="5419"/>
    <cellStyle name="20% - Accent2 47 3 4" xfId="5420"/>
    <cellStyle name="20% - Accent2 47 3 5" xfId="5421"/>
    <cellStyle name="20% - Accent2 47 4" xfId="5422"/>
    <cellStyle name="20% - Accent2 47 5" xfId="5423"/>
    <cellStyle name="20% - Accent2 47 6" xfId="5424"/>
    <cellStyle name="20% - Accent2 47 7" xfId="5425"/>
    <cellStyle name="20% - Accent2 47 8" xfId="5426"/>
    <cellStyle name="20% - Accent2 48" xfId="148"/>
    <cellStyle name="20% - Accent2 48 2" xfId="5427"/>
    <cellStyle name="20% - Accent2 48 2 2" xfId="5428"/>
    <cellStyle name="20% - Accent2 48 2 3" xfId="5429"/>
    <cellStyle name="20% - Accent2 48 2 4" xfId="5430"/>
    <cellStyle name="20% - Accent2 48 2 5" xfId="5431"/>
    <cellStyle name="20% - Accent2 48 3" xfId="5432"/>
    <cellStyle name="20% - Accent2 48 3 2" xfId="5433"/>
    <cellStyle name="20% - Accent2 48 3 3" xfId="5434"/>
    <cellStyle name="20% - Accent2 48 3 4" xfId="5435"/>
    <cellStyle name="20% - Accent2 48 3 5" xfId="5436"/>
    <cellStyle name="20% - Accent2 48 4" xfId="5437"/>
    <cellStyle name="20% - Accent2 48 5" xfId="5438"/>
    <cellStyle name="20% - Accent2 48 6" xfId="5439"/>
    <cellStyle name="20% - Accent2 48 7" xfId="5440"/>
    <cellStyle name="20% - Accent2 48 8" xfId="5441"/>
    <cellStyle name="20% - Accent2 49" xfId="149"/>
    <cellStyle name="20% - Accent2 49 2" xfId="5442"/>
    <cellStyle name="20% - Accent2 49 2 2" xfId="5443"/>
    <cellStyle name="20% - Accent2 49 2 3" xfId="5444"/>
    <cellStyle name="20% - Accent2 49 2 4" xfId="5445"/>
    <cellStyle name="20% - Accent2 49 2 5" xfId="5446"/>
    <cellStyle name="20% - Accent2 49 3" xfId="5447"/>
    <cellStyle name="20% - Accent2 49 3 2" xfId="5448"/>
    <cellStyle name="20% - Accent2 49 3 3" xfId="5449"/>
    <cellStyle name="20% - Accent2 49 3 4" xfId="5450"/>
    <cellStyle name="20% - Accent2 49 3 5" xfId="5451"/>
    <cellStyle name="20% - Accent2 49 4" xfId="5452"/>
    <cellStyle name="20% - Accent2 49 5" xfId="5453"/>
    <cellStyle name="20% - Accent2 49 6" xfId="5454"/>
    <cellStyle name="20% - Accent2 49 7" xfId="5455"/>
    <cellStyle name="20% - Accent2 49 8" xfId="5456"/>
    <cellStyle name="20% - Accent2 5" xfId="150"/>
    <cellStyle name="20% - Accent2 5 10" xfId="5457"/>
    <cellStyle name="20% - Accent2 5 2" xfId="151"/>
    <cellStyle name="20% - Accent2 5 2 2" xfId="5458"/>
    <cellStyle name="20% - Accent2 5 2 3" xfId="5459"/>
    <cellStyle name="20% - Accent2 5 2 4" xfId="5460"/>
    <cellStyle name="20% - Accent2 5 2 5" xfId="5461"/>
    <cellStyle name="20% - Accent2 5 3" xfId="152"/>
    <cellStyle name="20% - Accent2 5 3 2" xfId="5462"/>
    <cellStyle name="20% - Accent2 5 3 3" xfId="5463"/>
    <cellStyle name="20% - Accent2 5 3 4" xfId="5464"/>
    <cellStyle name="20% - Accent2 5 3 5" xfId="5465"/>
    <cellStyle name="20% - Accent2 5 4" xfId="5466"/>
    <cellStyle name="20% - Accent2 5 4 2" xfId="5467"/>
    <cellStyle name="20% - Accent2 5 4 3" xfId="5468"/>
    <cellStyle name="20% - Accent2 5 4 4" xfId="5469"/>
    <cellStyle name="20% - Accent2 5 4 5" xfId="5470"/>
    <cellStyle name="20% - Accent2 5 5" xfId="5471"/>
    <cellStyle name="20% - Accent2 5 5 2" xfId="5472"/>
    <cellStyle name="20% - Accent2 5 5 3" xfId="5473"/>
    <cellStyle name="20% - Accent2 5 5 4" xfId="5474"/>
    <cellStyle name="20% - Accent2 5 5 5" xfId="5475"/>
    <cellStyle name="20% - Accent2 5 6" xfId="5476"/>
    <cellStyle name="20% - Accent2 5 7" xfId="5477"/>
    <cellStyle name="20% - Accent2 5 8" xfId="5478"/>
    <cellStyle name="20% - Accent2 5 9" xfId="5479"/>
    <cellStyle name="20% - Accent2 50" xfId="153"/>
    <cellStyle name="20% - Accent2 50 2" xfId="5480"/>
    <cellStyle name="20% - Accent2 50 2 2" xfId="5481"/>
    <cellStyle name="20% - Accent2 50 2 3" xfId="5482"/>
    <cellStyle name="20% - Accent2 50 2 4" xfId="5483"/>
    <cellStyle name="20% - Accent2 50 2 5" xfId="5484"/>
    <cellStyle name="20% - Accent2 50 3" xfId="5485"/>
    <cellStyle name="20% - Accent2 50 3 2" xfId="5486"/>
    <cellStyle name="20% - Accent2 50 3 3" xfId="5487"/>
    <cellStyle name="20% - Accent2 50 3 4" xfId="5488"/>
    <cellStyle name="20% - Accent2 50 3 5" xfId="5489"/>
    <cellStyle name="20% - Accent2 50 4" xfId="5490"/>
    <cellStyle name="20% - Accent2 50 5" xfId="5491"/>
    <cellStyle name="20% - Accent2 50 6" xfId="5492"/>
    <cellStyle name="20% - Accent2 50 7" xfId="5493"/>
    <cellStyle name="20% - Accent2 50 8" xfId="5494"/>
    <cellStyle name="20% - Accent2 51" xfId="154"/>
    <cellStyle name="20% - Accent2 51 2" xfId="5495"/>
    <cellStyle name="20% - Accent2 51 2 2" xfId="5496"/>
    <cellStyle name="20% - Accent2 51 2 3" xfId="5497"/>
    <cellStyle name="20% - Accent2 51 2 4" xfId="5498"/>
    <cellStyle name="20% - Accent2 51 2 5" xfId="5499"/>
    <cellStyle name="20% - Accent2 51 3" xfId="5500"/>
    <cellStyle name="20% - Accent2 51 3 2" xfId="5501"/>
    <cellStyle name="20% - Accent2 51 3 3" xfId="5502"/>
    <cellStyle name="20% - Accent2 51 3 4" xfId="5503"/>
    <cellStyle name="20% - Accent2 51 3 5" xfId="5504"/>
    <cellStyle name="20% - Accent2 51 4" xfId="5505"/>
    <cellStyle name="20% - Accent2 51 5" xfId="5506"/>
    <cellStyle name="20% - Accent2 51 6" xfId="5507"/>
    <cellStyle name="20% - Accent2 51 7" xfId="5508"/>
    <cellStyle name="20% - Accent2 51 8" xfId="5509"/>
    <cellStyle name="20% - Accent2 52" xfId="155"/>
    <cellStyle name="20% - Accent2 52 2" xfId="5510"/>
    <cellStyle name="20% - Accent2 52 2 2" xfId="5511"/>
    <cellStyle name="20% - Accent2 52 2 3" xfId="5512"/>
    <cellStyle name="20% - Accent2 52 2 4" xfId="5513"/>
    <cellStyle name="20% - Accent2 52 2 5" xfId="5514"/>
    <cellStyle name="20% - Accent2 52 3" xfId="5515"/>
    <cellStyle name="20% - Accent2 52 3 2" xfId="5516"/>
    <cellStyle name="20% - Accent2 52 3 3" xfId="5517"/>
    <cellStyle name="20% - Accent2 52 3 4" xfId="5518"/>
    <cellStyle name="20% - Accent2 52 3 5" xfId="5519"/>
    <cellStyle name="20% - Accent2 52 4" xfId="5520"/>
    <cellStyle name="20% - Accent2 52 5" xfId="5521"/>
    <cellStyle name="20% - Accent2 52 6" xfId="5522"/>
    <cellStyle name="20% - Accent2 52 7" xfId="5523"/>
    <cellStyle name="20% - Accent2 52 8" xfId="5524"/>
    <cellStyle name="20% - Accent2 53" xfId="156"/>
    <cellStyle name="20% - Accent2 53 2" xfId="5525"/>
    <cellStyle name="20% - Accent2 53 2 2" xfId="5526"/>
    <cellStyle name="20% - Accent2 53 2 3" xfId="5527"/>
    <cellStyle name="20% - Accent2 53 2 4" xfId="5528"/>
    <cellStyle name="20% - Accent2 53 2 5" xfId="5529"/>
    <cellStyle name="20% - Accent2 53 3" xfId="5530"/>
    <cellStyle name="20% - Accent2 53 3 2" xfId="5531"/>
    <cellStyle name="20% - Accent2 53 3 3" xfId="5532"/>
    <cellStyle name="20% - Accent2 53 3 4" xfId="5533"/>
    <cellStyle name="20% - Accent2 53 3 5" xfId="5534"/>
    <cellStyle name="20% - Accent2 53 4" xfId="5535"/>
    <cellStyle name="20% - Accent2 53 5" xfId="5536"/>
    <cellStyle name="20% - Accent2 53 6" xfId="5537"/>
    <cellStyle name="20% - Accent2 53 7" xfId="5538"/>
    <cellStyle name="20% - Accent2 53 8" xfId="5539"/>
    <cellStyle name="20% - Accent2 54" xfId="157"/>
    <cellStyle name="20% - Accent2 54 2" xfId="5540"/>
    <cellStyle name="20% - Accent2 54 2 2" xfId="5541"/>
    <cellStyle name="20% - Accent2 54 2 3" xfId="5542"/>
    <cellStyle name="20% - Accent2 54 2 4" xfId="5543"/>
    <cellStyle name="20% - Accent2 54 2 5" xfId="5544"/>
    <cellStyle name="20% - Accent2 54 3" xfId="5545"/>
    <cellStyle name="20% - Accent2 54 3 2" xfId="5546"/>
    <cellStyle name="20% - Accent2 54 3 3" xfId="5547"/>
    <cellStyle name="20% - Accent2 54 3 4" xfId="5548"/>
    <cellStyle name="20% - Accent2 54 3 5" xfId="5549"/>
    <cellStyle name="20% - Accent2 54 4" xfId="5550"/>
    <cellStyle name="20% - Accent2 54 5" xfId="5551"/>
    <cellStyle name="20% - Accent2 54 6" xfId="5552"/>
    <cellStyle name="20% - Accent2 54 7" xfId="5553"/>
    <cellStyle name="20% - Accent2 54 8" xfId="5554"/>
    <cellStyle name="20% - Accent2 55" xfId="158"/>
    <cellStyle name="20% - Accent2 55 2" xfId="5555"/>
    <cellStyle name="20% - Accent2 55 2 2" xfId="5556"/>
    <cellStyle name="20% - Accent2 55 2 3" xfId="5557"/>
    <cellStyle name="20% - Accent2 55 2 4" xfId="5558"/>
    <cellStyle name="20% - Accent2 55 2 5" xfId="5559"/>
    <cellStyle name="20% - Accent2 55 3" xfId="5560"/>
    <cellStyle name="20% - Accent2 55 3 2" xfId="5561"/>
    <cellStyle name="20% - Accent2 55 3 3" xfId="5562"/>
    <cellStyle name="20% - Accent2 55 3 4" xfId="5563"/>
    <cellStyle name="20% - Accent2 55 3 5" xfId="5564"/>
    <cellStyle name="20% - Accent2 55 4" xfId="5565"/>
    <cellStyle name="20% - Accent2 55 5" xfId="5566"/>
    <cellStyle name="20% - Accent2 55 6" xfId="5567"/>
    <cellStyle name="20% - Accent2 55 7" xfId="5568"/>
    <cellStyle name="20% - Accent2 55 8" xfId="5569"/>
    <cellStyle name="20% - Accent2 56" xfId="159"/>
    <cellStyle name="20% - Accent2 56 2" xfId="5570"/>
    <cellStyle name="20% - Accent2 56 2 2" xfId="5571"/>
    <cellStyle name="20% - Accent2 56 2 3" xfId="5572"/>
    <cellStyle name="20% - Accent2 56 2 4" xfId="5573"/>
    <cellStyle name="20% - Accent2 56 2 5" xfId="5574"/>
    <cellStyle name="20% - Accent2 56 3" xfId="5575"/>
    <cellStyle name="20% - Accent2 56 3 2" xfId="5576"/>
    <cellStyle name="20% - Accent2 56 3 3" xfId="5577"/>
    <cellStyle name="20% - Accent2 56 3 4" xfId="5578"/>
    <cellStyle name="20% - Accent2 56 3 5" xfId="5579"/>
    <cellStyle name="20% - Accent2 56 4" xfId="5580"/>
    <cellStyle name="20% - Accent2 56 5" xfId="5581"/>
    <cellStyle name="20% - Accent2 56 6" xfId="5582"/>
    <cellStyle name="20% - Accent2 56 7" xfId="5583"/>
    <cellStyle name="20% - Accent2 56 8" xfId="5584"/>
    <cellStyle name="20% - Accent2 57" xfId="160"/>
    <cellStyle name="20% - Accent2 57 2" xfId="5585"/>
    <cellStyle name="20% - Accent2 57 2 2" xfId="5586"/>
    <cellStyle name="20% - Accent2 57 2 3" xfId="5587"/>
    <cellStyle name="20% - Accent2 57 2 4" xfId="5588"/>
    <cellStyle name="20% - Accent2 57 2 5" xfId="5589"/>
    <cellStyle name="20% - Accent2 57 3" xfId="5590"/>
    <cellStyle name="20% - Accent2 57 3 2" xfId="5591"/>
    <cellStyle name="20% - Accent2 57 3 3" xfId="5592"/>
    <cellStyle name="20% - Accent2 57 3 4" xfId="5593"/>
    <cellStyle name="20% - Accent2 57 3 5" xfId="5594"/>
    <cellStyle name="20% - Accent2 57 4" xfId="5595"/>
    <cellStyle name="20% - Accent2 57 5" xfId="5596"/>
    <cellStyle name="20% - Accent2 57 6" xfId="5597"/>
    <cellStyle name="20% - Accent2 57 7" xfId="5598"/>
    <cellStyle name="20% - Accent2 57 8" xfId="5599"/>
    <cellStyle name="20% - Accent2 58" xfId="161"/>
    <cellStyle name="20% - Accent2 58 2" xfId="5600"/>
    <cellStyle name="20% - Accent2 58 2 2" xfId="5601"/>
    <cellStyle name="20% - Accent2 58 2 3" xfId="5602"/>
    <cellStyle name="20% - Accent2 58 2 4" xfId="5603"/>
    <cellStyle name="20% - Accent2 58 2 5" xfId="5604"/>
    <cellStyle name="20% - Accent2 58 3" xfId="5605"/>
    <cellStyle name="20% - Accent2 58 3 2" xfId="5606"/>
    <cellStyle name="20% - Accent2 58 3 3" xfId="5607"/>
    <cellStyle name="20% - Accent2 58 3 4" xfId="5608"/>
    <cellStyle name="20% - Accent2 58 3 5" xfId="5609"/>
    <cellStyle name="20% - Accent2 58 4" xfId="5610"/>
    <cellStyle name="20% - Accent2 58 5" xfId="5611"/>
    <cellStyle name="20% - Accent2 58 6" xfId="5612"/>
    <cellStyle name="20% - Accent2 58 7" xfId="5613"/>
    <cellStyle name="20% - Accent2 58 8" xfId="5614"/>
    <cellStyle name="20% - Accent2 59" xfId="162"/>
    <cellStyle name="20% - Accent2 59 2" xfId="5615"/>
    <cellStyle name="20% - Accent2 59 2 2" xfId="5616"/>
    <cellStyle name="20% - Accent2 59 2 3" xfId="5617"/>
    <cellStyle name="20% - Accent2 59 2 4" xfId="5618"/>
    <cellStyle name="20% - Accent2 59 2 5" xfId="5619"/>
    <cellStyle name="20% - Accent2 59 3" xfId="5620"/>
    <cellStyle name="20% - Accent2 59 3 2" xfId="5621"/>
    <cellStyle name="20% - Accent2 59 3 3" xfId="5622"/>
    <cellStyle name="20% - Accent2 59 3 4" xfId="5623"/>
    <cellStyle name="20% - Accent2 59 3 5" xfId="5624"/>
    <cellStyle name="20% - Accent2 59 4" xfId="5625"/>
    <cellStyle name="20% - Accent2 59 5" xfId="5626"/>
    <cellStyle name="20% - Accent2 59 6" xfId="5627"/>
    <cellStyle name="20% - Accent2 59 7" xfId="5628"/>
    <cellStyle name="20% - Accent2 59 8" xfId="5629"/>
    <cellStyle name="20% - Accent2 6" xfId="163"/>
    <cellStyle name="20% - Accent2 6 10" xfId="5630"/>
    <cellStyle name="20% - Accent2 6 2" xfId="164"/>
    <cellStyle name="20% - Accent2 6 2 2" xfId="5631"/>
    <cellStyle name="20% - Accent2 6 2 3" xfId="5632"/>
    <cellStyle name="20% - Accent2 6 2 4" xfId="5633"/>
    <cellStyle name="20% - Accent2 6 2 5" xfId="5634"/>
    <cellStyle name="20% - Accent2 6 3" xfId="165"/>
    <cellStyle name="20% - Accent2 6 3 2" xfId="5635"/>
    <cellStyle name="20% - Accent2 6 3 3" xfId="5636"/>
    <cellStyle name="20% - Accent2 6 3 4" xfId="5637"/>
    <cellStyle name="20% - Accent2 6 3 5" xfId="5638"/>
    <cellStyle name="20% - Accent2 6 4" xfId="5639"/>
    <cellStyle name="20% - Accent2 6 4 2" xfId="5640"/>
    <cellStyle name="20% - Accent2 6 4 3" xfId="5641"/>
    <cellStyle name="20% - Accent2 6 4 4" xfId="5642"/>
    <cellStyle name="20% - Accent2 6 4 5" xfId="5643"/>
    <cellStyle name="20% - Accent2 6 5" xfId="5644"/>
    <cellStyle name="20% - Accent2 6 5 2" xfId="5645"/>
    <cellStyle name="20% - Accent2 6 5 3" xfId="5646"/>
    <cellStyle name="20% - Accent2 6 5 4" xfId="5647"/>
    <cellStyle name="20% - Accent2 6 5 5" xfId="5648"/>
    <cellStyle name="20% - Accent2 6 6" xfId="5649"/>
    <cellStyle name="20% - Accent2 6 7" xfId="5650"/>
    <cellStyle name="20% - Accent2 6 8" xfId="5651"/>
    <cellStyle name="20% - Accent2 6 9" xfId="5652"/>
    <cellStyle name="20% - Accent2 60" xfId="166"/>
    <cellStyle name="20% - Accent2 60 2" xfId="5653"/>
    <cellStyle name="20% - Accent2 60 2 2" xfId="5654"/>
    <cellStyle name="20% - Accent2 60 2 3" xfId="5655"/>
    <cellStyle name="20% - Accent2 60 2 4" xfId="5656"/>
    <cellStyle name="20% - Accent2 60 2 5" xfId="5657"/>
    <cellStyle name="20% - Accent2 60 3" xfId="5658"/>
    <cellStyle name="20% - Accent2 60 3 2" xfId="5659"/>
    <cellStyle name="20% - Accent2 60 3 3" xfId="5660"/>
    <cellStyle name="20% - Accent2 60 3 4" xfId="5661"/>
    <cellStyle name="20% - Accent2 60 3 5" xfId="5662"/>
    <cellStyle name="20% - Accent2 60 4" xfId="5663"/>
    <cellStyle name="20% - Accent2 60 5" xfId="5664"/>
    <cellStyle name="20% - Accent2 60 6" xfId="5665"/>
    <cellStyle name="20% - Accent2 60 7" xfId="5666"/>
    <cellStyle name="20% - Accent2 60 8" xfId="5667"/>
    <cellStyle name="20% - Accent2 61" xfId="167"/>
    <cellStyle name="20% - Accent2 61 2" xfId="5668"/>
    <cellStyle name="20% - Accent2 61 2 2" xfId="5669"/>
    <cellStyle name="20% - Accent2 61 2 3" xfId="5670"/>
    <cellStyle name="20% - Accent2 61 2 4" xfId="5671"/>
    <cellStyle name="20% - Accent2 61 2 5" xfId="5672"/>
    <cellStyle name="20% - Accent2 61 3" xfId="5673"/>
    <cellStyle name="20% - Accent2 61 3 2" xfId="5674"/>
    <cellStyle name="20% - Accent2 61 3 3" xfId="5675"/>
    <cellStyle name="20% - Accent2 61 3 4" xfId="5676"/>
    <cellStyle name="20% - Accent2 61 3 5" xfId="5677"/>
    <cellStyle name="20% - Accent2 61 4" xfId="5678"/>
    <cellStyle name="20% - Accent2 61 5" xfId="5679"/>
    <cellStyle name="20% - Accent2 61 6" xfId="5680"/>
    <cellStyle name="20% - Accent2 61 7" xfId="5681"/>
    <cellStyle name="20% - Accent2 61 8" xfId="5682"/>
    <cellStyle name="20% - Accent2 62" xfId="168"/>
    <cellStyle name="20% - Accent2 62 2" xfId="5683"/>
    <cellStyle name="20% - Accent2 62 2 2" xfId="5684"/>
    <cellStyle name="20% - Accent2 62 2 3" xfId="5685"/>
    <cellStyle name="20% - Accent2 62 2 4" xfId="5686"/>
    <cellStyle name="20% - Accent2 62 2 5" xfId="5687"/>
    <cellStyle name="20% - Accent2 62 3" xfId="5688"/>
    <cellStyle name="20% - Accent2 62 3 2" xfId="5689"/>
    <cellStyle name="20% - Accent2 62 3 3" xfId="5690"/>
    <cellStyle name="20% - Accent2 62 3 4" xfId="5691"/>
    <cellStyle name="20% - Accent2 62 3 5" xfId="5692"/>
    <cellStyle name="20% - Accent2 62 4" xfId="5693"/>
    <cellStyle name="20% - Accent2 62 5" xfId="5694"/>
    <cellStyle name="20% - Accent2 62 6" xfId="5695"/>
    <cellStyle name="20% - Accent2 62 7" xfId="5696"/>
    <cellStyle name="20% - Accent2 62 8" xfId="5697"/>
    <cellStyle name="20% - Accent2 63" xfId="169"/>
    <cellStyle name="20% - Accent2 63 2" xfId="5698"/>
    <cellStyle name="20% - Accent2 63 2 2" xfId="5699"/>
    <cellStyle name="20% - Accent2 63 2 3" xfId="5700"/>
    <cellStyle name="20% - Accent2 63 2 4" xfId="5701"/>
    <cellStyle name="20% - Accent2 63 2 5" xfId="5702"/>
    <cellStyle name="20% - Accent2 63 3" xfId="5703"/>
    <cellStyle name="20% - Accent2 63 3 2" xfId="5704"/>
    <cellStyle name="20% - Accent2 63 3 3" xfId="5705"/>
    <cellStyle name="20% - Accent2 63 3 4" xfId="5706"/>
    <cellStyle name="20% - Accent2 63 3 5" xfId="5707"/>
    <cellStyle name="20% - Accent2 63 4" xfId="5708"/>
    <cellStyle name="20% - Accent2 63 5" xfId="5709"/>
    <cellStyle name="20% - Accent2 63 6" xfId="5710"/>
    <cellStyle name="20% - Accent2 63 7" xfId="5711"/>
    <cellStyle name="20% - Accent2 63 8" xfId="5712"/>
    <cellStyle name="20% - Accent2 64" xfId="170"/>
    <cellStyle name="20% - Accent2 64 2" xfId="5713"/>
    <cellStyle name="20% - Accent2 64 2 2" xfId="5714"/>
    <cellStyle name="20% - Accent2 64 2 3" xfId="5715"/>
    <cellStyle name="20% - Accent2 64 2 4" xfId="5716"/>
    <cellStyle name="20% - Accent2 64 2 5" xfId="5717"/>
    <cellStyle name="20% - Accent2 64 3" xfId="5718"/>
    <cellStyle name="20% - Accent2 64 3 2" xfId="5719"/>
    <cellStyle name="20% - Accent2 64 3 3" xfId="5720"/>
    <cellStyle name="20% - Accent2 64 3 4" xfId="5721"/>
    <cellStyle name="20% - Accent2 64 3 5" xfId="5722"/>
    <cellStyle name="20% - Accent2 64 4" xfId="5723"/>
    <cellStyle name="20% - Accent2 64 5" xfId="5724"/>
    <cellStyle name="20% - Accent2 64 6" xfId="5725"/>
    <cellStyle name="20% - Accent2 64 7" xfId="5726"/>
    <cellStyle name="20% - Accent2 64 8" xfId="5727"/>
    <cellStyle name="20% - Accent2 65" xfId="171"/>
    <cellStyle name="20% - Accent2 65 2" xfId="5728"/>
    <cellStyle name="20% - Accent2 65 2 2" xfId="5729"/>
    <cellStyle name="20% - Accent2 65 2 3" xfId="5730"/>
    <cellStyle name="20% - Accent2 65 2 4" xfId="5731"/>
    <cellStyle name="20% - Accent2 65 2 5" xfId="5732"/>
    <cellStyle name="20% - Accent2 65 3" xfId="5733"/>
    <cellStyle name="20% - Accent2 65 3 2" xfId="5734"/>
    <cellStyle name="20% - Accent2 65 3 3" xfId="5735"/>
    <cellStyle name="20% - Accent2 65 3 4" xfId="5736"/>
    <cellStyle name="20% - Accent2 65 3 5" xfId="5737"/>
    <cellStyle name="20% - Accent2 65 4" xfId="5738"/>
    <cellStyle name="20% - Accent2 65 5" xfId="5739"/>
    <cellStyle name="20% - Accent2 65 6" xfId="5740"/>
    <cellStyle name="20% - Accent2 65 7" xfId="5741"/>
    <cellStyle name="20% - Accent2 65 8" xfId="5742"/>
    <cellStyle name="20% - Accent2 66" xfId="172"/>
    <cellStyle name="20% - Accent2 66 2" xfId="5743"/>
    <cellStyle name="20% - Accent2 66 2 2" xfId="5744"/>
    <cellStyle name="20% - Accent2 66 2 3" xfId="5745"/>
    <cellStyle name="20% - Accent2 66 2 4" xfId="5746"/>
    <cellStyle name="20% - Accent2 66 2 5" xfId="5747"/>
    <cellStyle name="20% - Accent2 66 3" xfId="5748"/>
    <cellStyle name="20% - Accent2 66 3 2" xfId="5749"/>
    <cellStyle name="20% - Accent2 66 3 3" xfId="5750"/>
    <cellStyle name="20% - Accent2 66 3 4" xfId="5751"/>
    <cellStyle name="20% - Accent2 66 3 5" xfId="5752"/>
    <cellStyle name="20% - Accent2 66 4" xfId="5753"/>
    <cellStyle name="20% - Accent2 66 5" xfId="5754"/>
    <cellStyle name="20% - Accent2 66 6" xfId="5755"/>
    <cellStyle name="20% - Accent2 66 7" xfId="5756"/>
    <cellStyle name="20% - Accent2 66 8" xfId="5757"/>
    <cellStyle name="20% - Accent2 67" xfId="173"/>
    <cellStyle name="20% - Accent2 67 2" xfId="5758"/>
    <cellStyle name="20% - Accent2 67 2 2" xfId="5759"/>
    <cellStyle name="20% - Accent2 67 2 3" xfId="5760"/>
    <cellStyle name="20% - Accent2 67 2 4" xfId="5761"/>
    <cellStyle name="20% - Accent2 67 2 5" xfId="5762"/>
    <cellStyle name="20% - Accent2 67 3" xfId="5763"/>
    <cellStyle name="20% - Accent2 67 3 2" xfId="5764"/>
    <cellStyle name="20% - Accent2 67 3 3" xfId="5765"/>
    <cellStyle name="20% - Accent2 67 3 4" xfId="5766"/>
    <cellStyle name="20% - Accent2 67 3 5" xfId="5767"/>
    <cellStyle name="20% - Accent2 67 4" xfId="5768"/>
    <cellStyle name="20% - Accent2 67 5" xfId="5769"/>
    <cellStyle name="20% - Accent2 67 6" xfId="5770"/>
    <cellStyle name="20% - Accent2 67 7" xfId="5771"/>
    <cellStyle name="20% - Accent2 67 8" xfId="5772"/>
    <cellStyle name="20% - Accent2 68" xfId="174"/>
    <cellStyle name="20% - Accent2 68 2" xfId="5773"/>
    <cellStyle name="20% - Accent2 68 2 2" xfId="5774"/>
    <cellStyle name="20% - Accent2 68 2 3" xfId="5775"/>
    <cellStyle name="20% - Accent2 68 2 4" xfId="5776"/>
    <cellStyle name="20% - Accent2 68 2 5" xfId="5777"/>
    <cellStyle name="20% - Accent2 68 3" xfId="5778"/>
    <cellStyle name="20% - Accent2 68 3 2" xfId="5779"/>
    <cellStyle name="20% - Accent2 68 3 3" xfId="5780"/>
    <cellStyle name="20% - Accent2 68 3 4" xfId="5781"/>
    <cellStyle name="20% - Accent2 68 3 5" xfId="5782"/>
    <cellStyle name="20% - Accent2 68 4" xfId="5783"/>
    <cellStyle name="20% - Accent2 68 5" xfId="5784"/>
    <cellStyle name="20% - Accent2 68 6" xfId="5785"/>
    <cellStyle name="20% - Accent2 68 7" xfId="5786"/>
    <cellStyle name="20% - Accent2 68 8" xfId="5787"/>
    <cellStyle name="20% - Accent2 69" xfId="175"/>
    <cellStyle name="20% - Accent2 69 2" xfId="5788"/>
    <cellStyle name="20% - Accent2 69 2 2" xfId="5789"/>
    <cellStyle name="20% - Accent2 69 2 3" xfId="5790"/>
    <cellStyle name="20% - Accent2 69 2 4" xfId="5791"/>
    <cellStyle name="20% - Accent2 69 2 5" xfId="5792"/>
    <cellStyle name="20% - Accent2 69 3" xfId="5793"/>
    <cellStyle name="20% - Accent2 69 3 2" xfId="5794"/>
    <cellStyle name="20% - Accent2 69 3 3" xfId="5795"/>
    <cellStyle name="20% - Accent2 69 3 4" xfId="5796"/>
    <cellStyle name="20% - Accent2 69 3 5" xfId="5797"/>
    <cellStyle name="20% - Accent2 69 4" xfId="5798"/>
    <cellStyle name="20% - Accent2 69 5" xfId="5799"/>
    <cellStyle name="20% - Accent2 69 6" xfId="5800"/>
    <cellStyle name="20% - Accent2 69 7" xfId="5801"/>
    <cellStyle name="20% - Accent2 69 8" xfId="5802"/>
    <cellStyle name="20% - Accent2 7" xfId="176"/>
    <cellStyle name="20% - Accent2 7 10" xfId="5803"/>
    <cellStyle name="20% - Accent2 7 2" xfId="177"/>
    <cellStyle name="20% - Accent2 7 2 2" xfId="5804"/>
    <cellStyle name="20% - Accent2 7 2 3" xfId="5805"/>
    <cellStyle name="20% - Accent2 7 2 4" xfId="5806"/>
    <cellStyle name="20% - Accent2 7 2 5" xfId="5807"/>
    <cellStyle name="20% - Accent2 7 3" xfId="178"/>
    <cellStyle name="20% - Accent2 7 3 2" xfId="5808"/>
    <cellStyle name="20% - Accent2 7 3 3" xfId="5809"/>
    <cellStyle name="20% - Accent2 7 3 4" xfId="5810"/>
    <cellStyle name="20% - Accent2 7 3 5" xfId="5811"/>
    <cellStyle name="20% - Accent2 7 4" xfId="5812"/>
    <cellStyle name="20% - Accent2 7 4 2" xfId="5813"/>
    <cellStyle name="20% - Accent2 7 4 3" xfId="5814"/>
    <cellStyle name="20% - Accent2 7 4 4" xfId="5815"/>
    <cellStyle name="20% - Accent2 7 4 5" xfId="5816"/>
    <cellStyle name="20% - Accent2 7 5" xfId="5817"/>
    <cellStyle name="20% - Accent2 7 5 2" xfId="5818"/>
    <cellStyle name="20% - Accent2 7 5 3" xfId="5819"/>
    <cellStyle name="20% - Accent2 7 5 4" xfId="5820"/>
    <cellStyle name="20% - Accent2 7 5 5" xfId="5821"/>
    <cellStyle name="20% - Accent2 7 6" xfId="5822"/>
    <cellStyle name="20% - Accent2 7 7" xfId="5823"/>
    <cellStyle name="20% - Accent2 7 8" xfId="5824"/>
    <cellStyle name="20% - Accent2 7 9" xfId="5825"/>
    <cellStyle name="20% - Accent2 70" xfId="179"/>
    <cellStyle name="20% - Accent2 70 2" xfId="5826"/>
    <cellStyle name="20% - Accent2 70 2 2" xfId="5827"/>
    <cellStyle name="20% - Accent2 70 2 3" xfId="5828"/>
    <cellStyle name="20% - Accent2 70 2 4" xfId="5829"/>
    <cellStyle name="20% - Accent2 70 2 5" xfId="5830"/>
    <cellStyle name="20% - Accent2 70 3" xfId="5831"/>
    <cellStyle name="20% - Accent2 70 3 2" xfId="5832"/>
    <cellStyle name="20% - Accent2 70 3 3" xfId="5833"/>
    <cellStyle name="20% - Accent2 70 3 4" xfId="5834"/>
    <cellStyle name="20% - Accent2 70 3 5" xfId="5835"/>
    <cellStyle name="20% - Accent2 70 4" xfId="5836"/>
    <cellStyle name="20% - Accent2 70 5" xfId="5837"/>
    <cellStyle name="20% - Accent2 70 6" xfId="5838"/>
    <cellStyle name="20% - Accent2 70 7" xfId="5839"/>
    <cellStyle name="20% - Accent2 70 8" xfId="5840"/>
    <cellStyle name="20% - Accent2 71" xfId="180"/>
    <cellStyle name="20% - Accent2 71 2" xfId="5841"/>
    <cellStyle name="20% - Accent2 71 2 2" xfId="5842"/>
    <cellStyle name="20% - Accent2 71 2 3" xfId="5843"/>
    <cellStyle name="20% - Accent2 71 2 4" xfId="5844"/>
    <cellStyle name="20% - Accent2 71 2 5" xfId="5845"/>
    <cellStyle name="20% - Accent2 71 3" xfId="5846"/>
    <cellStyle name="20% - Accent2 71 3 2" xfId="5847"/>
    <cellStyle name="20% - Accent2 71 3 3" xfId="5848"/>
    <cellStyle name="20% - Accent2 71 3 4" xfId="5849"/>
    <cellStyle name="20% - Accent2 71 3 5" xfId="5850"/>
    <cellStyle name="20% - Accent2 71 4" xfId="5851"/>
    <cellStyle name="20% - Accent2 71 5" xfId="5852"/>
    <cellStyle name="20% - Accent2 71 6" xfId="5853"/>
    <cellStyle name="20% - Accent2 71 7" xfId="5854"/>
    <cellStyle name="20% - Accent2 71 8" xfId="5855"/>
    <cellStyle name="20% - Accent2 72" xfId="181"/>
    <cellStyle name="20% - Accent2 72 2" xfId="5856"/>
    <cellStyle name="20% - Accent2 72 2 2" xfId="5857"/>
    <cellStyle name="20% - Accent2 72 2 3" xfId="5858"/>
    <cellStyle name="20% - Accent2 72 2 4" xfId="5859"/>
    <cellStyle name="20% - Accent2 72 2 5" xfId="5860"/>
    <cellStyle name="20% - Accent2 72 3" xfId="5861"/>
    <cellStyle name="20% - Accent2 72 3 2" xfId="5862"/>
    <cellStyle name="20% - Accent2 72 3 3" xfId="5863"/>
    <cellStyle name="20% - Accent2 72 3 4" xfId="5864"/>
    <cellStyle name="20% - Accent2 72 3 5" xfId="5865"/>
    <cellStyle name="20% - Accent2 72 4" xfId="5866"/>
    <cellStyle name="20% - Accent2 72 5" xfId="5867"/>
    <cellStyle name="20% - Accent2 72 6" xfId="5868"/>
    <cellStyle name="20% - Accent2 72 7" xfId="5869"/>
    <cellStyle name="20% - Accent2 72 8" xfId="5870"/>
    <cellStyle name="20% - Accent2 73" xfId="5871"/>
    <cellStyle name="20% - Accent2 73 2" xfId="5872"/>
    <cellStyle name="20% - Accent2 73 3" xfId="5873"/>
    <cellStyle name="20% - Accent2 73 4" xfId="5874"/>
    <cellStyle name="20% - Accent2 73 5" xfId="5875"/>
    <cellStyle name="20% - Accent2 74" xfId="5876"/>
    <cellStyle name="20% - Accent2 75" xfId="5877"/>
    <cellStyle name="20% - Accent2 76" xfId="5878"/>
    <cellStyle name="20% - Accent2 77" xfId="5879"/>
    <cellStyle name="20% - Accent2 78" xfId="5880"/>
    <cellStyle name="20% - Accent2 8" xfId="182"/>
    <cellStyle name="20% - Accent2 8 10" xfId="5881"/>
    <cellStyle name="20% - Accent2 8 2" xfId="183"/>
    <cellStyle name="20% - Accent2 8 2 2" xfId="5882"/>
    <cellStyle name="20% - Accent2 8 2 3" xfId="5883"/>
    <cellStyle name="20% - Accent2 8 2 4" xfId="5884"/>
    <cellStyle name="20% - Accent2 8 2 5" xfId="5885"/>
    <cellStyle name="20% - Accent2 8 3" xfId="184"/>
    <cellStyle name="20% - Accent2 8 3 2" xfId="5886"/>
    <cellStyle name="20% - Accent2 8 3 3" xfId="5887"/>
    <cellStyle name="20% - Accent2 8 3 4" xfId="5888"/>
    <cellStyle name="20% - Accent2 8 3 5" xfId="5889"/>
    <cellStyle name="20% - Accent2 8 4" xfId="5890"/>
    <cellStyle name="20% - Accent2 8 4 2" xfId="5891"/>
    <cellStyle name="20% - Accent2 8 4 3" xfId="5892"/>
    <cellStyle name="20% - Accent2 8 4 4" xfId="5893"/>
    <cellStyle name="20% - Accent2 8 4 5" xfId="5894"/>
    <cellStyle name="20% - Accent2 8 5" xfId="5895"/>
    <cellStyle name="20% - Accent2 8 5 2" xfId="5896"/>
    <cellStyle name="20% - Accent2 8 5 3" xfId="5897"/>
    <cellStyle name="20% - Accent2 8 5 4" xfId="5898"/>
    <cellStyle name="20% - Accent2 8 5 5" xfId="5899"/>
    <cellStyle name="20% - Accent2 8 6" xfId="5900"/>
    <cellStyle name="20% - Accent2 8 7" xfId="5901"/>
    <cellStyle name="20% - Accent2 8 8" xfId="5902"/>
    <cellStyle name="20% - Accent2 8 9" xfId="5903"/>
    <cellStyle name="20% - Accent2 9" xfId="185"/>
    <cellStyle name="20% - Accent2 9 10" xfId="5904"/>
    <cellStyle name="20% - Accent2 9 2" xfId="186"/>
    <cellStyle name="20% - Accent2 9 2 2" xfId="5905"/>
    <cellStyle name="20% - Accent2 9 2 3" xfId="5906"/>
    <cellStyle name="20% - Accent2 9 2 4" xfId="5907"/>
    <cellStyle name="20% - Accent2 9 2 5" xfId="5908"/>
    <cellStyle name="20% - Accent2 9 3" xfId="187"/>
    <cellStyle name="20% - Accent2 9 3 2" xfId="5909"/>
    <cellStyle name="20% - Accent2 9 3 3" xfId="5910"/>
    <cellStyle name="20% - Accent2 9 3 4" xfId="5911"/>
    <cellStyle name="20% - Accent2 9 3 5" xfId="5912"/>
    <cellStyle name="20% - Accent2 9 4" xfId="5913"/>
    <cellStyle name="20% - Accent2 9 4 2" xfId="5914"/>
    <cellStyle name="20% - Accent2 9 4 3" xfId="5915"/>
    <cellStyle name="20% - Accent2 9 4 4" xfId="5916"/>
    <cellStyle name="20% - Accent2 9 4 5" xfId="5917"/>
    <cellStyle name="20% - Accent2 9 5" xfId="5918"/>
    <cellStyle name="20% - Accent2 9 5 2" xfId="5919"/>
    <cellStyle name="20% - Accent2 9 5 3" xfId="5920"/>
    <cellStyle name="20% - Accent2 9 5 4" xfId="5921"/>
    <cellStyle name="20% - Accent2 9 5 5" xfId="5922"/>
    <cellStyle name="20% - Accent2 9 6" xfId="5923"/>
    <cellStyle name="20% - Accent2 9 7" xfId="5924"/>
    <cellStyle name="20% - Accent2 9 8" xfId="5925"/>
    <cellStyle name="20% - Accent2 9 9" xfId="5926"/>
    <cellStyle name="20% - Accent3 10" xfId="188"/>
    <cellStyle name="20% - Accent3 10 10" xfId="5927"/>
    <cellStyle name="20% - Accent3 10 2" xfId="189"/>
    <cellStyle name="20% - Accent3 10 2 2" xfId="5928"/>
    <cellStyle name="20% - Accent3 10 2 3" xfId="5929"/>
    <cellStyle name="20% - Accent3 10 2 4" xfId="5930"/>
    <cellStyle name="20% - Accent3 10 2 5" xfId="5931"/>
    <cellStyle name="20% - Accent3 10 3" xfId="190"/>
    <cellStyle name="20% - Accent3 10 3 2" xfId="5932"/>
    <cellStyle name="20% - Accent3 10 3 3" xfId="5933"/>
    <cellStyle name="20% - Accent3 10 3 4" xfId="5934"/>
    <cellStyle name="20% - Accent3 10 3 5" xfId="5935"/>
    <cellStyle name="20% - Accent3 10 4" xfId="5936"/>
    <cellStyle name="20% - Accent3 10 4 2" xfId="5937"/>
    <cellStyle name="20% - Accent3 10 4 3" xfId="5938"/>
    <cellStyle name="20% - Accent3 10 4 4" xfId="5939"/>
    <cellStyle name="20% - Accent3 10 4 5" xfId="5940"/>
    <cellStyle name="20% - Accent3 10 5" xfId="5941"/>
    <cellStyle name="20% - Accent3 10 5 2" xfId="5942"/>
    <cellStyle name="20% - Accent3 10 5 3" xfId="5943"/>
    <cellStyle name="20% - Accent3 10 5 4" xfId="5944"/>
    <cellStyle name="20% - Accent3 10 5 5" xfId="5945"/>
    <cellStyle name="20% - Accent3 10 6" xfId="5946"/>
    <cellStyle name="20% - Accent3 10 7" xfId="5947"/>
    <cellStyle name="20% - Accent3 10 8" xfId="5948"/>
    <cellStyle name="20% - Accent3 10 9" xfId="5949"/>
    <cellStyle name="20% - Accent3 11" xfId="191"/>
    <cellStyle name="20% - Accent3 11 10" xfId="5950"/>
    <cellStyle name="20% - Accent3 11 2" xfId="192"/>
    <cellStyle name="20% - Accent3 11 2 2" xfId="5951"/>
    <cellStyle name="20% - Accent3 11 2 3" xfId="5952"/>
    <cellStyle name="20% - Accent3 11 2 4" xfId="5953"/>
    <cellStyle name="20% - Accent3 11 2 5" xfId="5954"/>
    <cellStyle name="20% - Accent3 11 3" xfId="193"/>
    <cellStyle name="20% - Accent3 11 3 2" xfId="5955"/>
    <cellStyle name="20% - Accent3 11 3 3" xfId="5956"/>
    <cellStyle name="20% - Accent3 11 3 4" xfId="5957"/>
    <cellStyle name="20% - Accent3 11 3 5" xfId="5958"/>
    <cellStyle name="20% - Accent3 11 4" xfId="5959"/>
    <cellStyle name="20% - Accent3 11 4 2" xfId="5960"/>
    <cellStyle name="20% - Accent3 11 4 3" xfId="5961"/>
    <cellStyle name="20% - Accent3 11 4 4" xfId="5962"/>
    <cellStyle name="20% - Accent3 11 4 5" xfId="5963"/>
    <cellStyle name="20% - Accent3 11 5" xfId="5964"/>
    <cellStyle name="20% - Accent3 11 5 2" xfId="5965"/>
    <cellStyle name="20% - Accent3 11 5 3" xfId="5966"/>
    <cellStyle name="20% - Accent3 11 5 4" xfId="5967"/>
    <cellStyle name="20% - Accent3 11 5 5" xfId="5968"/>
    <cellStyle name="20% - Accent3 11 6" xfId="5969"/>
    <cellStyle name="20% - Accent3 11 7" xfId="5970"/>
    <cellStyle name="20% - Accent3 11 8" xfId="5971"/>
    <cellStyle name="20% - Accent3 11 9" xfId="5972"/>
    <cellStyle name="20% - Accent3 12" xfId="194"/>
    <cellStyle name="20% - Accent3 12 10" xfId="5973"/>
    <cellStyle name="20% - Accent3 12 2" xfId="195"/>
    <cellStyle name="20% - Accent3 12 2 2" xfId="5974"/>
    <cellStyle name="20% - Accent3 12 2 3" xfId="5975"/>
    <cellStyle name="20% - Accent3 12 2 4" xfId="5976"/>
    <cellStyle name="20% - Accent3 12 2 5" xfId="5977"/>
    <cellStyle name="20% - Accent3 12 3" xfId="196"/>
    <cellStyle name="20% - Accent3 12 3 2" xfId="5978"/>
    <cellStyle name="20% - Accent3 12 3 3" xfId="5979"/>
    <cellStyle name="20% - Accent3 12 3 4" xfId="5980"/>
    <cellStyle name="20% - Accent3 12 3 5" xfId="5981"/>
    <cellStyle name="20% - Accent3 12 4" xfId="5982"/>
    <cellStyle name="20% - Accent3 12 4 2" xfId="5983"/>
    <cellStyle name="20% - Accent3 12 4 3" xfId="5984"/>
    <cellStyle name="20% - Accent3 12 4 4" xfId="5985"/>
    <cellStyle name="20% - Accent3 12 4 5" xfId="5986"/>
    <cellStyle name="20% - Accent3 12 5" xfId="5987"/>
    <cellStyle name="20% - Accent3 12 5 2" xfId="5988"/>
    <cellStyle name="20% - Accent3 12 5 3" xfId="5989"/>
    <cellStyle name="20% - Accent3 12 5 4" xfId="5990"/>
    <cellStyle name="20% - Accent3 12 5 5" xfId="5991"/>
    <cellStyle name="20% - Accent3 12 6" xfId="5992"/>
    <cellStyle name="20% - Accent3 12 7" xfId="5993"/>
    <cellStyle name="20% - Accent3 12 8" xfId="5994"/>
    <cellStyle name="20% - Accent3 12 9" xfId="5995"/>
    <cellStyle name="20% - Accent3 13" xfId="197"/>
    <cellStyle name="20% - Accent3 13 2" xfId="5996"/>
    <cellStyle name="20% - Accent3 13 2 2" xfId="5997"/>
    <cellStyle name="20% - Accent3 13 2 3" xfId="5998"/>
    <cellStyle name="20% - Accent3 13 2 4" xfId="5999"/>
    <cellStyle name="20% - Accent3 13 2 5" xfId="6000"/>
    <cellStyle name="20% - Accent3 13 3" xfId="6001"/>
    <cellStyle name="20% - Accent3 13 3 2" xfId="6002"/>
    <cellStyle name="20% - Accent3 13 3 3" xfId="6003"/>
    <cellStyle name="20% - Accent3 13 3 4" xfId="6004"/>
    <cellStyle name="20% - Accent3 13 3 5" xfId="6005"/>
    <cellStyle name="20% - Accent3 13 4" xfId="6006"/>
    <cellStyle name="20% - Accent3 13 5" xfId="6007"/>
    <cellStyle name="20% - Accent3 13 6" xfId="6008"/>
    <cellStyle name="20% - Accent3 13 7" xfId="6009"/>
    <cellStyle name="20% - Accent3 13 8" xfId="6010"/>
    <cellStyle name="20% - Accent3 14" xfId="198"/>
    <cellStyle name="20% - Accent3 14 2" xfId="6011"/>
    <cellStyle name="20% - Accent3 14 2 2" xfId="6012"/>
    <cellStyle name="20% - Accent3 14 2 3" xfId="6013"/>
    <cellStyle name="20% - Accent3 14 2 4" xfId="6014"/>
    <cellStyle name="20% - Accent3 14 2 5" xfId="6015"/>
    <cellStyle name="20% - Accent3 14 3" xfId="6016"/>
    <cellStyle name="20% - Accent3 14 3 2" xfId="6017"/>
    <cellStyle name="20% - Accent3 14 3 3" xfId="6018"/>
    <cellStyle name="20% - Accent3 14 3 4" xfId="6019"/>
    <cellStyle name="20% - Accent3 14 3 5" xfId="6020"/>
    <cellStyle name="20% - Accent3 14 4" xfId="6021"/>
    <cellStyle name="20% - Accent3 14 5" xfId="6022"/>
    <cellStyle name="20% - Accent3 14 6" xfId="6023"/>
    <cellStyle name="20% - Accent3 14 7" xfId="6024"/>
    <cellStyle name="20% - Accent3 14 8" xfId="6025"/>
    <cellStyle name="20% - Accent3 15" xfId="199"/>
    <cellStyle name="20% - Accent3 15 2" xfId="6026"/>
    <cellStyle name="20% - Accent3 15 2 2" xfId="6027"/>
    <cellStyle name="20% - Accent3 15 2 3" xfId="6028"/>
    <cellStyle name="20% - Accent3 15 2 4" xfId="6029"/>
    <cellStyle name="20% - Accent3 15 2 5" xfId="6030"/>
    <cellStyle name="20% - Accent3 15 3" xfId="6031"/>
    <cellStyle name="20% - Accent3 15 3 2" xfId="6032"/>
    <cellStyle name="20% - Accent3 15 3 3" xfId="6033"/>
    <cellStyle name="20% - Accent3 15 3 4" xfId="6034"/>
    <cellStyle name="20% - Accent3 15 3 5" xfId="6035"/>
    <cellStyle name="20% - Accent3 15 4" xfId="6036"/>
    <cellStyle name="20% - Accent3 15 5" xfId="6037"/>
    <cellStyle name="20% - Accent3 15 6" xfId="6038"/>
    <cellStyle name="20% - Accent3 15 7" xfId="6039"/>
    <cellStyle name="20% - Accent3 15 8" xfId="6040"/>
    <cellStyle name="20% - Accent3 16" xfId="200"/>
    <cellStyle name="20% - Accent3 16 2" xfId="6041"/>
    <cellStyle name="20% - Accent3 16 2 2" xfId="6042"/>
    <cellStyle name="20% - Accent3 16 2 3" xfId="6043"/>
    <cellStyle name="20% - Accent3 16 2 4" xfId="6044"/>
    <cellStyle name="20% - Accent3 16 2 5" xfId="6045"/>
    <cellStyle name="20% - Accent3 16 3" xfId="6046"/>
    <cellStyle name="20% - Accent3 16 3 2" xfId="6047"/>
    <cellStyle name="20% - Accent3 16 3 3" xfId="6048"/>
    <cellStyle name="20% - Accent3 16 3 4" xfId="6049"/>
    <cellStyle name="20% - Accent3 16 3 5" xfId="6050"/>
    <cellStyle name="20% - Accent3 16 4" xfId="6051"/>
    <cellStyle name="20% - Accent3 16 5" xfId="6052"/>
    <cellStyle name="20% - Accent3 16 6" xfId="6053"/>
    <cellStyle name="20% - Accent3 16 7" xfId="6054"/>
    <cellStyle name="20% - Accent3 16 8" xfId="6055"/>
    <cellStyle name="20% - Accent3 17" xfId="201"/>
    <cellStyle name="20% - Accent3 17 2" xfId="6056"/>
    <cellStyle name="20% - Accent3 17 2 2" xfId="6057"/>
    <cellStyle name="20% - Accent3 17 2 3" xfId="6058"/>
    <cellStyle name="20% - Accent3 17 2 4" xfId="6059"/>
    <cellStyle name="20% - Accent3 17 2 5" xfId="6060"/>
    <cellStyle name="20% - Accent3 17 3" xfId="6061"/>
    <cellStyle name="20% - Accent3 17 3 2" xfId="6062"/>
    <cellStyle name="20% - Accent3 17 3 3" xfId="6063"/>
    <cellStyle name="20% - Accent3 17 3 4" xfId="6064"/>
    <cellStyle name="20% - Accent3 17 3 5" xfId="6065"/>
    <cellStyle name="20% - Accent3 17 4" xfId="6066"/>
    <cellStyle name="20% - Accent3 17 5" xfId="6067"/>
    <cellStyle name="20% - Accent3 17 6" xfId="6068"/>
    <cellStyle name="20% - Accent3 17 7" xfId="6069"/>
    <cellStyle name="20% - Accent3 17 8" xfId="6070"/>
    <cellStyle name="20% - Accent3 18" xfId="202"/>
    <cellStyle name="20% - Accent3 18 2" xfId="6071"/>
    <cellStyle name="20% - Accent3 18 2 2" xfId="6072"/>
    <cellStyle name="20% - Accent3 18 2 3" xfId="6073"/>
    <cellStyle name="20% - Accent3 18 2 4" xfId="6074"/>
    <cellStyle name="20% - Accent3 18 2 5" xfId="6075"/>
    <cellStyle name="20% - Accent3 18 3" xfId="6076"/>
    <cellStyle name="20% - Accent3 18 3 2" xfId="6077"/>
    <cellStyle name="20% - Accent3 18 3 3" xfId="6078"/>
    <cellStyle name="20% - Accent3 18 3 4" xfId="6079"/>
    <cellStyle name="20% - Accent3 18 3 5" xfId="6080"/>
    <cellStyle name="20% - Accent3 18 4" xfId="6081"/>
    <cellStyle name="20% - Accent3 18 5" xfId="6082"/>
    <cellStyle name="20% - Accent3 18 6" xfId="6083"/>
    <cellStyle name="20% - Accent3 18 7" xfId="6084"/>
    <cellStyle name="20% - Accent3 18 8" xfId="6085"/>
    <cellStyle name="20% - Accent3 19" xfId="203"/>
    <cellStyle name="20% - Accent3 19 2" xfId="6086"/>
    <cellStyle name="20% - Accent3 19 2 2" xfId="6087"/>
    <cellStyle name="20% - Accent3 19 2 3" xfId="6088"/>
    <cellStyle name="20% - Accent3 19 2 4" xfId="6089"/>
    <cellStyle name="20% - Accent3 19 2 5" xfId="6090"/>
    <cellStyle name="20% - Accent3 19 3" xfId="6091"/>
    <cellStyle name="20% - Accent3 19 3 2" xfId="6092"/>
    <cellStyle name="20% - Accent3 19 3 3" xfId="6093"/>
    <cellStyle name="20% - Accent3 19 3 4" xfId="6094"/>
    <cellStyle name="20% - Accent3 19 3 5" xfId="6095"/>
    <cellStyle name="20% - Accent3 19 4" xfId="6096"/>
    <cellStyle name="20% - Accent3 19 5" xfId="6097"/>
    <cellStyle name="20% - Accent3 19 6" xfId="6098"/>
    <cellStyle name="20% - Accent3 19 7" xfId="6099"/>
    <cellStyle name="20% - Accent3 19 8" xfId="6100"/>
    <cellStyle name="20% - Accent3 2" xfId="204"/>
    <cellStyle name="20% - Accent3 2 10" xfId="6101"/>
    <cellStyle name="20% - Accent3 2 11" xfId="6102"/>
    <cellStyle name="20% - Accent3 2 12" xfId="6103"/>
    <cellStyle name="20% - Accent3 2 2" xfId="205"/>
    <cellStyle name="20% - Accent3 2 2 2" xfId="6104"/>
    <cellStyle name="20% - Accent3 2 2 2 2" xfId="6105"/>
    <cellStyle name="20% - Accent3 2 2 2 3" xfId="6106"/>
    <cellStyle name="20% - Accent3 2 2 2 4" xfId="6107"/>
    <cellStyle name="20% - Accent3 2 2 2 5" xfId="6108"/>
    <cellStyle name="20% - Accent3 2 2 3" xfId="6109"/>
    <cellStyle name="20% - Accent3 2 2 4" xfId="6110"/>
    <cellStyle name="20% - Accent3 2 2 5" xfId="6111"/>
    <cellStyle name="20% - Accent3 2 2 6" xfId="6112"/>
    <cellStyle name="20% - Accent3 2 2 7" xfId="6113"/>
    <cellStyle name="20% - Accent3 2 2 8" xfId="6114"/>
    <cellStyle name="20% - Accent3 2 3" xfId="206"/>
    <cellStyle name="20% - Accent3 2 3 2" xfId="6115"/>
    <cellStyle name="20% - Accent3 2 3 3" xfId="6116"/>
    <cellStyle name="20% - Accent3 2 3 4" xfId="6117"/>
    <cellStyle name="20% - Accent3 2 3 5" xfId="6118"/>
    <cellStyle name="20% - Accent3 2 4" xfId="6119"/>
    <cellStyle name="20% - Accent3 2 4 2" xfId="6120"/>
    <cellStyle name="20% - Accent3 2 4 3" xfId="6121"/>
    <cellStyle name="20% - Accent3 2 4 4" xfId="6122"/>
    <cellStyle name="20% - Accent3 2 4 5" xfId="6123"/>
    <cellStyle name="20% - Accent3 2 5" xfId="6124"/>
    <cellStyle name="20% - Accent3 2 5 2" xfId="6125"/>
    <cellStyle name="20% - Accent3 2 5 3" xfId="6126"/>
    <cellStyle name="20% - Accent3 2 5 4" xfId="6127"/>
    <cellStyle name="20% - Accent3 2 5 5" xfId="6128"/>
    <cellStyle name="20% - Accent3 2 6" xfId="6129"/>
    <cellStyle name="20% - Accent3 2 6 2" xfId="6130"/>
    <cellStyle name="20% - Accent3 2 6 3" xfId="6131"/>
    <cellStyle name="20% - Accent3 2 6 4" xfId="6132"/>
    <cellStyle name="20% - Accent3 2 6 5" xfId="6133"/>
    <cellStyle name="20% - Accent3 2 7" xfId="6134"/>
    <cellStyle name="20% - Accent3 2 8" xfId="6135"/>
    <cellStyle name="20% - Accent3 2 9" xfId="6136"/>
    <cellStyle name="20% - Accent3 20" xfId="207"/>
    <cellStyle name="20% - Accent3 20 2" xfId="6137"/>
    <cellStyle name="20% - Accent3 20 2 2" xfId="6138"/>
    <cellStyle name="20% - Accent3 20 2 3" xfId="6139"/>
    <cellStyle name="20% - Accent3 20 2 4" xfId="6140"/>
    <cellStyle name="20% - Accent3 20 2 5" xfId="6141"/>
    <cellStyle name="20% - Accent3 20 3" xfId="6142"/>
    <cellStyle name="20% - Accent3 20 3 2" xfId="6143"/>
    <cellStyle name="20% - Accent3 20 3 3" xfId="6144"/>
    <cellStyle name="20% - Accent3 20 3 4" xfId="6145"/>
    <cellStyle name="20% - Accent3 20 3 5" xfId="6146"/>
    <cellStyle name="20% - Accent3 20 4" xfId="6147"/>
    <cellStyle name="20% - Accent3 20 5" xfId="6148"/>
    <cellStyle name="20% - Accent3 20 6" xfId="6149"/>
    <cellStyle name="20% - Accent3 20 7" xfId="6150"/>
    <cellStyle name="20% - Accent3 20 8" xfId="6151"/>
    <cellStyle name="20% - Accent3 21" xfId="208"/>
    <cellStyle name="20% - Accent3 21 2" xfId="6152"/>
    <cellStyle name="20% - Accent3 21 2 2" xfId="6153"/>
    <cellStyle name="20% - Accent3 21 2 3" xfId="6154"/>
    <cellStyle name="20% - Accent3 21 2 4" xfId="6155"/>
    <cellStyle name="20% - Accent3 21 2 5" xfId="6156"/>
    <cellStyle name="20% - Accent3 21 3" xfId="6157"/>
    <cellStyle name="20% - Accent3 21 3 2" xfId="6158"/>
    <cellStyle name="20% - Accent3 21 3 3" xfId="6159"/>
    <cellStyle name="20% - Accent3 21 3 4" xfId="6160"/>
    <cellStyle name="20% - Accent3 21 3 5" xfId="6161"/>
    <cellStyle name="20% - Accent3 21 4" xfId="6162"/>
    <cellStyle name="20% - Accent3 21 5" xfId="6163"/>
    <cellStyle name="20% - Accent3 21 6" xfId="6164"/>
    <cellStyle name="20% - Accent3 21 7" xfId="6165"/>
    <cellStyle name="20% - Accent3 21 8" xfId="6166"/>
    <cellStyle name="20% - Accent3 22" xfId="209"/>
    <cellStyle name="20% - Accent3 22 2" xfId="6167"/>
    <cellStyle name="20% - Accent3 22 2 2" xfId="6168"/>
    <cellStyle name="20% - Accent3 22 2 3" xfId="6169"/>
    <cellStyle name="20% - Accent3 22 2 4" xfId="6170"/>
    <cellStyle name="20% - Accent3 22 2 5" xfId="6171"/>
    <cellStyle name="20% - Accent3 22 3" xfId="6172"/>
    <cellStyle name="20% - Accent3 22 3 2" xfId="6173"/>
    <cellStyle name="20% - Accent3 22 3 3" xfId="6174"/>
    <cellStyle name="20% - Accent3 22 3 4" xfId="6175"/>
    <cellStyle name="20% - Accent3 22 3 5" xfId="6176"/>
    <cellStyle name="20% - Accent3 22 4" xfId="6177"/>
    <cellStyle name="20% - Accent3 22 5" xfId="6178"/>
    <cellStyle name="20% - Accent3 22 6" xfId="6179"/>
    <cellStyle name="20% - Accent3 22 7" xfId="6180"/>
    <cellStyle name="20% - Accent3 22 8" xfId="6181"/>
    <cellStyle name="20% - Accent3 23" xfId="210"/>
    <cellStyle name="20% - Accent3 23 2" xfId="6182"/>
    <cellStyle name="20% - Accent3 23 2 2" xfId="6183"/>
    <cellStyle name="20% - Accent3 23 2 3" xfId="6184"/>
    <cellStyle name="20% - Accent3 23 2 4" xfId="6185"/>
    <cellStyle name="20% - Accent3 23 2 5" xfId="6186"/>
    <cellStyle name="20% - Accent3 23 3" xfId="6187"/>
    <cellStyle name="20% - Accent3 23 3 2" xfId="6188"/>
    <cellStyle name="20% - Accent3 23 3 3" xfId="6189"/>
    <cellStyle name="20% - Accent3 23 3 4" xfId="6190"/>
    <cellStyle name="20% - Accent3 23 3 5" xfId="6191"/>
    <cellStyle name="20% - Accent3 23 4" xfId="6192"/>
    <cellStyle name="20% - Accent3 23 5" xfId="6193"/>
    <cellStyle name="20% - Accent3 23 6" xfId="6194"/>
    <cellStyle name="20% - Accent3 23 7" xfId="6195"/>
    <cellStyle name="20% - Accent3 23 8" xfId="6196"/>
    <cellStyle name="20% - Accent3 24" xfId="211"/>
    <cellStyle name="20% - Accent3 24 2" xfId="6197"/>
    <cellStyle name="20% - Accent3 24 2 2" xfId="6198"/>
    <cellStyle name="20% - Accent3 24 2 3" xfId="6199"/>
    <cellStyle name="20% - Accent3 24 2 4" xfId="6200"/>
    <cellStyle name="20% - Accent3 24 2 5" xfId="6201"/>
    <cellStyle name="20% - Accent3 24 3" xfId="6202"/>
    <cellStyle name="20% - Accent3 24 3 2" xfId="6203"/>
    <cellStyle name="20% - Accent3 24 3 3" xfId="6204"/>
    <cellStyle name="20% - Accent3 24 3 4" xfId="6205"/>
    <cellStyle name="20% - Accent3 24 3 5" xfId="6206"/>
    <cellStyle name="20% - Accent3 24 4" xfId="6207"/>
    <cellStyle name="20% - Accent3 24 5" xfId="6208"/>
    <cellStyle name="20% - Accent3 24 6" xfId="6209"/>
    <cellStyle name="20% - Accent3 24 7" xfId="6210"/>
    <cellStyle name="20% - Accent3 24 8" xfId="6211"/>
    <cellStyle name="20% - Accent3 25" xfId="212"/>
    <cellStyle name="20% - Accent3 25 2" xfId="6212"/>
    <cellStyle name="20% - Accent3 25 2 2" xfId="6213"/>
    <cellStyle name="20% - Accent3 25 2 3" xfId="6214"/>
    <cellStyle name="20% - Accent3 25 2 4" xfId="6215"/>
    <cellStyle name="20% - Accent3 25 2 5" xfId="6216"/>
    <cellStyle name="20% - Accent3 25 3" xfId="6217"/>
    <cellStyle name="20% - Accent3 25 3 2" xfId="6218"/>
    <cellStyle name="20% - Accent3 25 3 3" xfId="6219"/>
    <cellStyle name="20% - Accent3 25 3 4" xfId="6220"/>
    <cellStyle name="20% - Accent3 25 3 5" xfId="6221"/>
    <cellStyle name="20% - Accent3 25 4" xfId="6222"/>
    <cellStyle name="20% - Accent3 25 5" xfId="6223"/>
    <cellStyle name="20% - Accent3 25 6" xfId="6224"/>
    <cellStyle name="20% - Accent3 25 7" xfId="6225"/>
    <cellStyle name="20% - Accent3 25 8" xfId="6226"/>
    <cellStyle name="20% - Accent3 26" xfId="213"/>
    <cellStyle name="20% - Accent3 26 2" xfId="6227"/>
    <cellStyle name="20% - Accent3 26 2 2" xfId="6228"/>
    <cellStyle name="20% - Accent3 26 2 3" xfId="6229"/>
    <cellStyle name="20% - Accent3 26 2 4" xfId="6230"/>
    <cellStyle name="20% - Accent3 26 2 5" xfId="6231"/>
    <cellStyle name="20% - Accent3 26 3" xfId="6232"/>
    <cellStyle name="20% - Accent3 26 3 2" xfId="6233"/>
    <cellStyle name="20% - Accent3 26 3 3" xfId="6234"/>
    <cellStyle name="20% - Accent3 26 3 4" xfId="6235"/>
    <cellStyle name="20% - Accent3 26 3 5" xfId="6236"/>
    <cellStyle name="20% - Accent3 26 4" xfId="6237"/>
    <cellStyle name="20% - Accent3 26 5" xfId="6238"/>
    <cellStyle name="20% - Accent3 26 6" xfId="6239"/>
    <cellStyle name="20% - Accent3 26 7" xfId="6240"/>
    <cellStyle name="20% - Accent3 26 8" xfId="6241"/>
    <cellStyle name="20% - Accent3 27" xfId="214"/>
    <cellStyle name="20% - Accent3 27 2" xfId="6242"/>
    <cellStyle name="20% - Accent3 27 2 2" xfId="6243"/>
    <cellStyle name="20% - Accent3 27 2 3" xfId="6244"/>
    <cellStyle name="20% - Accent3 27 2 4" xfId="6245"/>
    <cellStyle name="20% - Accent3 27 2 5" xfId="6246"/>
    <cellStyle name="20% - Accent3 27 3" xfId="6247"/>
    <cellStyle name="20% - Accent3 27 3 2" xfId="6248"/>
    <cellStyle name="20% - Accent3 27 3 3" xfId="6249"/>
    <cellStyle name="20% - Accent3 27 3 4" xfId="6250"/>
    <cellStyle name="20% - Accent3 27 3 5" xfId="6251"/>
    <cellStyle name="20% - Accent3 27 4" xfId="6252"/>
    <cellStyle name="20% - Accent3 27 5" xfId="6253"/>
    <cellStyle name="20% - Accent3 27 6" xfId="6254"/>
    <cellStyle name="20% - Accent3 27 7" xfId="6255"/>
    <cellStyle name="20% - Accent3 27 8" xfId="6256"/>
    <cellStyle name="20% - Accent3 28" xfId="215"/>
    <cellStyle name="20% - Accent3 28 2" xfId="6257"/>
    <cellStyle name="20% - Accent3 28 2 2" xfId="6258"/>
    <cellStyle name="20% - Accent3 28 2 3" xfId="6259"/>
    <cellStyle name="20% - Accent3 28 2 4" xfId="6260"/>
    <cellStyle name="20% - Accent3 28 2 5" xfId="6261"/>
    <cellStyle name="20% - Accent3 28 3" xfId="6262"/>
    <cellStyle name="20% - Accent3 28 3 2" xfId="6263"/>
    <cellStyle name="20% - Accent3 28 3 3" xfId="6264"/>
    <cellStyle name="20% - Accent3 28 3 4" xfId="6265"/>
    <cellStyle name="20% - Accent3 28 3 5" xfId="6266"/>
    <cellStyle name="20% - Accent3 28 4" xfId="6267"/>
    <cellStyle name="20% - Accent3 28 5" xfId="6268"/>
    <cellStyle name="20% - Accent3 28 6" xfId="6269"/>
    <cellStyle name="20% - Accent3 28 7" xfId="6270"/>
    <cellStyle name="20% - Accent3 28 8" xfId="6271"/>
    <cellStyle name="20% - Accent3 29" xfId="216"/>
    <cellStyle name="20% - Accent3 29 2" xfId="6272"/>
    <cellStyle name="20% - Accent3 29 2 2" xfId="6273"/>
    <cellStyle name="20% - Accent3 29 2 3" xfId="6274"/>
    <cellStyle name="20% - Accent3 29 2 4" xfId="6275"/>
    <cellStyle name="20% - Accent3 29 2 5" xfId="6276"/>
    <cellStyle name="20% - Accent3 29 3" xfId="6277"/>
    <cellStyle name="20% - Accent3 29 3 2" xfId="6278"/>
    <cellStyle name="20% - Accent3 29 3 3" xfId="6279"/>
    <cellStyle name="20% - Accent3 29 3 4" xfId="6280"/>
    <cellStyle name="20% - Accent3 29 3 5" xfId="6281"/>
    <cellStyle name="20% - Accent3 29 4" xfId="6282"/>
    <cellStyle name="20% - Accent3 29 5" xfId="6283"/>
    <cellStyle name="20% - Accent3 29 6" xfId="6284"/>
    <cellStyle name="20% - Accent3 29 7" xfId="6285"/>
    <cellStyle name="20% - Accent3 29 8" xfId="6286"/>
    <cellStyle name="20% - Accent3 3" xfId="217"/>
    <cellStyle name="20% - Accent3 3 10" xfId="6287"/>
    <cellStyle name="20% - Accent3 3 2" xfId="218"/>
    <cellStyle name="20% - Accent3 3 2 2" xfId="6288"/>
    <cellStyle name="20% - Accent3 3 2 3" xfId="6289"/>
    <cellStyle name="20% - Accent3 3 2 4" xfId="6290"/>
    <cellStyle name="20% - Accent3 3 2 5" xfId="6291"/>
    <cellStyle name="20% - Accent3 3 3" xfId="219"/>
    <cellStyle name="20% - Accent3 3 3 2" xfId="6292"/>
    <cellStyle name="20% - Accent3 3 3 3" xfId="6293"/>
    <cellStyle name="20% - Accent3 3 3 4" xfId="6294"/>
    <cellStyle name="20% - Accent3 3 3 5" xfId="6295"/>
    <cellStyle name="20% - Accent3 3 4" xfId="6296"/>
    <cellStyle name="20% - Accent3 3 4 2" xfId="6297"/>
    <cellStyle name="20% - Accent3 3 4 3" xfId="6298"/>
    <cellStyle name="20% - Accent3 3 4 4" xfId="6299"/>
    <cellStyle name="20% - Accent3 3 4 5" xfId="6300"/>
    <cellStyle name="20% - Accent3 3 5" xfId="6301"/>
    <cellStyle name="20% - Accent3 3 5 2" xfId="6302"/>
    <cellStyle name="20% - Accent3 3 5 3" xfId="6303"/>
    <cellStyle name="20% - Accent3 3 5 4" xfId="6304"/>
    <cellStyle name="20% - Accent3 3 5 5" xfId="6305"/>
    <cellStyle name="20% - Accent3 3 6" xfId="6306"/>
    <cellStyle name="20% - Accent3 3 7" xfId="6307"/>
    <cellStyle name="20% - Accent3 3 8" xfId="6308"/>
    <cellStyle name="20% - Accent3 3 9" xfId="6309"/>
    <cellStyle name="20% - Accent3 30" xfId="220"/>
    <cellStyle name="20% - Accent3 30 2" xfId="6310"/>
    <cellStyle name="20% - Accent3 30 2 2" xfId="6311"/>
    <cellStyle name="20% - Accent3 30 2 3" xfId="6312"/>
    <cellStyle name="20% - Accent3 30 2 4" xfId="6313"/>
    <cellStyle name="20% - Accent3 30 2 5" xfId="6314"/>
    <cellStyle name="20% - Accent3 30 3" xfId="6315"/>
    <cellStyle name="20% - Accent3 30 3 2" xfId="6316"/>
    <cellStyle name="20% - Accent3 30 3 3" xfId="6317"/>
    <cellStyle name="20% - Accent3 30 3 4" xfId="6318"/>
    <cellStyle name="20% - Accent3 30 3 5" xfId="6319"/>
    <cellStyle name="20% - Accent3 30 4" xfId="6320"/>
    <cellStyle name="20% - Accent3 30 5" xfId="6321"/>
    <cellStyle name="20% - Accent3 30 6" xfId="6322"/>
    <cellStyle name="20% - Accent3 30 7" xfId="6323"/>
    <cellStyle name="20% - Accent3 30 8" xfId="6324"/>
    <cellStyle name="20% - Accent3 31" xfId="221"/>
    <cellStyle name="20% - Accent3 31 2" xfId="6325"/>
    <cellStyle name="20% - Accent3 31 2 2" xfId="6326"/>
    <cellStyle name="20% - Accent3 31 2 3" xfId="6327"/>
    <cellStyle name="20% - Accent3 31 2 4" xfId="6328"/>
    <cellStyle name="20% - Accent3 31 2 5" xfId="6329"/>
    <cellStyle name="20% - Accent3 31 3" xfId="6330"/>
    <cellStyle name="20% - Accent3 31 3 2" xfId="6331"/>
    <cellStyle name="20% - Accent3 31 3 3" xfId="6332"/>
    <cellStyle name="20% - Accent3 31 3 4" xfId="6333"/>
    <cellStyle name="20% - Accent3 31 3 5" xfId="6334"/>
    <cellStyle name="20% - Accent3 31 4" xfId="6335"/>
    <cellStyle name="20% - Accent3 31 5" xfId="6336"/>
    <cellStyle name="20% - Accent3 31 6" xfId="6337"/>
    <cellStyle name="20% - Accent3 31 7" xfId="6338"/>
    <cellStyle name="20% - Accent3 31 8" xfId="6339"/>
    <cellStyle name="20% - Accent3 32" xfId="222"/>
    <cellStyle name="20% - Accent3 32 2" xfId="6340"/>
    <cellStyle name="20% - Accent3 32 2 2" xfId="6341"/>
    <cellStyle name="20% - Accent3 32 2 3" xfId="6342"/>
    <cellStyle name="20% - Accent3 32 2 4" xfId="6343"/>
    <cellStyle name="20% - Accent3 32 2 5" xfId="6344"/>
    <cellStyle name="20% - Accent3 32 3" xfId="6345"/>
    <cellStyle name="20% - Accent3 32 3 2" xfId="6346"/>
    <cellStyle name="20% - Accent3 32 3 3" xfId="6347"/>
    <cellStyle name="20% - Accent3 32 3 4" xfId="6348"/>
    <cellStyle name="20% - Accent3 32 3 5" xfId="6349"/>
    <cellStyle name="20% - Accent3 32 4" xfId="6350"/>
    <cellStyle name="20% - Accent3 32 5" xfId="6351"/>
    <cellStyle name="20% - Accent3 32 6" xfId="6352"/>
    <cellStyle name="20% - Accent3 32 7" xfId="6353"/>
    <cellStyle name="20% - Accent3 32 8" xfId="6354"/>
    <cellStyle name="20% - Accent3 33" xfId="223"/>
    <cellStyle name="20% - Accent3 33 2" xfId="6355"/>
    <cellStyle name="20% - Accent3 33 2 2" xfId="6356"/>
    <cellStyle name="20% - Accent3 33 2 3" xfId="6357"/>
    <cellStyle name="20% - Accent3 33 2 4" xfId="6358"/>
    <cellStyle name="20% - Accent3 33 2 5" xfId="6359"/>
    <cellStyle name="20% - Accent3 33 3" xfId="6360"/>
    <cellStyle name="20% - Accent3 33 3 2" xfId="6361"/>
    <cellStyle name="20% - Accent3 33 3 3" xfId="6362"/>
    <cellStyle name="20% - Accent3 33 3 4" xfId="6363"/>
    <cellStyle name="20% - Accent3 33 3 5" xfId="6364"/>
    <cellStyle name="20% - Accent3 33 4" xfId="6365"/>
    <cellStyle name="20% - Accent3 33 5" xfId="6366"/>
    <cellStyle name="20% - Accent3 33 6" xfId="6367"/>
    <cellStyle name="20% - Accent3 33 7" xfId="6368"/>
    <cellStyle name="20% - Accent3 33 8" xfId="6369"/>
    <cellStyle name="20% - Accent3 34" xfId="224"/>
    <cellStyle name="20% - Accent3 34 2" xfId="6370"/>
    <cellStyle name="20% - Accent3 34 2 2" xfId="6371"/>
    <cellStyle name="20% - Accent3 34 2 3" xfId="6372"/>
    <cellStyle name="20% - Accent3 34 2 4" xfId="6373"/>
    <cellStyle name="20% - Accent3 34 2 5" xfId="6374"/>
    <cellStyle name="20% - Accent3 34 3" xfId="6375"/>
    <cellStyle name="20% - Accent3 34 3 2" xfId="6376"/>
    <cellStyle name="20% - Accent3 34 3 3" xfId="6377"/>
    <cellStyle name="20% - Accent3 34 3 4" xfId="6378"/>
    <cellStyle name="20% - Accent3 34 3 5" xfId="6379"/>
    <cellStyle name="20% - Accent3 34 4" xfId="6380"/>
    <cellStyle name="20% - Accent3 34 5" xfId="6381"/>
    <cellStyle name="20% - Accent3 34 6" xfId="6382"/>
    <cellStyle name="20% - Accent3 34 7" xfId="6383"/>
    <cellStyle name="20% - Accent3 34 8" xfId="6384"/>
    <cellStyle name="20% - Accent3 35" xfId="225"/>
    <cellStyle name="20% - Accent3 35 2" xfId="6385"/>
    <cellStyle name="20% - Accent3 35 2 2" xfId="6386"/>
    <cellStyle name="20% - Accent3 35 2 3" xfId="6387"/>
    <cellStyle name="20% - Accent3 35 2 4" xfId="6388"/>
    <cellStyle name="20% - Accent3 35 2 5" xfId="6389"/>
    <cellStyle name="20% - Accent3 35 3" xfId="6390"/>
    <cellStyle name="20% - Accent3 35 3 2" xfId="6391"/>
    <cellStyle name="20% - Accent3 35 3 3" xfId="6392"/>
    <cellStyle name="20% - Accent3 35 3 4" xfId="6393"/>
    <cellStyle name="20% - Accent3 35 3 5" xfId="6394"/>
    <cellStyle name="20% - Accent3 35 4" xfId="6395"/>
    <cellStyle name="20% - Accent3 35 5" xfId="6396"/>
    <cellStyle name="20% - Accent3 35 6" xfId="6397"/>
    <cellStyle name="20% - Accent3 35 7" xfId="6398"/>
    <cellStyle name="20% - Accent3 35 8" xfId="6399"/>
    <cellStyle name="20% - Accent3 36" xfId="226"/>
    <cellStyle name="20% - Accent3 36 2" xfId="6400"/>
    <cellStyle name="20% - Accent3 36 2 2" xfId="6401"/>
    <cellStyle name="20% - Accent3 36 2 3" xfId="6402"/>
    <cellStyle name="20% - Accent3 36 2 4" xfId="6403"/>
    <cellStyle name="20% - Accent3 36 2 5" xfId="6404"/>
    <cellStyle name="20% - Accent3 36 3" xfId="6405"/>
    <cellStyle name="20% - Accent3 36 3 2" xfId="6406"/>
    <cellStyle name="20% - Accent3 36 3 3" xfId="6407"/>
    <cellStyle name="20% - Accent3 36 3 4" xfId="6408"/>
    <cellStyle name="20% - Accent3 36 3 5" xfId="6409"/>
    <cellStyle name="20% - Accent3 36 4" xfId="6410"/>
    <cellStyle name="20% - Accent3 36 5" xfId="6411"/>
    <cellStyle name="20% - Accent3 36 6" xfId="6412"/>
    <cellStyle name="20% - Accent3 36 7" xfId="6413"/>
    <cellStyle name="20% - Accent3 36 8" xfId="6414"/>
    <cellStyle name="20% - Accent3 37" xfId="227"/>
    <cellStyle name="20% - Accent3 37 2" xfId="6415"/>
    <cellStyle name="20% - Accent3 37 2 2" xfId="6416"/>
    <cellStyle name="20% - Accent3 37 2 3" xfId="6417"/>
    <cellStyle name="20% - Accent3 37 2 4" xfId="6418"/>
    <cellStyle name="20% - Accent3 37 2 5" xfId="6419"/>
    <cellStyle name="20% - Accent3 37 3" xfId="6420"/>
    <cellStyle name="20% - Accent3 37 3 2" xfId="6421"/>
    <cellStyle name="20% - Accent3 37 3 3" xfId="6422"/>
    <cellStyle name="20% - Accent3 37 3 4" xfId="6423"/>
    <cellStyle name="20% - Accent3 37 3 5" xfId="6424"/>
    <cellStyle name="20% - Accent3 37 4" xfId="6425"/>
    <cellStyle name="20% - Accent3 37 5" xfId="6426"/>
    <cellStyle name="20% - Accent3 37 6" xfId="6427"/>
    <cellStyle name="20% - Accent3 37 7" xfId="6428"/>
    <cellStyle name="20% - Accent3 37 8" xfId="6429"/>
    <cellStyle name="20% - Accent3 38" xfId="228"/>
    <cellStyle name="20% - Accent3 38 2" xfId="6430"/>
    <cellStyle name="20% - Accent3 38 2 2" xfId="6431"/>
    <cellStyle name="20% - Accent3 38 2 3" xfId="6432"/>
    <cellStyle name="20% - Accent3 38 2 4" xfId="6433"/>
    <cellStyle name="20% - Accent3 38 2 5" xfId="6434"/>
    <cellStyle name="20% - Accent3 38 3" xfId="6435"/>
    <cellStyle name="20% - Accent3 38 3 2" xfId="6436"/>
    <cellStyle name="20% - Accent3 38 3 3" xfId="6437"/>
    <cellStyle name="20% - Accent3 38 3 4" xfId="6438"/>
    <cellStyle name="20% - Accent3 38 3 5" xfId="6439"/>
    <cellStyle name="20% - Accent3 38 4" xfId="6440"/>
    <cellStyle name="20% - Accent3 38 5" xfId="6441"/>
    <cellStyle name="20% - Accent3 38 6" xfId="6442"/>
    <cellStyle name="20% - Accent3 38 7" xfId="6443"/>
    <cellStyle name="20% - Accent3 38 8" xfId="6444"/>
    <cellStyle name="20% - Accent3 39" xfId="229"/>
    <cellStyle name="20% - Accent3 39 2" xfId="6445"/>
    <cellStyle name="20% - Accent3 39 2 2" xfId="6446"/>
    <cellStyle name="20% - Accent3 39 2 3" xfId="6447"/>
    <cellStyle name="20% - Accent3 39 2 4" xfId="6448"/>
    <cellStyle name="20% - Accent3 39 2 5" xfId="6449"/>
    <cellStyle name="20% - Accent3 39 3" xfId="6450"/>
    <cellStyle name="20% - Accent3 39 3 2" xfId="6451"/>
    <cellStyle name="20% - Accent3 39 3 3" xfId="6452"/>
    <cellStyle name="20% - Accent3 39 3 4" xfId="6453"/>
    <cellStyle name="20% - Accent3 39 3 5" xfId="6454"/>
    <cellStyle name="20% - Accent3 39 4" xfId="6455"/>
    <cellStyle name="20% - Accent3 39 5" xfId="6456"/>
    <cellStyle name="20% - Accent3 39 6" xfId="6457"/>
    <cellStyle name="20% - Accent3 39 7" xfId="6458"/>
    <cellStyle name="20% - Accent3 39 8" xfId="6459"/>
    <cellStyle name="20% - Accent3 4" xfId="230"/>
    <cellStyle name="20% - Accent3 4 10" xfId="6460"/>
    <cellStyle name="20% - Accent3 4 2" xfId="231"/>
    <cellStyle name="20% - Accent3 4 2 2" xfId="6461"/>
    <cellStyle name="20% - Accent3 4 2 3" xfId="6462"/>
    <cellStyle name="20% - Accent3 4 2 4" xfId="6463"/>
    <cellStyle name="20% - Accent3 4 2 5" xfId="6464"/>
    <cellStyle name="20% - Accent3 4 3" xfId="232"/>
    <cellStyle name="20% - Accent3 4 3 2" xfId="6465"/>
    <cellStyle name="20% - Accent3 4 3 3" xfId="6466"/>
    <cellStyle name="20% - Accent3 4 3 4" xfId="6467"/>
    <cellStyle name="20% - Accent3 4 3 5" xfId="6468"/>
    <cellStyle name="20% - Accent3 4 4" xfId="6469"/>
    <cellStyle name="20% - Accent3 4 4 2" xfId="6470"/>
    <cellStyle name="20% - Accent3 4 4 3" xfId="6471"/>
    <cellStyle name="20% - Accent3 4 4 4" xfId="6472"/>
    <cellStyle name="20% - Accent3 4 4 5" xfId="6473"/>
    <cellStyle name="20% - Accent3 4 5" xfId="6474"/>
    <cellStyle name="20% - Accent3 4 5 2" xfId="6475"/>
    <cellStyle name="20% - Accent3 4 5 3" xfId="6476"/>
    <cellStyle name="20% - Accent3 4 5 4" xfId="6477"/>
    <cellStyle name="20% - Accent3 4 5 5" xfId="6478"/>
    <cellStyle name="20% - Accent3 4 6" xfId="6479"/>
    <cellStyle name="20% - Accent3 4 7" xfId="6480"/>
    <cellStyle name="20% - Accent3 4 8" xfId="6481"/>
    <cellStyle name="20% - Accent3 4 9" xfId="6482"/>
    <cellStyle name="20% - Accent3 40" xfId="233"/>
    <cellStyle name="20% - Accent3 40 2" xfId="6483"/>
    <cellStyle name="20% - Accent3 40 2 2" xfId="6484"/>
    <cellStyle name="20% - Accent3 40 2 3" xfId="6485"/>
    <cellStyle name="20% - Accent3 40 2 4" xfId="6486"/>
    <cellStyle name="20% - Accent3 40 2 5" xfId="6487"/>
    <cellStyle name="20% - Accent3 40 3" xfId="6488"/>
    <cellStyle name="20% - Accent3 40 3 2" xfId="6489"/>
    <cellStyle name="20% - Accent3 40 3 3" xfId="6490"/>
    <cellStyle name="20% - Accent3 40 3 4" xfId="6491"/>
    <cellStyle name="20% - Accent3 40 3 5" xfId="6492"/>
    <cellStyle name="20% - Accent3 40 4" xfId="6493"/>
    <cellStyle name="20% - Accent3 40 5" xfId="6494"/>
    <cellStyle name="20% - Accent3 40 6" xfId="6495"/>
    <cellStyle name="20% - Accent3 40 7" xfId="6496"/>
    <cellStyle name="20% - Accent3 40 8" xfId="6497"/>
    <cellStyle name="20% - Accent3 41" xfId="234"/>
    <cellStyle name="20% - Accent3 41 2" xfId="6498"/>
    <cellStyle name="20% - Accent3 41 2 2" xfId="6499"/>
    <cellStyle name="20% - Accent3 41 2 3" xfId="6500"/>
    <cellStyle name="20% - Accent3 41 2 4" xfId="6501"/>
    <cellStyle name="20% - Accent3 41 2 5" xfId="6502"/>
    <cellStyle name="20% - Accent3 41 3" xfId="6503"/>
    <cellStyle name="20% - Accent3 41 3 2" xfId="6504"/>
    <cellStyle name="20% - Accent3 41 3 3" xfId="6505"/>
    <cellStyle name="20% - Accent3 41 3 4" xfId="6506"/>
    <cellStyle name="20% - Accent3 41 3 5" xfId="6507"/>
    <cellStyle name="20% - Accent3 41 4" xfId="6508"/>
    <cellStyle name="20% - Accent3 41 5" xfId="6509"/>
    <cellStyle name="20% - Accent3 41 6" xfId="6510"/>
    <cellStyle name="20% - Accent3 41 7" xfId="6511"/>
    <cellStyle name="20% - Accent3 41 8" xfId="6512"/>
    <cellStyle name="20% - Accent3 42" xfId="235"/>
    <cellStyle name="20% - Accent3 42 2" xfId="6513"/>
    <cellStyle name="20% - Accent3 42 2 2" xfId="6514"/>
    <cellStyle name="20% - Accent3 42 2 3" xfId="6515"/>
    <cellStyle name="20% - Accent3 42 2 4" xfId="6516"/>
    <cellStyle name="20% - Accent3 42 2 5" xfId="6517"/>
    <cellStyle name="20% - Accent3 42 3" xfId="6518"/>
    <cellStyle name="20% - Accent3 42 3 2" xfId="6519"/>
    <cellStyle name="20% - Accent3 42 3 3" xfId="6520"/>
    <cellStyle name="20% - Accent3 42 3 4" xfId="6521"/>
    <cellStyle name="20% - Accent3 42 3 5" xfId="6522"/>
    <cellStyle name="20% - Accent3 42 4" xfId="6523"/>
    <cellStyle name="20% - Accent3 42 5" xfId="6524"/>
    <cellStyle name="20% - Accent3 42 6" xfId="6525"/>
    <cellStyle name="20% - Accent3 42 7" xfId="6526"/>
    <cellStyle name="20% - Accent3 42 8" xfId="6527"/>
    <cellStyle name="20% - Accent3 43" xfId="236"/>
    <cellStyle name="20% - Accent3 43 2" xfId="6528"/>
    <cellStyle name="20% - Accent3 43 2 2" xfId="6529"/>
    <cellStyle name="20% - Accent3 43 2 3" xfId="6530"/>
    <cellStyle name="20% - Accent3 43 2 4" xfId="6531"/>
    <cellStyle name="20% - Accent3 43 2 5" xfId="6532"/>
    <cellStyle name="20% - Accent3 43 3" xfId="6533"/>
    <cellStyle name="20% - Accent3 43 3 2" xfId="6534"/>
    <cellStyle name="20% - Accent3 43 3 3" xfId="6535"/>
    <cellStyle name="20% - Accent3 43 3 4" xfId="6536"/>
    <cellStyle name="20% - Accent3 43 3 5" xfId="6537"/>
    <cellStyle name="20% - Accent3 43 4" xfId="6538"/>
    <cellStyle name="20% - Accent3 43 5" xfId="6539"/>
    <cellStyle name="20% - Accent3 43 6" xfId="6540"/>
    <cellStyle name="20% - Accent3 43 7" xfId="6541"/>
    <cellStyle name="20% - Accent3 43 8" xfId="6542"/>
    <cellStyle name="20% - Accent3 44" xfId="237"/>
    <cellStyle name="20% - Accent3 44 2" xfId="6543"/>
    <cellStyle name="20% - Accent3 44 2 2" xfId="6544"/>
    <cellStyle name="20% - Accent3 44 2 3" xfId="6545"/>
    <cellStyle name="20% - Accent3 44 2 4" xfId="6546"/>
    <cellStyle name="20% - Accent3 44 2 5" xfId="6547"/>
    <cellStyle name="20% - Accent3 44 3" xfId="6548"/>
    <cellStyle name="20% - Accent3 44 3 2" xfId="6549"/>
    <cellStyle name="20% - Accent3 44 3 3" xfId="6550"/>
    <cellStyle name="20% - Accent3 44 3 4" xfId="6551"/>
    <cellStyle name="20% - Accent3 44 3 5" xfId="6552"/>
    <cellStyle name="20% - Accent3 44 4" xfId="6553"/>
    <cellStyle name="20% - Accent3 44 5" xfId="6554"/>
    <cellStyle name="20% - Accent3 44 6" xfId="6555"/>
    <cellStyle name="20% - Accent3 44 7" xfId="6556"/>
    <cellStyle name="20% - Accent3 44 8" xfId="6557"/>
    <cellStyle name="20% - Accent3 45" xfId="238"/>
    <cellStyle name="20% - Accent3 45 2" xfId="6558"/>
    <cellStyle name="20% - Accent3 45 2 2" xfId="6559"/>
    <cellStyle name="20% - Accent3 45 2 3" xfId="6560"/>
    <cellStyle name="20% - Accent3 45 2 4" xfId="6561"/>
    <cellStyle name="20% - Accent3 45 2 5" xfId="6562"/>
    <cellStyle name="20% - Accent3 45 3" xfId="6563"/>
    <cellStyle name="20% - Accent3 45 3 2" xfId="6564"/>
    <cellStyle name="20% - Accent3 45 3 3" xfId="6565"/>
    <cellStyle name="20% - Accent3 45 3 4" xfId="6566"/>
    <cellStyle name="20% - Accent3 45 3 5" xfId="6567"/>
    <cellStyle name="20% - Accent3 45 4" xfId="6568"/>
    <cellStyle name="20% - Accent3 45 5" xfId="6569"/>
    <cellStyle name="20% - Accent3 45 6" xfId="6570"/>
    <cellStyle name="20% - Accent3 45 7" xfId="6571"/>
    <cellStyle name="20% - Accent3 45 8" xfId="6572"/>
    <cellStyle name="20% - Accent3 46" xfId="239"/>
    <cellStyle name="20% - Accent3 46 2" xfId="6573"/>
    <cellStyle name="20% - Accent3 46 2 2" xfId="6574"/>
    <cellStyle name="20% - Accent3 46 2 3" xfId="6575"/>
    <cellStyle name="20% - Accent3 46 2 4" xfId="6576"/>
    <cellStyle name="20% - Accent3 46 2 5" xfId="6577"/>
    <cellStyle name="20% - Accent3 46 3" xfId="6578"/>
    <cellStyle name="20% - Accent3 46 3 2" xfId="6579"/>
    <cellStyle name="20% - Accent3 46 3 3" xfId="6580"/>
    <cellStyle name="20% - Accent3 46 3 4" xfId="6581"/>
    <cellStyle name="20% - Accent3 46 3 5" xfId="6582"/>
    <cellStyle name="20% - Accent3 46 4" xfId="6583"/>
    <cellStyle name="20% - Accent3 46 5" xfId="6584"/>
    <cellStyle name="20% - Accent3 46 6" xfId="6585"/>
    <cellStyle name="20% - Accent3 46 7" xfId="6586"/>
    <cellStyle name="20% - Accent3 46 8" xfId="6587"/>
    <cellStyle name="20% - Accent3 47" xfId="240"/>
    <cellStyle name="20% - Accent3 47 2" xfId="6588"/>
    <cellStyle name="20% - Accent3 47 2 2" xfId="6589"/>
    <cellStyle name="20% - Accent3 47 2 3" xfId="6590"/>
    <cellStyle name="20% - Accent3 47 2 4" xfId="6591"/>
    <cellStyle name="20% - Accent3 47 2 5" xfId="6592"/>
    <cellStyle name="20% - Accent3 47 3" xfId="6593"/>
    <cellStyle name="20% - Accent3 47 3 2" xfId="6594"/>
    <cellStyle name="20% - Accent3 47 3 3" xfId="6595"/>
    <cellStyle name="20% - Accent3 47 3 4" xfId="6596"/>
    <cellStyle name="20% - Accent3 47 3 5" xfId="6597"/>
    <cellStyle name="20% - Accent3 47 4" xfId="6598"/>
    <cellStyle name="20% - Accent3 47 5" xfId="6599"/>
    <cellStyle name="20% - Accent3 47 6" xfId="6600"/>
    <cellStyle name="20% - Accent3 47 7" xfId="6601"/>
    <cellStyle name="20% - Accent3 47 8" xfId="6602"/>
    <cellStyle name="20% - Accent3 48" xfId="241"/>
    <cellStyle name="20% - Accent3 48 2" xfId="6603"/>
    <cellStyle name="20% - Accent3 48 2 2" xfId="6604"/>
    <cellStyle name="20% - Accent3 48 2 3" xfId="6605"/>
    <cellStyle name="20% - Accent3 48 2 4" xfId="6606"/>
    <cellStyle name="20% - Accent3 48 2 5" xfId="6607"/>
    <cellStyle name="20% - Accent3 48 3" xfId="6608"/>
    <cellStyle name="20% - Accent3 48 3 2" xfId="6609"/>
    <cellStyle name="20% - Accent3 48 3 3" xfId="6610"/>
    <cellStyle name="20% - Accent3 48 3 4" xfId="6611"/>
    <cellStyle name="20% - Accent3 48 3 5" xfId="6612"/>
    <cellStyle name="20% - Accent3 48 4" xfId="6613"/>
    <cellStyle name="20% - Accent3 48 5" xfId="6614"/>
    <cellStyle name="20% - Accent3 48 6" xfId="6615"/>
    <cellStyle name="20% - Accent3 48 7" xfId="6616"/>
    <cellStyle name="20% - Accent3 48 8" xfId="6617"/>
    <cellStyle name="20% - Accent3 49" xfId="242"/>
    <cellStyle name="20% - Accent3 49 2" xfId="6618"/>
    <cellStyle name="20% - Accent3 49 2 2" xfId="6619"/>
    <cellStyle name="20% - Accent3 49 2 3" xfId="6620"/>
    <cellStyle name="20% - Accent3 49 2 4" xfId="6621"/>
    <cellStyle name="20% - Accent3 49 2 5" xfId="6622"/>
    <cellStyle name="20% - Accent3 49 3" xfId="6623"/>
    <cellStyle name="20% - Accent3 49 3 2" xfId="6624"/>
    <cellStyle name="20% - Accent3 49 3 3" xfId="6625"/>
    <cellStyle name="20% - Accent3 49 3 4" xfId="6626"/>
    <cellStyle name="20% - Accent3 49 3 5" xfId="6627"/>
    <cellStyle name="20% - Accent3 49 4" xfId="6628"/>
    <cellStyle name="20% - Accent3 49 5" xfId="6629"/>
    <cellStyle name="20% - Accent3 49 6" xfId="6630"/>
    <cellStyle name="20% - Accent3 49 7" xfId="6631"/>
    <cellStyle name="20% - Accent3 49 8" xfId="6632"/>
    <cellStyle name="20% - Accent3 5" xfId="243"/>
    <cellStyle name="20% - Accent3 5 10" xfId="6633"/>
    <cellStyle name="20% - Accent3 5 2" xfId="244"/>
    <cellStyle name="20% - Accent3 5 2 2" xfId="6634"/>
    <cellStyle name="20% - Accent3 5 2 3" xfId="6635"/>
    <cellStyle name="20% - Accent3 5 2 4" xfId="6636"/>
    <cellStyle name="20% - Accent3 5 2 5" xfId="6637"/>
    <cellStyle name="20% - Accent3 5 3" xfId="245"/>
    <cellStyle name="20% - Accent3 5 3 2" xfId="6638"/>
    <cellStyle name="20% - Accent3 5 3 3" xfId="6639"/>
    <cellStyle name="20% - Accent3 5 3 4" xfId="6640"/>
    <cellStyle name="20% - Accent3 5 3 5" xfId="6641"/>
    <cellStyle name="20% - Accent3 5 4" xfId="6642"/>
    <cellStyle name="20% - Accent3 5 4 2" xfId="6643"/>
    <cellStyle name="20% - Accent3 5 4 3" xfId="6644"/>
    <cellStyle name="20% - Accent3 5 4 4" xfId="6645"/>
    <cellStyle name="20% - Accent3 5 4 5" xfId="6646"/>
    <cellStyle name="20% - Accent3 5 5" xfId="6647"/>
    <cellStyle name="20% - Accent3 5 5 2" xfId="6648"/>
    <cellStyle name="20% - Accent3 5 5 3" xfId="6649"/>
    <cellStyle name="20% - Accent3 5 5 4" xfId="6650"/>
    <cellStyle name="20% - Accent3 5 5 5" xfId="6651"/>
    <cellStyle name="20% - Accent3 5 6" xfId="6652"/>
    <cellStyle name="20% - Accent3 5 7" xfId="6653"/>
    <cellStyle name="20% - Accent3 5 8" xfId="6654"/>
    <cellStyle name="20% - Accent3 5 9" xfId="6655"/>
    <cellStyle name="20% - Accent3 50" xfId="246"/>
    <cellStyle name="20% - Accent3 50 2" xfId="6656"/>
    <cellStyle name="20% - Accent3 50 2 2" xfId="6657"/>
    <cellStyle name="20% - Accent3 50 2 3" xfId="6658"/>
    <cellStyle name="20% - Accent3 50 2 4" xfId="6659"/>
    <cellStyle name="20% - Accent3 50 2 5" xfId="6660"/>
    <cellStyle name="20% - Accent3 50 3" xfId="6661"/>
    <cellStyle name="20% - Accent3 50 3 2" xfId="6662"/>
    <cellStyle name="20% - Accent3 50 3 3" xfId="6663"/>
    <cellStyle name="20% - Accent3 50 3 4" xfId="6664"/>
    <cellStyle name="20% - Accent3 50 3 5" xfId="6665"/>
    <cellStyle name="20% - Accent3 50 4" xfId="6666"/>
    <cellStyle name="20% - Accent3 50 5" xfId="6667"/>
    <cellStyle name="20% - Accent3 50 6" xfId="6668"/>
    <cellStyle name="20% - Accent3 50 7" xfId="6669"/>
    <cellStyle name="20% - Accent3 50 8" xfId="6670"/>
    <cellStyle name="20% - Accent3 51" xfId="247"/>
    <cellStyle name="20% - Accent3 51 2" xfId="6671"/>
    <cellStyle name="20% - Accent3 51 2 2" xfId="6672"/>
    <cellStyle name="20% - Accent3 51 2 3" xfId="6673"/>
    <cellStyle name="20% - Accent3 51 2 4" xfId="6674"/>
    <cellStyle name="20% - Accent3 51 2 5" xfId="6675"/>
    <cellStyle name="20% - Accent3 51 3" xfId="6676"/>
    <cellStyle name="20% - Accent3 51 3 2" xfId="6677"/>
    <cellStyle name="20% - Accent3 51 3 3" xfId="6678"/>
    <cellStyle name="20% - Accent3 51 3 4" xfId="6679"/>
    <cellStyle name="20% - Accent3 51 3 5" xfId="6680"/>
    <cellStyle name="20% - Accent3 51 4" xfId="6681"/>
    <cellStyle name="20% - Accent3 51 5" xfId="6682"/>
    <cellStyle name="20% - Accent3 51 6" xfId="6683"/>
    <cellStyle name="20% - Accent3 51 7" xfId="6684"/>
    <cellStyle name="20% - Accent3 51 8" xfId="6685"/>
    <cellStyle name="20% - Accent3 52" xfId="248"/>
    <cellStyle name="20% - Accent3 52 2" xfId="6686"/>
    <cellStyle name="20% - Accent3 52 2 2" xfId="6687"/>
    <cellStyle name="20% - Accent3 52 2 3" xfId="6688"/>
    <cellStyle name="20% - Accent3 52 2 4" xfId="6689"/>
    <cellStyle name="20% - Accent3 52 2 5" xfId="6690"/>
    <cellStyle name="20% - Accent3 52 3" xfId="6691"/>
    <cellStyle name="20% - Accent3 52 3 2" xfId="6692"/>
    <cellStyle name="20% - Accent3 52 3 3" xfId="6693"/>
    <cellStyle name="20% - Accent3 52 3 4" xfId="6694"/>
    <cellStyle name="20% - Accent3 52 3 5" xfId="6695"/>
    <cellStyle name="20% - Accent3 52 4" xfId="6696"/>
    <cellStyle name="20% - Accent3 52 5" xfId="6697"/>
    <cellStyle name="20% - Accent3 52 6" xfId="6698"/>
    <cellStyle name="20% - Accent3 52 7" xfId="6699"/>
    <cellStyle name="20% - Accent3 52 8" xfId="6700"/>
    <cellStyle name="20% - Accent3 53" xfId="249"/>
    <cellStyle name="20% - Accent3 53 2" xfId="6701"/>
    <cellStyle name="20% - Accent3 53 2 2" xfId="6702"/>
    <cellStyle name="20% - Accent3 53 2 3" xfId="6703"/>
    <cellStyle name="20% - Accent3 53 2 4" xfId="6704"/>
    <cellStyle name="20% - Accent3 53 2 5" xfId="6705"/>
    <cellStyle name="20% - Accent3 53 3" xfId="6706"/>
    <cellStyle name="20% - Accent3 53 3 2" xfId="6707"/>
    <cellStyle name="20% - Accent3 53 3 3" xfId="6708"/>
    <cellStyle name="20% - Accent3 53 3 4" xfId="6709"/>
    <cellStyle name="20% - Accent3 53 3 5" xfId="6710"/>
    <cellStyle name="20% - Accent3 53 4" xfId="6711"/>
    <cellStyle name="20% - Accent3 53 5" xfId="6712"/>
    <cellStyle name="20% - Accent3 53 6" xfId="6713"/>
    <cellStyle name="20% - Accent3 53 7" xfId="6714"/>
    <cellStyle name="20% - Accent3 53 8" xfId="6715"/>
    <cellStyle name="20% - Accent3 54" xfId="250"/>
    <cellStyle name="20% - Accent3 54 2" xfId="6716"/>
    <cellStyle name="20% - Accent3 54 2 2" xfId="6717"/>
    <cellStyle name="20% - Accent3 54 2 3" xfId="6718"/>
    <cellStyle name="20% - Accent3 54 2 4" xfId="6719"/>
    <cellStyle name="20% - Accent3 54 2 5" xfId="6720"/>
    <cellStyle name="20% - Accent3 54 3" xfId="6721"/>
    <cellStyle name="20% - Accent3 54 3 2" xfId="6722"/>
    <cellStyle name="20% - Accent3 54 3 3" xfId="6723"/>
    <cellStyle name="20% - Accent3 54 3 4" xfId="6724"/>
    <cellStyle name="20% - Accent3 54 3 5" xfId="6725"/>
    <cellStyle name="20% - Accent3 54 4" xfId="6726"/>
    <cellStyle name="20% - Accent3 54 5" xfId="6727"/>
    <cellStyle name="20% - Accent3 54 6" xfId="6728"/>
    <cellStyle name="20% - Accent3 54 7" xfId="6729"/>
    <cellStyle name="20% - Accent3 54 8" xfId="6730"/>
    <cellStyle name="20% - Accent3 55" xfId="251"/>
    <cellStyle name="20% - Accent3 55 2" xfId="6731"/>
    <cellStyle name="20% - Accent3 55 2 2" xfId="6732"/>
    <cellStyle name="20% - Accent3 55 2 3" xfId="6733"/>
    <cellStyle name="20% - Accent3 55 2 4" xfId="6734"/>
    <cellStyle name="20% - Accent3 55 2 5" xfId="6735"/>
    <cellStyle name="20% - Accent3 55 3" xfId="6736"/>
    <cellStyle name="20% - Accent3 55 3 2" xfId="6737"/>
    <cellStyle name="20% - Accent3 55 3 3" xfId="6738"/>
    <cellStyle name="20% - Accent3 55 3 4" xfId="6739"/>
    <cellStyle name="20% - Accent3 55 3 5" xfId="6740"/>
    <cellStyle name="20% - Accent3 55 4" xfId="6741"/>
    <cellStyle name="20% - Accent3 55 5" xfId="6742"/>
    <cellStyle name="20% - Accent3 55 6" xfId="6743"/>
    <cellStyle name="20% - Accent3 55 7" xfId="6744"/>
    <cellStyle name="20% - Accent3 55 8" xfId="6745"/>
    <cellStyle name="20% - Accent3 56" xfId="252"/>
    <cellStyle name="20% - Accent3 56 2" xfId="6746"/>
    <cellStyle name="20% - Accent3 56 2 2" xfId="6747"/>
    <cellStyle name="20% - Accent3 56 2 3" xfId="6748"/>
    <cellStyle name="20% - Accent3 56 2 4" xfId="6749"/>
    <cellStyle name="20% - Accent3 56 2 5" xfId="6750"/>
    <cellStyle name="20% - Accent3 56 3" xfId="6751"/>
    <cellStyle name="20% - Accent3 56 3 2" xfId="6752"/>
    <cellStyle name="20% - Accent3 56 3 3" xfId="6753"/>
    <cellStyle name="20% - Accent3 56 3 4" xfId="6754"/>
    <cellStyle name="20% - Accent3 56 3 5" xfId="6755"/>
    <cellStyle name="20% - Accent3 56 4" xfId="6756"/>
    <cellStyle name="20% - Accent3 56 5" xfId="6757"/>
    <cellStyle name="20% - Accent3 56 6" xfId="6758"/>
    <cellStyle name="20% - Accent3 56 7" xfId="6759"/>
    <cellStyle name="20% - Accent3 56 8" xfId="6760"/>
    <cellStyle name="20% - Accent3 57" xfId="253"/>
    <cellStyle name="20% - Accent3 57 2" xfId="6761"/>
    <cellStyle name="20% - Accent3 57 2 2" xfId="6762"/>
    <cellStyle name="20% - Accent3 57 2 3" xfId="6763"/>
    <cellStyle name="20% - Accent3 57 2 4" xfId="6764"/>
    <cellStyle name="20% - Accent3 57 2 5" xfId="6765"/>
    <cellStyle name="20% - Accent3 57 3" xfId="6766"/>
    <cellStyle name="20% - Accent3 57 3 2" xfId="6767"/>
    <cellStyle name="20% - Accent3 57 3 3" xfId="6768"/>
    <cellStyle name="20% - Accent3 57 3 4" xfId="6769"/>
    <cellStyle name="20% - Accent3 57 3 5" xfId="6770"/>
    <cellStyle name="20% - Accent3 57 4" xfId="6771"/>
    <cellStyle name="20% - Accent3 57 5" xfId="6772"/>
    <cellStyle name="20% - Accent3 57 6" xfId="6773"/>
    <cellStyle name="20% - Accent3 57 7" xfId="6774"/>
    <cellStyle name="20% - Accent3 57 8" xfId="6775"/>
    <cellStyle name="20% - Accent3 58" xfId="254"/>
    <cellStyle name="20% - Accent3 58 2" xfId="6776"/>
    <cellStyle name="20% - Accent3 58 2 2" xfId="6777"/>
    <cellStyle name="20% - Accent3 58 2 3" xfId="6778"/>
    <cellStyle name="20% - Accent3 58 2 4" xfId="6779"/>
    <cellStyle name="20% - Accent3 58 2 5" xfId="6780"/>
    <cellStyle name="20% - Accent3 58 3" xfId="6781"/>
    <cellStyle name="20% - Accent3 58 3 2" xfId="6782"/>
    <cellStyle name="20% - Accent3 58 3 3" xfId="6783"/>
    <cellStyle name="20% - Accent3 58 3 4" xfId="6784"/>
    <cellStyle name="20% - Accent3 58 3 5" xfId="6785"/>
    <cellStyle name="20% - Accent3 58 4" xfId="6786"/>
    <cellStyle name="20% - Accent3 58 5" xfId="6787"/>
    <cellStyle name="20% - Accent3 58 6" xfId="6788"/>
    <cellStyle name="20% - Accent3 58 7" xfId="6789"/>
    <cellStyle name="20% - Accent3 58 8" xfId="6790"/>
    <cellStyle name="20% - Accent3 59" xfId="255"/>
    <cellStyle name="20% - Accent3 59 2" xfId="6791"/>
    <cellStyle name="20% - Accent3 59 2 2" xfId="6792"/>
    <cellStyle name="20% - Accent3 59 2 3" xfId="6793"/>
    <cellStyle name="20% - Accent3 59 2 4" xfId="6794"/>
    <cellStyle name="20% - Accent3 59 2 5" xfId="6795"/>
    <cellStyle name="20% - Accent3 59 3" xfId="6796"/>
    <cellStyle name="20% - Accent3 59 3 2" xfId="6797"/>
    <cellStyle name="20% - Accent3 59 3 3" xfId="6798"/>
    <cellStyle name="20% - Accent3 59 3 4" xfId="6799"/>
    <cellStyle name="20% - Accent3 59 3 5" xfId="6800"/>
    <cellStyle name="20% - Accent3 59 4" xfId="6801"/>
    <cellStyle name="20% - Accent3 59 5" xfId="6802"/>
    <cellStyle name="20% - Accent3 59 6" xfId="6803"/>
    <cellStyle name="20% - Accent3 59 7" xfId="6804"/>
    <cellStyle name="20% - Accent3 59 8" xfId="6805"/>
    <cellStyle name="20% - Accent3 6" xfId="256"/>
    <cellStyle name="20% - Accent3 6 10" xfId="6806"/>
    <cellStyle name="20% - Accent3 6 2" xfId="257"/>
    <cellStyle name="20% - Accent3 6 2 2" xfId="6807"/>
    <cellStyle name="20% - Accent3 6 2 3" xfId="6808"/>
    <cellStyle name="20% - Accent3 6 2 4" xfId="6809"/>
    <cellStyle name="20% - Accent3 6 2 5" xfId="6810"/>
    <cellStyle name="20% - Accent3 6 3" xfId="258"/>
    <cellStyle name="20% - Accent3 6 3 2" xfId="6811"/>
    <cellStyle name="20% - Accent3 6 3 3" xfId="6812"/>
    <cellStyle name="20% - Accent3 6 3 4" xfId="6813"/>
    <cellStyle name="20% - Accent3 6 3 5" xfId="6814"/>
    <cellStyle name="20% - Accent3 6 4" xfId="6815"/>
    <cellStyle name="20% - Accent3 6 4 2" xfId="6816"/>
    <cellStyle name="20% - Accent3 6 4 3" xfId="6817"/>
    <cellStyle name="20% - Accent3 6 4 4" xfId="6818"/>
    <cellStyle name="20% - Accent3 6 4 5" xfId="6819"/>
    <cellStyle name="20% - Accent3 6 5" xfId="6820"/>
    <cellStyle name="20% - Accent3 6 5 2" xfId="6821"/>
    <cellStyle name="20% - Accent3 6 5 3" xfId="6822"/>
    <cellStyle name="20% - Accent3 6 5 4" xfId="6823"/>
    <cellStyle name="20% - Accent3 6 5 5" xfId="6824"/>
    <cellStyle name="20% - Accent3 6 6" xfId="6825"/>
    <cellStyle name="20% - Accent3 6 7" xfId="6826"/>
    <cellStyle name="20% - Accent3 6 8" xfId="6827"/>
    <cellStyle name="20% - Accent3 6 9" xfId="6828"/>
    <cellStyle name="20% - Accent3 60" xfId="259"/>
    <cellStyle name="20% - Accent3 60 2" xfId="6829"/>
    <cellStyle name="20% - Accent3 60 2 2" xfId="6830"/>
    <cellStyle name="20% - Accent3 60 2 3" xfId="6831"/>
    <cellStyle name="20% - Accent3 60 2 4" xfId="6832"/>
    <cellStyle name="20% - Accent3 60 2 5" xfId="6833"/>
    <cellStyle name="20% - Accent3 60 3" xfId="6834"/>
    <cellStyle name="20% - Accent3 60 3 2" xfId="6835"/>
    <cellStyle name="20% - Accent3 60 3 3" xfId="6836"/>
    <cellStyle name="20% - Accent3 60 3 4" xfId="6837"/>
    <cellStyle name="20% - Accent3 60 3 5" xfId="6838"/>
    <cellStyle name="20% - Accent3 60 4" xfId="6839"/>
    <cellStyle name="20% - Accent3 60 5" xfId="6840"/>
    <cellStyle name="20% - Accent3 60 6" xfId="6841"/>
    <cellStyle name="20% - Accent3 60 7" xfId="6842"/>
    <cellStyle name="20% - Accent3 60 8" xfId="6843"/>
    <cellStyle name="20% - Accent3 61" xfId="260"/>
    <cellStyle name="20% - Accent3 61 2" xfId="6844"/>
    <cellStyle name="20% - Accent3 61 2 2" xfId="6845"/>
    <cellStyle name="20% - Accent3 61 2 3" xfId="6846"/>
    <cellStyle name="20% - Accent3 61 2 4" xfId="6847"/>
    <cellStyle name="20% - Accent3 61 2 5" xfId="6848"/>
    <cellStyle name="20% - Accent3 61 3" xfId="6849"/>
    <cellStyle name="20% - Accent3 61 3 2" xfId="6850"/>
    <cellStyle name="20% - Accent3 61 3 3" xfId="6851"/>
    <cellStyle name="20% - Accent3 61 3 4" xfId="6852"/>
    <cellStyle name="20% - Accent3 61 3 5" xfId="6853"/>
    <cellStyle name="20% - Accent3 61 4" xfId="6854"/>
    <cellStyle name="20% - Accent3 61 5" xfId="6855"/>
    <cellStyle name="20% - Accent3 61 6" xfId="6856"/>
    <cellStyle name="20% - Accent3 61 7" xfId="6857"/>
    <cellStyle name="20% - Accent3 61 8" xfId="6858"/>
    <cellStyle name="20% - Accent3 62" xfId="261"/>
    <cellStyle name="20% - Accent3 62 2" xfId="6859"/>
    <cellStyle name="20% - Accent3 62 2 2" xfId="6860"/>
    <cellStyle name="20% - Accent3 62 2 3" xfId="6861"/>
    <cellStyle name="20% - Accent3 62 2 4" xfId="6862"/>
    <cellStyle name="20% - Accent3 62 2 5" xfId="6863"/>
    <cellStyle name="20% - Accent3 62 3" xfId="6864"/>
    <cellStyle name="20% - Accent3 62 3 2" xfId="6865"/>
    <cellStyle name="20% - Accent3 62 3 3" xfId="6866"/>
    <cellStyle name="20% - Accent3 62 3 4" xfId="6867"/>
    <cellStyle name="20% - Accent3 62 3 5" xfId="6868"/>
    <cellStyle name="20% - Accent3 62 4" xfId="6869"/>
    <cellStyle name="20% - Accent3 62 5" xfId="6870"/>
    <cellStyle name="20% - Accent3 62 6" xfId="6871"/>
    <cellStyle name="20% - Accent3 62 7" xfId="6872"/>
    <cellStyle name="20% - Accent3 62 8" xfId="6873"/>
    <cellStyle name="20% - Accent3 63" xfId="262"/>
    <cellStyle name="20% - Accent3 63 2" xfId="6874"/>
    <cellStyle name="20% - Accent3 63 2 2" xfId="6875"/>
    <cellStyle name="20% - Accent3 63 2 3" xfId="6876"/>
    <cellStyle name="20% - Accent3 63 2 4" xfId="6877"/>
    <cellStyle name="20% - Accent3 63 2 5" xfId="6878"/>
    <cellStyle name="20% - Accent3 63 3" xfId="6879"/>
    <cellStyle name="20% - Accent3 63 3 2" xfId="6880"/>
    <cellStyle name="20% - Accent3 63 3 3" xfId="6881"/>
    <cellStyle name="20% - Accent3 63 3 4" xfId="6882"/>
    <cellStyle name="20% - Accent3 63 3 5" xfId="6883"/>
    <cellStyle name="20% - Accent3 63 4" xfId="6884"/>
    <cellStyle name="20% - Accent3 63 5" xfId="6885"/>
    <cellStyle name="20% - Accent3 63 6" xfId="6886"/>
    <cellStyle name="20% - Accent3 63 7" xfId="6887"/>
    <cellStyle name="20% - Accent3 63 8" xfId="6888"/>
    <cellStyle name="20% - Accent3 64" xfId="263"/>
    <cellStyle name="20% - Accent3 64 2" xfId="6889"/>
    <cellStyle name="20% - Accent3 64 2 2" xfId="6890"/>
    <cellStyle name="20% - Accent3 64 2 3" xfId="6891"/>
    <cellStyle name="20% - Accent3 64 2 4" xfId="6892"/>
    <cellStyle name="20% - Accent3 64 2 5" xfId="6893"/>
    <cellStyle name="20% - Accent3 64 3" xfId="6894"/>
    <cellStyle name="20% - Accent3 64 3 2" xfId="6895"/>
    <cellStyle name="20% - Accent3 64 3 3" xfId="6896"/>
    <cellStyle name="20% - Accent3 64 3 4" xfId="6897"/>
    <cellStyle name="20% - Accent3 64 3 5" xfId="6898"/>
    <cellStyle name="20% - Accent3 64 4" xfId="6899"/>
    <cellStyle name="20% - Accent3 64 5" xfId="6900"/>
    <cellStyle name="20% - Accent3 64 6" xfId="6901"/>
    <cellStyle name="20% - Accent3 64 7" xfId="6902"/>
    <cellStyle name="20% - Accent3 64 8" xfId="6903"/>
    <cellStyle name="20% - Accent3 65" xfId="264"/>
    <cellStyle name="20% - Accent3 65 2" xfId="6904"/>
    <cellStyle name="20% - Accent3 65 2 2" xfId="6905"/>
    <cellStyle name="20% - Accent3 65 2 3" xfId="6906"/>
    <cellStyle name="20% - Accent3 65 2 4" xfId="6907"/>
    <cellStyle name="20% - Accent3 65 2 5" xfId="6908"/>
    <cellStyle name="20% - Accent3 65 3" xfId="6909"/>
    <cellStyle name="20% - Accent3 65 3 2" xfId="6910"/>
    <cellStyle name="20% - Accent3 65 3 3" xfId="6911"/>
    <cellStyle name="20% - Accent3 65 3 4" xfId="6912"/>
    <cellStyle name="20% - Accent3 65 3 5" xfId="6913"/>
    <cellStyle name="20% - Accent3 65 4" xfId="6914"/>
    <cellStyle name="20% - Accent3 65 5" xfId="6915"/>
    <cellStyle name="20% - Accent3 65 6" xfId="6916"/>
    <cellStyle name="20% - Accent3 65 7" xfId="6917"/>
    <cellStyle name="20% - Accent3 65 8" xfId="6918"/>
    <cellStyle name="20% - Accent3 66" xfId="265"/>
    <cellStyle name="20% - Accent3 66 2" xfId="6919"/>
    <cellStyle name="20% - Accent3 66 2 2" xfId="6920"/>
    <cellStyle name="20% - Accent3 66 2 3" xfId="6921"/>
    <cellStyle name="20% - Accent3 66 2 4" xfId="6922"/>
    <cellStyle name="20% - Accent3 66 2 5" xfId="6923"/>
    <cellStyle name="20% - Accent3 66 3" xfId="6924"/>
    <cellStyle name="20% - Accent3 66 3 2" xfId="6925"/>
    <cellStyle name="20% - Accent3 66 3 3" xfId="6926"/>
    <cellStyle name="20% - Accent3 66 3 4" xfId="6927"/>
    <cellStyle name="20% - Accent3 66 3 5" xfId="6928"/>
    <cellStyle name="20% - Accent3 66 4" xfId="6929"/>
    <cellStyle name="20% - Accent3 66 5" xfId="6930"/>
    <cellStyle name="20% - Accent3 66 6" xfId="6931"/>
    <cellStyle name="20% - Accent3 66 7" xfId="6932"/>
    <cellStyle name="20% - Accent3 66 8" xfId="6933"/>
    <cellStyle name="20% - Accent3 67" xfId="266"/>
    <cellStyle name="20% - Accent3 67 2" xfId="6934"/>
    <cellStyle name="20% - Accent3 67 2 2" xfId="6935"/>
    <cellStyle name="20% - Accent3 67 2 3" xfId="6936"/>
    <cellStyle name="20% - Accent3 67 2 4" xfId="6937"/>
    <cellStyle name="20% - Accent3 67 2 5" xfId="6938"/>
    <cellStyle name="20% - Accent3 67 3" xfId="6939"/>
    <cellStyle name="20% - Accent3 67 3 2" xfId="6940"/>
    <cellStyle name="20% - Accent3 67 3 3" xfId="6941"/>
    <cellStyle name="20% - Accent3 67 3 4" xfId="6942"/>
    <cellStyle name="20% - Accent3 67 3 5" xfId="6943"/>
    <cellStyle name="20% - Accent3 67 4" xfId="6944"/>
    <cellStyle name="20% - Accent3 67 5" xfId="6945"/>
    <cellStyle name="20% - Accent3 67 6" xfId="6946"/>
    <cellStyle name="20% - Accent3 67 7" xfId="6947"/>
    <cellStyle name="20% - Accent3 67 8" xfId="6948"/>
    <cellStyle name="20% - Accent3 68" xfId="267"/>
    <cellStyle name="20% - Accent3 68 2" xfId="6949"/>
    <cellStyle name="20% - Accent3 68 2 2" xfId="6950"/>
    <cellStyle name="20% - Accent3 68 2 3" xfId="6951"/>
    <cellStyle name="20% - Accent3 68 2 4" xfId="6952"/>
    <cellStyle name="20% - Accent3 68 2 5" xfId="6953"/>
    <cellStyle name="20% - Accent3 68 3" xfId="6954"/>
    <cellStyle name="20% - Accent3 68 3 2" xfId="6955"/>
    <cellStyle name="20% - Accent3 68 3 3" xfId="6956"/>
    <cellStyle name="20% - Accent3 68 3 4" xfId="6957"/>
    <cellStyle name="20% - Accent3 68 3 5" xfId="6958"/>
    <cellStyle name="20% - Accent3 68 4" xfId="6959"/>
    <cellStyle name="20% - Accent3 68 5" xfId="6960"/>
    <cellStyle name="20% - Accent3 68 6" xfId="6961"/>
    <cellStyle name="20% - Accent3 68 7" xfId="6962"/>
    <cellStyle name="20% - Accent3 68 8" xfId="6963"/>
    <cellStyle name="20% - Accent3 69" xfId="268"/>
    <cellStyle name="20% - Accent3 69 2" xfId="6964"/>
    <cellStyle name="20% - Accent3 69 2 2" xfId="6965"/>
    <cellStyle name="20% - Accent3 69 2 3" xfId="6966"/>
    <cellStyle name="20% - Accent3 69 2 4" xfId="6967"/>
    <cellStyle name="20% - Accent3 69 2 5" xfId="6968"/>
    <cellStyle name="20% - Accent3 69 3" xfId="6969"/>
    <cellStyle name="20% - Accent3 69 3 2" xfId="6970"/>
    <cellStyle name="20% - Accent3 69 3 3" xfId="6971"/>
    <cellStyle name="20% - Accent3 69 3 4" xfId="6972"/>
    <cellStyle name="20% - Accent3 69 3 5" xfId="6973"/>
    <cellStyle name="20% - Accent3 69 4" xfId="6974"/>
    <cellStyle name="20% - Accent3 69 5" xfId="6975"/>
    <cellStyle name="20% - Accent3 69 6" xfId="6976"/>
    <cellStyle name="20% - Accent3 69 7" xfId="6977"/>
    <cellStyle name="20% - Accent3 69 8" xfId="6978"/>
    <cellStyle name="20% - Accent3 7" xfId="269"/>
    <cellStyle name="20% - Accent3 7 10" xfId="6979"/>
    <cellStyle name="20% - Accent3 7 2" xfId="270"/>
    <cellStyle name="20% - Accent3 7 2 2" xfId="6980"/>
    <cellStyle name="20% - Accent3 7 2 3" xfId="6981"/>
    <cellStyle name="20% - Accent3 7 2 4" xfId="6982"/>
    <cellStyle name="20% - Accent3 7 2 5" xfId="6983"/>
    <cellStyle name="20% - Accent3 7 3" xfId="271"/>
    <cellStyle name="20% - Accent3 7 3 2" xfId="6984"/>
    <cellStyle name="20% - Accent3 7 3 3" xfId="6985"/>
    <cellStyle name="20% - Accent3 7 3 4" xfId="6986"/>
    <cellStyle name="20% - Accent3 7 3 5" xfId="6987"/>
    <cellStyle name="20% - Accent3 7 4" xfId="6988"/>
    <cellStyle name="20% - Accent3 7 4 2" xfId="6989"/>
    <cellStyle name="20% - Accent3 7 4 3" xfId="6990"/>
    <cellStyle name="20% - Accent3 7 4 4" xfId="6991"/>
    <cellStyle name="20% - Accent3 7 4 5" xfId="6992"/>
    <cellStyle name="20% - Accent3 7 5" xfId="6993"/>
    <cellStyle name="20% - Accent3 7 5 2" xfId="6994"/>
    <cellStyle name="20% - Accent3 7 5 3" xfId="6995"/>
    <cellStyle name="20% - Accent3 7 5 4" xfId="6996"/>
    <cellStyle name="20% - Accent3 7 5 5" xfId="6997"/>
    <cellStyle name="20% - Accent3 7 6" xfId="6998"/>
    <cellStyle name="20% - Accent3 7 7" xfId="6999"/>
    <cellStyle name="20% - Accent3 7 8" xfId="7000"/>
    <cellStyle name="20% - Accent3 7 9" xfId="7001"/>
    <cellStyle name="20% - Accent3 70" xfId="272"/>
    <cellStyle name="20% - Accent3 70 2" xfId="7002"/>
    <cellStyle name="20% - Accent3 70 2 2" xfId="7003"/>
    <cellStyle name="20% - Accent3 70 2 3" xfId="7004"/>
    <cellStyle name="20% - Accent3 70 2 4" xfId="7005"/>
    <cellStyle name="20% - Accent3 70 2 5" xfId="7006"/>
    <cellStyle name="20% - Accent3 70 3" xfId="7007"/>
    <cellStyle name="20% - Accent3 70 3 2" xfId="7008"/>
    <cellStyle name="20% - Accent3 70 3 3" xfId="7009"/>
    <cellStyle name="20% - Accent3 70 3 4" xfId="7010"/>
    <cellStyle name="20% - Accent3 70 3 5" xfId="7011"/>
    <cellStyle name="20% - Accent3 70 4" xfId="7012"/>
    <cellStyle name="20% - Accent3 70 5" xfId="7013"/>
    <cellStyle name="20% - Accent3 70 6" xfId="7014"/>
    <cellStyle name="20% - Accent3 70 7" xfId="7015"/>
    <cellStyle name="20% - Accent3 70 8" xfId="7016"/>
    <cellStyle name="20% - Accent3 71" xfId="273"/>
    <cellStyle name="20% - Accent3 71 2" xfId="7017"/>
    <cellStyle name="20% - Accent3 71 2 2" xfId="7018"/>
    <cellStyle name="20% - Accent3 71 2 3" xfId="7019"/>
    <cellStyle name="20% - Accent3 71 2 4" xfId="7020"/>
    <cellStyle name="20% - Accent3 71 2 5" xfId="7021"/>
    <cellStyle name="20% - Accent3 71 3" xfId="7022"/>
    <cellStyle name="20% - Accent3 71 3 2" xfId="7023"/>
    <cellStyle name="20% - Accent3 71 3 3" xfId="7024"/>
    <cellStyle name="20% - Accent3 71 3 4" xfId="7025"/>
    <cellStyle name="20% - Accent3 71 3 5" xfId="7026"/>
    <cellStyle name="20% - Accent3 71 4" xfId="7027"/>
    <cellStyle name="20% - Accent3 71 5" xfId="7028"/>
    <cellStyle name="20% - Accent3 71 6" xfId="7029"/>
    <cellStyle name="20% - Accent3 71 7" xfId="7030"/>
    <cellStyle name="20% - Accent3 71 8" xfId="7031"/>
    <cellStyle name="20% - Accent3 72" xfId="274"/>
    <cellStyle name="20% - Accent3 72 2" xfId="7032"/>
    <cellStyle name="20% - Accent3 72 2 2" xfId="7033"/>
    <cellStyle name="20% - Accent3 72 2 3" xfId="7034"/>
    <cellStyle name="20% - Accent3 72 2 4" xfId="7035"/>
    <cellStyle name="20% - Accent3 72 2 5" xfId="7036"/>
    <cellStyle name="20% - Accent3 72 3" xfId="7037"/>
    <cellStyle name="20% - Accent3 72 3 2" xfId="7038"/>
    <cellStyle name="20% - Accent3 72 3 3" xfId="7039"/>
    <cellStyle name="20% - Accent3 72 3 4" xfId="7040"/>
    <cellStyle name="20% - Accent3 72 3 5" xfId="7041"/>
    <cellStyle name="20% - Accent3 72 4" xfId="7042"/>
    <cellStyle name="20% - Accent3 72 5" xfId="7043"/>
    <cellStyle name="20% - Accent3 72 6" xfId="7044"/>
    <cellStyle name="20% - Accent3 72 7" xfId="7045"/>
    <cellStyle name="20% - Accent3 72 8" xfId="7046"/>
    <cellStyle name="20% - Accent3 73" xfId="7047"/>
    <cellStyle name="20% - Accent3 73 2" xfId="7048"/>
    <cellStyle name="20% - Accent3 73 3" xfId="7049"/>
    <cellStyle name="20% - Accent3 73 4" xfId="7050"/>
    <cellStyle name="20% - Accent3 73 5" xfId="7051"/>
    <cellStyle name="20% - Accent3 74" xfId="7052"/>
    <cellStyle name="20% - Accent3 75" xfId="7053"/>
    <cellStyle name="20% - Accent3 76" xfId="7054"/>
    <cellStyle name="20% - Accent3 77" xfId="7055"/>
    <cellStyle name="20% - Accent3 78" xfId="7056"/>
    <cellStyle name="20% - Accent3 8" xfId="275"/>
    <cellStyle name="20% - Accent3 8 10" xfId="7057"/>
    <cellStyle name="20% - Accent3 8 2" xfId="276"/>
    <cellStyle name="20% - Accent3 8 2 2" xfId="7058"/>
    <cellStyle name="20% - Accent3 8 2 3" xfId="7059"/>
    <cellStyle name="20% - Accent3 8 2 4" xfId="7060"/>
    <cellStyle name="20% - Accent3 8 2 5" xfId="7061"/>
    <cellStyle name="20% - Accent3 8 3" xfId="277"/>
    <cellStyle name="20% - Accent3 8 3 2" xfId="7062"/>
    <cellStyle name="20% - Accent3 8 3 3" xfId="7063"/>
    <cellStyle name="20% - Accent3 8 3 4" xfId="7064"/>
    <cellStyle name="20% - Accent3 8 3 5" xfId="7065"/>
    <cellStyle name="20% - Accent3 8 4" xfId="7066"/>
    <cellStyle name="20% - Accent3 8 4 2" xfId="7067"/>
    <cellStyle name="20% - Accent3 8 4 3" xfId="7068"/>
    <cellStyle name="20% - Accent3 8 4 4" xfId="7069"/>
    <cellStyle name="20% - Accent3 8 4 5" xfId="7070"/>
    <cellStyle name="20% - Accent3 8 5" xfId="7071"/>
    <cellStyle name="20% - Accent3 8 5 2" xfId="7072"/>
    <cellStyle name="20% - Accent3 8 5 3" xfId="7073"/>
    <cellStyle name="20% - Accent3 8 5 4" xfId="7074"/>
    <cellStyle name="20% - Accent3 8 5 5" xfId="7075"/>
    <cellStyle name="20% - Accent3 8 6" xfId="7076"/>
    <cellStyle name="20% - Accent3 8 7" xfId="7077"/>
    <cellStyle name="20% - Accent3 8 8" xfId="7078"/>
    <cellStyle name="20% - Accent3 8 9" xfId="7079"/>
    <cellStyle name="20% - Accent3 9" xfId="278"/>
    <cellStyle name="20% - Accent3 9 10" xfId="7080"/>
    <cellStyle name="20% - Accent3 9 2" xfId="279"/>
    <cellStyle name="20% - Accent3 9 2 2" xfId="7081"/>
    <cellStyle name="20% - Accent3 9 2 3" xfId="7082"/>
    <cellStyle name="20% - Accent3 9 2 4" xfId="7083"/>
    <cellStyle name="20% - Accent3 9 2 5" xfId="7084"/>
    <cellStyle name="20% - Accent3 9 3" xfId="280"/>
    <cellStyle name="20% - Accent3 9 3 2" xfId="7085"/>
    <cellStyle name="20% - Accent3 9 3 3" xfId="7086"/>
    <cellStyle name="20% - Accent3 9 3 4" xfId="7087"/>
    <cellStyle name="20% - Accent3 9 3 5" xfId="7088"/>
    <cellStyle name="20% - Accent3 9 4" xfId="7089"/>
    <cellStyle name="20% - Accent3 9 4 2" xfId="7090"/>
    <cellStyle name="20% - Accent3 9 4 3" xfId="7091"/>
    <cellStyle name="20% - Accent3 9 4 4" xfId="7092"/>
    <cellStyle name="20% - Accent3 9 4 5" xfId="7093"/>
    <cellStyle name="20% - Accent3 9 5" xfId="7094"/>
    <cellStyle name="20% - Accent3 9 5 2" xfId="7095"/>
    <cellStyle name="20% - Accent3 9 5 3" xfId="7096"/>
    <cellStyle name="20% - Accent3 9 5 4" xfId="7097"/>
    <cellStyle name="20% - Accent3 9 5 5" xfId="7098"/>
    <cellStyle name="20% - Accent3 9 6" xfId="7099"/>
    <cellStyle name="20% - Accent3 9 7" xfId="7100"/>
    <cellStyle name="20% - Accent3 9 8" xfId="7101"/>
    <cellStyle name="20% - Accent3 9 9" xfId="7102"/>
    <cellStyle name="20% - Accent4 10" xfId="281"/>
    <cellStyle name="20% - Accent4 10 10" xfId="7103"/>
    <cellStyle name="20% - Accent4 10 2" xfId="282"/>
    <cellStyle name="20% - Accent4 10 2 2" xfId="7104"/>
    <cellStyle name="20% - Accent4 10 2 3" xfId="7105"/>
    <cellStyle name="20% - Accent4 10 2 4" xfId="7106"/>
    <cellStyle name="20% - Accent4 10 2 5" xfId="7107"/>
    <cellStyle name="20% - Accent4 10 3" xfId="283"/>
    <cellStyle name="20% - Accent4 10 3 2" xfId="7108"/>
    <cellStyle name="20% - Accent4 10 3 3" xfId="7109"/>
    <cellStyle name="20% - Accent4 10 3 4" xfId="7110"/>
    <cellStyle name="20% - Accent4 10 3 5" xfId="7111"/>
    <cellStyle name="20% - Accent4 10 4" xfId="7112"/>
    <cellStyle name="20% - Accent4 10 4 2" xfId="7113"/>
    <cellStyle name="20% - Accent4 10 4 3" xfId="7114"/>
    <cellStyle name="20% - Accent4 10 4 4" xfId="7115"/>
    <cellStyle name="20% - Accent4 10 4 5" xfId="7116"/>
    <cellStyle name="20% - Accent4 10 5" xfId="7117"/>
    <cellStyle name="20% - Accent4 10 5 2" xfId="7118"/>
    <cellStyle name="20% - Accent4 10 5 3" xfId="7119"/>
    <cellStyle name="20% - Accent4 10 5 4" xfId="7120"/>
    <cellStyle name="20% - Accent4 10 5 5" xfId="7121"/>
    <cellStyle name="20% - Accent4 10 6" xfId="7122"/>
    <cellStyle name="20% - Accent4 10 7" xfId="7123"/>
    <cellStyle name="20% - Accent4 10 8" xfId="7124"/>
    <cellStyle name="20% - Accent4 10 9" xfId="7125"/>
    <cellStyle name="20% - Accent4 11" xfId="284"/>
    <cellStyle name="20% - Accent4 11 10" xfId="7126"/>
    <cellStyle name="20% - Accent4 11 2" xfId="285"/>
    <cellStyle name="20% - Accent4 11 2 2" xfId="7127"/>
    <cellStyle name="20% - Accent4 11 2 3" xfId="7128"/>
    <cellStyle name="20% - Accent4 11 2 4" xfId="7129"/>
    <cellStyle name="20% - Accent4 11 2 5" xfId="7130"/>
    <cellStyle name="20% - Accent4 11 3" xfId="286"/>
    <cellStyle name="20% - Accent4 11 3 2" xfId="7131"/>
    <cellStyle name="20% - Accent4 11 3 3" xfId="7132"/>
    <cellStyle name="20% - Accent4 11 3 4" xfId="7133"/>
    <cellStyle name="20% - Accent4 11 3 5" xfId="7134"/>
    <cellStyle name="20% - Accent4 11 4" xfId="7135"/>
    <cellStyle name="20% - Accent4 11 4 2" xfId="7136"/>
    <cellStyle name="20% - Accent4 11 4 3" xfId="7137"/>
    <cellStyle name="20% - Accent4 11 4 4" xfId="7138"/>
    <cellStyle name="20% - Accent4 11 4 5" xfId="7139"/>
    <cellStyle name="20% - Accent4 11 5" xfId="7140"/>
    <cellStyle name="20% - Accent4 11 5 2" xfId="7141"/>
    <cellStyle name="20% - Accent4 11 5 3" xfId="7142"/>
    <cellStyle name="20% - Accent4 11 5 4" xfId="7143"/>
    <cellStyle name="20% - Accent4 11 5 5" xfId="7144"/>
    <cellStyle name="20% - Accent4 11 6" xfId="7145"/>
    <cellStyle name="20% - Accent4 11 7" xfId="7146"/>
    <cellStyle name="20% - Accent4 11 8" xfId="7147"/>
    <cellStyle name="20% - Accent4 11 9" xfId="7148"/>
    <cellStyle name="20% - Accent4 12" xfId="287"/>
    <cellStyle name="20% - Accent4 12 10" xfId="7149"/>
    <cellStyle name="20% - Accent4 12 2" xfId="288"/>
    <cellStyle name="20% - Accent4 12 2 2" xfId="7150"/>
    <cellStyle name="20% - Accent4 12 2 3" xfId="7151"/>
    <cellStyle name="20% - Accent4 12 2 4" xfId="7152"/>
    <cellStyle name="20% - Accent4 12 2 5" xfId="7153"/>
    <cellStyle name="20% - Accent4 12 3" xfId="289"/>
    <cellStyle name="20% - Accent4 12 3 2" xfId="7154"/>
    <cellStyle name="20% - Accent4 12 3 3" xfId="7155"/>
    <cellStyle name="20% - Accent4 12 3 4" xfId="7156"/>
    <cellStyle name="20% - Accent4 12 3 5" xfId="7157"/>
    <cellStyle name="20% - Accent4 12 4" xfId="7158"/>
    <cellStyle name="20% - Accent4 12 4 2" xfId="7159"/>
    <cellStyle name="20% - Accent4 12 4 3" xfId="7160"/>
    <cellStyle name="20% - Accent4 12 4 4" xfId="7161"/>
    <cellStyle name="20% - Accent4 12 4 5" xfId="7162"/>
    <cellStyle name="20% - Accent4 12 5" xfId="7163"/>
    <cellStyle name="20% - Accent4 12 5 2" xfId="7164"/>
    <cellStyle name="20% - Accent4 12 5 3" xfId="7165"/>
    <cellStyle name="20% - Accent4 12 5 4" xfId="7166"/>
    <cellStyle name="20% - Accent4 12 5 5" xfId="7167"/>
    <cellStyle name="20% - Accent4 12 6" xfId="7168"/>
    <cellStyle name="20% - Accent4 12 7" xfId="7169"/>
    <cellStyle name="20% - Accent4 12 8" xfId="7170"/>
    <cellStyle name="20% - Accent4 12 9" xfId="7171"/>
    <cellStyle name="20% - Accent4 13" xfId="290"/>
    <cellStyle name="20% - Accent4 13 2" xfId="7172"/>
    <cellStyle name="20% - Accent4 13 2 2" xfId="7173"/>
    <cellStyle name="20% - Accent4 13 2 3" xfId="7174"/>
    <cellStyle name="20% - Accent4 13 2 4" xfId="7175"/>
    <cellStyle name="20% - Accent4 13 2 5" xfId="7176"/>
    <cellStyle name="20% - Accent4 13 3" xfId="7177"/>
    <cellStyle name="20% - Accent4 13 3 2" xfId="7178"/>
    <cellStyle name="20% - Accent4 13 3 3" xfId="7179"/>
    <cellStyle name="20% - Accent4 13 3 4" xfId="7180"/>
    <cellStyle name="20% - Accent4 13 3 5" xfId="7181"/>
    <cellStyle name="20% - Accent4 13 4" xfId="7182"/>
    <cellStyle name="20% - Accent4 13 5" xfId="7183"/>
    <cellStyle name="20% - Accent4 13 6" xfId="7184"/>
    <cellStyle name="20% - Accent4 13 7" xfId="7185"/>
    <cellStyle name="20% - Accent4 13 8" xfId="7186"/>
    <cellStyle name="20% - Accent4 14" xfId="291"/>
    <cellStyle name="20% - Accent4 14 2" xfId="7187"/>
    <cellStyle name="20% - Accent4 14 2 2" xfId="7188"/>
    <cellStyle name="20% - Accent4 14 2 3" xfId="7189"/>
    <cellStyle name="20% - Accent4 14 2 4" xfId="7190"/>
    <cellStyle name="20% - Accent4 14 2 5" xfId="7191"/>
    <cellStyle name="20% - Accent4 14 3" xfId="7192"/>
    <cellStyle name="20% - Accent4 14 3 2" xfId="7193"/>
    <cellStyle name="20% - Accent4 14 3 3" xfId="7194"/>
    <cellStyle name="20% - Accent4 14 3 4" xfId="7195"/>
    <cellStyle name="20% - Accent4 14 3 5" xfId="7196"/>
    <cellStyle name="20% - Accent4 14 4" xfId="7197"/>
    <cellStyle name="20% - Accent4 14 5" xfId="7198"/>
    <cellStyle name="20% - Accent4 14 6" xfId="7199"/>
    <cellStyle name="20% - Accent4 14 7" xfId="7200"/>
    <cellStyle name="20% - Accent4 14 8" xfId="7201"/>
    <cellStyle name="20% - Accent4 15" xfId="292"/>
    <cellStyle name="20% - Accent4 15 2" xfId="7202"/>
    <cellStyle name="20% - Accent4 15 2 2" xfId="7203"/>
    <cellStyle name="20% - Accent4 15 2 3" xfId="7204"/>
    <cellStyle name="20% - Accent4 15 2 4" xfId="7205"/>
    <cellStyle name="20% - Accent4 15 2 5" xfId="7206"/>
    <cellStyle name="20% - Accent4 15 3" xfId="7207"/>
    <cellStyle name="20% - Accent4 15 3 2" xfId="7208"/>
    <cellStyle name="20% - Accent4 15 3 3" xfId="7209"/>
    <cellStyle name="20% - Accent4 15 3 4" xfId="7210"/>
    <cellStyle name="20% - Accent4 15 3 5" xfId="7211"/>
    <cellStyle name="20% - Accent4 15 4" xfId="7212"/>
    <cellStyle name="20% - Accent4 15 5" xfId="7213"/>
    <cellStyle name="20% - Accent4 15 6" xfId="7214"/>
    <cellStyle name="20% - Accent4 15 7" xfId="7215"/>
    <cellStyle name="20% - Accent4 15 8" xfId="7216"/>
    <cellStyle name="20% - Accent4 16" xfId="293"/>
    <cellStyle name="20% - Accent4 16 2" xfId="7217"/>
    <cellStyle name="20% - Accent4 16 2 2" xfId="7218"/>
    <cellStyle name="20% - Accent4 16 2 3" xfId="7219"/>
    <cellStyle name="20% - Accent4 16 2 4" xfId="7220"/>
    <cellStyle name="20% - Accent4 16 2 5" xfId="7221"/>
    <cellStyle name="20% - Accent4 16 3" xfId="7222"/>
    <cellStyle name="20% - Accent4 16 3 2" xfId="7223"/>
    <cellStyle name="20% - Accent4 16 3 3" xfId="7224"/>
    <cellStyle name="20% - Accent4 16 3 4" xfId="7225"/>
    <cellStyle name="20% - Accent4 16 3 5" xfId="7226"/>
    <cellStyle name="20% - Accent4 16 4" xfId="7227"/>
    <cellStyle name="20% - Accent4 16 5" xfId="7228"/>
    <cellStyle name="20% - Accent4 16 6" xfId="7229"/>
    <cellStyle name="20% - Accent4 16 7" xfId="7230"/>
    <cellStyle name="20% - Accent4 16 8" xfId="7231"/>
    <cellStyle name="20% - Accent4 17" xfId="294"/>
    <cellStyle name="20% - Accent4 17 2" xfId="7232"/>
    <cellStyle name="20% - Accent4 17 2 2" xfId="7233"/>
    <cellStyle name="20% - Accent4 17 2 3" xfId="7234"/>
    <cellStyle name="20% - Accent4 17 2 4" xfId="7235"/>
    <cellStyle name="20% - Accent4 17 2 5" xfId="7236"/>
    <cellStyle name="20% - Accent4 17 3" xfId="7237"/>
    <cellStyle name="20% - Accent4 17 3 2" xfId="7238"/>
    <cellStyle name="20% - Accent4 17 3 3" xfId="7239"/>
    <cellStyle name="20% - Accent4 17 3 4" xfId="7240"/>
    <cellStyle name="20% - Accent4 17 3 5" xfId="7241"/>
    <cellStyle name="20% - Accent4 17 4" xfId="7242"/>
    <cellStyle name="20% - Accent4 17 5" xfId="7243"/>
    <cellStyle name="20% - Accent4 17 6" xfId="7244"/>
    <cellStyle name="20% - Accent4 17 7" xfId="7245"/>
    <cellStyle name="20% - Accent4 17 8" xfId="7246"/>
    <cellStyle name="20% - Accent4 18" xfId="295"/>
    <cellStyle name="20% - Accent4 18 2" xfId="7247"/>
    <cellStyle name="20% - Accent4 18 2 2" xfId="7248"/>
    <cellStyle name="20% - Accent4 18 2 3" xfId="7249"/>
    <cellStyle name="20% - Accent4 18 2 4" xfId="7250"/>
    <cellStyle name="20% - Accent4 18 2 5" xfId="7251"/>
    <cellStyle name="20% - Accent4 18 3" xfId="7252"/>
    <cellStyle name="20% - Accent4 18 3 2" xfId="7253"/>
    <cellStyle name="20% - Accent4 18 3 3" xfId="7254"/>
    <cellStyle name="20% - Accent4 18 3 4" xfId="7255"/>
    <cellStyle name="20% - Accent4 18 3 5" xfId="7256"/>
    <cellStyle name="20% - Accent4 18 4" xfId="7257"/>
    <cellStyle name="20% - Accent4 18 5" xfId="7258"/>
    <cellStyle name="20% - Accent4 18 6" xfId="7259"/>
    <cellStyle name="20% - Accent4 18 7" xfId="7260"/>
    <cellStyle name="20% - Accent4 18 8" xfId="7261"/>
    <cellStyle name="20% - Accent4 19" xfId="296"/>
    <cellStyle name="20% - Accent4 19 2" xfId="7262"/>
    <cellStyle name="20% - Accent4 19 2 2" xfId="7263"/>
    <cellStyle name="20% - Accent4 19 2 3" xfId="7264"/>
    <cellStyle name="20% - Accent4 19 2 4" xfId="7265"/>
    <cellStyle name="20% - Accent4 19 2 5" xfId="7266"/>
    <cellStyle name="20% - Accent4 19 3" xfId="7267"/>
    <cellStyle name="20% - Accent4 19 3 2" xfId="7268"/>
    <cellStyle name="20% - Accent4 19 3 3" xfId="7269"/>
    <cellStyle name="20% - Accent4 19 3 4" xfId="7270"/>
    <cellStyle name="20% - Accent4 19 3 5" xfId="7271"/>
    <cellStyle name="20% - Accent4 19 4" xfId="7272"/>
    <cellStyle name="20% - Accent4 19 5" xfId="7273"/>
    <cellStyle name="20% - Accent4 19 6" xfId="7274"/>
    <cellStyle name="20% - Accent4 19 7" xfId="7275"/>
    <cellStyle name="20% - Accent4 19 8" xfId="7276"/>
    <cellStyle name="20% - Accent4 2" xfId="297"/>
    <cellStyle name="20% - Accent4 2 10" xfId="7277"/>
    <cellStyle name="20% - Accent4 2 11" xfId="7278"/>
    <cellStyle name="20% - Accent4 2 12" xfId="7279"/>
    <cellStyle name="20% - Accent4 2 2" xfId="298"/>
    <cellStyle name="20% - Accent4 2 2 2" xfId="7280"/>
    <cellStyle name="20% - Accent4 2 2 2 2" xfId="7281"/>
    <cellStyle name="20% - Accent4 2 2 2 3" xfId="7282"/>
    <cellStyle name="20% - Accent4 2 2 2 4" xfId="7283"/>
    <cellStyle name="20% - Accent4 2 2 2 5" xfId="7284"/>
    <cellStyle name="20% - Accent4 2 2 3" xfId="7285"/>
    <cellStyle name="20% - Accent4 2 2 4" xfId="7286"/>
    <cellStyle name="20% - Accent4 2 2 5" xfId="7287"/>
    <cellStyle name="20% - Accent4 2 2 6" xfId="7288"/>
    <cellStyle name="20% - Accent4 2 2 7" xfId="7289"/>
    <cellStyle name="20% - Accent4 2 2 8" xfId="7290"/>
    <cellStyle name="20% - Accent4 2 3" xfId="299"/>
    <cellStyle name="20% - Accent4 2 3 2" xfId="7291"/>
    <cellStyle name="20% - Accent4 2 3 3" xfId="7292"/>
    <cellStyle name="20% - Accent4 2 3 4" xfId="7293"/>
    <cellStyle name="20% - Accent4 2 3 5" xfId="7294"/>
    <cellStyle name="20% - Accent4 2 4" xfId="7295"/>
    <cellStyle name="20% - Accent4 2 4 2" xfId="7296"/>
    <cellStyle name="20% - Accent4 2 4 3" xfId="7297"/>
    <cellStyle name="20% - Accent4 2 4 4" xfId="7298"/>
    <cellStyle name="20% - Accent4 2 4 5" xfId="7299"/>
    <cellStyle name="20% - Accent4 2 5" xfId="7300"/>
    <cellStyle name="20% - Accent4 2 5 2" xfId="7301"/>
    <cellStyle name="20% - Accent4 2 5 3" xfId="7302"/>
    <cellStyle name="20% - Accent4 2 5 4" xfId="7303"/>
    <cellStyle name="20% - Accent4 2 5 5" xfId="7304"/>
    <cellStyle name="20% - Accent4 2 6" xfId="7305"/>
    <cellStyle name="20% - Accent4 2 6 2" xfId="7306"/>
    <cellStyle name="20% - Accent4 2 6 3" xfId="7307"/>
    <cellStyle name="20% - Accent4 2 6 4" xfId="7308"/>
    <cellStyle name="20% - Accent4 2 6 5" xfId="7309"/>
    <cellStyle name="20% - Accent4 2 7" xfId="7310"/>
    <cellStyle name="20% - Accent4 2 8" xfId="7311"/>
    <cellStyle name="20% - Accent4 2 9" xfId="7312"/>
    <cellStyle name="20% - Accent4 20" xfId="300"/>
    <cellStyle name="20% - Accent4 20 2" xfId="7313"/>
    <cellStyle name="20% - Accent4 20 2 2" xfId="7314"/>
    <cellStyle name="20% - Accent4 20 2 3" xfId="7315"/>
    <cellStyle name="20% - Accent4 20 2 4" xfId="7316"/>
    <cellStyle name="20% - Accent4 20 2 5" xfId="7317"/>
    <cellStyle name="20% - Accent4 20 3" xfId="7318"/>
    <cellStyle name="20% - Accent4 20 3 2" xfId="7319"/>
    <cellStyle name="20% - Accent4 20 3 3" xfId="7320"/>
    <cellStyle name="20% - Accent4 20 3 4" xfId="7321"/>
    <cellStyle name="20% - Accent4 20 3 5" xfId="7322"/>
    <cellStyle name="20% - Accent4 20 4" xfId="7323"/>
    <cellStyle name="20% - Accent4 20 5" xfId="7324"/>
    <cellStyle name="20% - Accent4 20 6" xfId="7325"/>
    <cellStyle name="20% - Accent4 20 7" xfId="7326"/>
    <cellStyle name="20% - Accent4 20 8" xfId="7327"/>
    <cellStyle name="20% - Accent4 21" xfId="301"/>
    <cellStyle name="20% - Accent4 21 2" xfId="7328"/>
    <cellStyle name="20% - Accent4 21 2 2" xfId="7329"/>
    <cellStyle name="20% - Accent4 21 2 3" xfId="7330"/>
    <cellStyle name="20% - Accent4 21 2 4" xfId="7331"/>
    <cellStyle name="20% - Accent4 21 2 5" xfId="7332"/>
    <cellStyle name="20% - Accent4 21 3" xfId="7333"/>
    <cellStyle name="20% - Accent4 21 3 2" xfId="7334"/>
    <cellStyle name="20% - Accent4 21 3 3" xfId="7335"/>
    <cellStyle name="20% - Accent4 21 3 4" xfId="7336"/>
    <cellStyle name="20% - Accent4 21 3 5" xfId="7337"/>
    <cellStyle name="20% - Accent4 21 4" xfId="7338"/>
    <cellStyle name="20% - Accent4 21 5" xfId="7339"/>
    <cellStyle name="20% - Accent4 21 6" xfId="7340"/>
    <cellStyle name="20% - Accent4 21 7" xfId="7341"/>
    <cellStyle name="20% - Accent4 21 8" xfId="7342"/>
    <cellStyle name="20% - Accent4 22" xfId="302"/>
    <cellStyle name="20% - Accent4 22 2" xfId="7343"/>
    <cellStyle name="20% - Accent4 22 2 2" xfId="7344"/>
    <cellStyle name="20% - Accent4 22 2 3" xfId="7345"/>
    <cellStyle name="20% - Accent4 22 2 4" xfId="7346"/>
    <cellStyle name="20% - Accent4 22 2 5" xfId="7347"/>
    <cellStyle name="20% - Accent4 22 3" xfId="7348"/>
    <cellStyle name="20% - Accent4 22 3 2" xfId="7349"/>
    <cellStyle name="20% - Accent4 22 3 3" xfId="7350"/>
    <cellStyle name="20% - Accent4 22 3 4" xfId="7351"/>
    <cellStyle name="20% - Accent4 22 3 5" xfId="7352"/>
    <cellStyle name="20% - Accent4 22 4" xfId="7353"/>
    <cellStyle name="20% - Accent4 22 5" xfId="7354"/>
    <cellStyle name="20% - Accent4 22 6" xfId="7355"/>
    <cellStyle name="20% - Accent4 22 7" xfId="7356"/>
    <cellStyle name="20% - Accent4 22 8" xfId="7357"/>
    <cellStyle name="20% - Accent4 23" xfId="303"/>
    <cellStyle name="20% - Accent4 23 2" xfId="7358"/>
    <cellStyle name="20% - Accent4 23 2 2" xfId="7359"/>
    <cellStyle name="20% - Accent4 23 2 3" xfId="7360"/>
    <cellStyle name="20% - Accent4 23 2 4" xfId="7361"/>
    <cellStyle name="20% - Accent4 23 2 5" xfId="7362"/>
    <cellStyle name="20% - Accent4 23 3" xfId="7363"/>
    <cellStyle name="20% - Accent4 23 3 2" xfId="7364"/>
    <cellStyle name="20% - Accent4 23 3 3" xfId="7365"/>
    <cellStyle name="20% - Accent4 23 3 4" xfId="7366"/>
    <cellStyle name="20% - Accent4 23 3 5" xfId="7367"/>
    <cellStyle name="20% - Accent4 23 4" xfId="7368"/>
    <cellStyle name="20% - Accent4 23 5" xfId="7369"/>
    <cellStyle name="20% - Accent4 23 6" xfId="7370"/>
    <cellStyle name="20% - Accent4 23 7" xfId="7371"/>
    <cellStyle name="20% - Accent4 23 8" xfId="7372"/>
    <cellStyle name="20% - Accent4 24" xfId="304"/>
    <cellStyle name="20% - Accent4 24 2" xfId="7373"/>
    <cellStyle name="20% - Accent4 24 2 2" xfId="7374"/>
    <cellStyle name="20% - Accent4 24 2 3" xfId="7375"/>
    <cellStyle name="20% - Accent4 24 2 4" xfId="7376"/>
    <cellStyle name="20% - Accent4 24 2 5" xfId="7377"/>
    <cellStyle name="20% - Accent4 24 3" xfId="7378"/>
    <cellStyle name="20% - Accent4 24 3 2" xfId="7379"/>
    <cellStyle name="20% - Accent4 24 3 3" xfId="7380"/>
    <cellStyle name="20% - Accent4 24 3 4" xfId="7381"/>
    <cellStyle name="20% - Accent4 24 3 5" xfId="7382"/>
    <cellStyle name="20% - Accent4 24 4" xfId="7383"/>
    <cellStyle name="20% - Accent4 24 5" xfId="7384"/>
    <cellStyle name="20% - Accent4 24 6" xfId="7385"/>
    <cellStyle name="20% - Accent4 24 7" xfId="7386"/>
    <cellStyle name="20% - Accent4 24 8" xfId="7387"/>
    <cellStyle name="20% - Accent4 25" xfId="305"/>
    <cellStyle name="20% - Accent4 25 2" xfId="7388"/>
    <cellStyle name="20% - Accent4 25 2 2" xfId="7389"/>
    <cellStyle name="20% - Accent4 25 2 3" xfId="7390"/>
    <cellStyle name="20% - Accent4 25 2 4" xfId="7391"/>
    <cellStyle name="20% - Accent4 25 2 5" xfId="7392"/>
    <cellStyle name="20% - Accent4 25 3" xfId="7393"/>
    <cellStyle name="20% - Accent4 25 3 2" xfId="7394"/>
    <cellStyle name="20% - Accent4 25 3 3" xfId="7395"/>
    <cellStyle name="20% - Accent4 25 3 4" xfId="7396"/>
    <cellStyle name="20% - Accent4 25 3 5" xfId="7397"/>
    <cellStyle name="20% - Accent4 25 4" xfId="7398"/>
    <cellStyle name="20% - Accent4 25 5" xfId="7399"/>
    <cellStyle name="20% - Accent4 25 6" xfId="7400"/>
    <cellStyle name="20% - Accent4 25 7" xfId="7401"/>
    <cellStyle name="20% - Accent4 25 8" xfId="7402"/>
    <cellStyle name="20% - Accent4 26" xfId="306"/>
    <cellStyle name="20% - Accent4 26 2" xfId="7403"/>
    <cellStyle name="20% - Accent4 26 2 2" xfId="7404"/>
    <cellStyle name="20% - Accent4 26 2 3" xfId="7405"/>
    <cellStyle name="20% - Accent4 26 2 4" xfId="7406"/>
    <cellStyle name="20% - Accent4 26 2 5" xfId="7407"/>
    <cellStyle name="20% - Accent4 26 3" xfId="7408"/>
    <cellStyle name="20% - Accent4 26 3 2" xfId="7409"/>
    <cellStyle name="20% - Accent4 26 3 3" xfId="7410"/>
    <cellStyle name="20% - Accent4 26 3 4" xfId="7411"/>
    <cellStyle name="20% - Accent4 26 3 5" xfId="7412"/>
    <cellStyle name="20% - Accent4 26 4" xfId="7413"/>
    <cellStyle name="20% - Accent4 26 5" xfId="7414"/>
    <cellStyle name="20% - Accent4 26 6" xfId="7415"/>
    <cellStyle name="20% - Accent4 26 7" xfId="7416"/>
    <cellStyle name="20% - Accent4 26 8" xfId="7417"/>
    <cellStyle name="20% - Accent4 27" xfId="307"/>
    <cellStyle name="20% - Accent4 27 2" xfId="7418"/>
    <cellStyle name="20% - Accent4 27 2 2" xfId="7419"/>
    <cellStyle name="20% - Accent4 27 2 3" xfId="7420"/>
    <cellStyle name="20% - Accent4 27 2 4" xfId="7421"/>
    <cellStyle name="20% - Accent4 27 2 5" xfId="7422"/>
    <cellStyle name="20% - Accent4 27 3" xfId="7423"/>
    <cellStyle name="20% - Accent4 27 3 2" xfId="7424"/>
    <cellStyle name="20% - Accent4 27 3 3" xfId="7425"/>
    <cellStyle name="20% - Accent4 27 3 4" xfId="7426"/>
    <cellStyle name="20% - Accent4 27 3 5" xfId="7427"/>
    <cellStyle name="20% - Accent4 27 4" xfId="7428"/>
    <cellStyle name="20% - Accent4 27 5" xfId="7429"/>
    <cellStyle name="20% - Accent4 27 6" xfId="7430"/>
    <cellStyle name="20% - Accent4 27 7" xfId="7431"/>
    <cellStyle name="20% - Accent4 27 8" xfId="7432"/>
    <cellStyle name="20% - Accent4 28" xfId="308"/>
    <cellStyle name="20% - Accent4 28 2" xfId="7433"/>
    <cellStyle name="20% - Accent4 28 2 2" xfId="7434"/>
    <cellStyle name="20% - Accent4 28 2 3" xfId="7435"/>
    <cellStyle name="20% - Accent4 28 2 4" xfId="7436"/>
    <cellStyle name="20% - Accent4 28 2 5" xfId="7437"/>
    <cellStyle name="20% - Accent4 28 3" xfId="7438"/>
    <cellStyle name="20% - Accent4 28 3 2" xfId="7439"/>
    <cellStyle name="20% - Accent4 28 3 3" xfId="7440"/>
    <cellStyle name="20% - Accent4 28 3 4" xfId="7441"/>
    <cellStyle name="20% - Accent4 28 3 5" xfId="7442"/>
    <cellStyle name="20% - Accent4 28 4" xfId="7443"/>
    <cellStyle name="20% - Accent4 28 5" xfId="7444"/>
    <cellStyle name="20% - Accent4 28 6" xfId="7445"/>
    <cellStyle name="20% - Accent4 28 7" xfId="7446"/>
    <cellStyle name="20% - Accent4 28 8" xfId="7447"/>
    <cellStyle name="20% - Accent4 29" xfId="309"/>
    <cellStyle name="20% - Accent4 29 2" xfId="7448"/>
    <cellStyle name="20% - Accent4 29 2 2" xfId="7449"/>
    <cellStyle name="20% - Accent4 29 2 3" xfId="7450"/>
    <cellStyle name="20% - Accent4 29 2 4" xfId="7451"/>
    <cellStyle name="20% - Accent4 29 2 5" xfId="7452"/>
    <cellStyle name="20% - Accent4 29 3" xfId="7453"/>
    <cellStyle name="20% - Accent4 29 3 2" xfId="7454"/>
    <cellStyle name="20% - Accent4 29 3 3" xfId="7455"/>
    <cellStyle name="20% - Accent4 29 3 4" xfId="7456"/>
    <cellStyle name="20% - Accent4 29 3 5" xfId="7457"/>
    <cellStyle name="20% - Accent4 29 4" xfId="7458"/>
    <cellStyle name="20% - Accent4 29 5" xfId="7459"/>
    <cellStyle name="20% - Accent4 29 6" xfId="7460"/>
    <cellStyle name="20% - Accent4 29 7" xfId="7461"/>
    <cellStyle name="20% - Accent4 29 8" xfId="7462"/>
    <cellStyle name="20% - Accent4 3" xfId="310"/>
    <cellStyle name="20% - Accent4 3 10" xfId="7463"/>
    <cellStyle name="20% - Accent4 3 2" xfId="311"/>
    <cellStyle name="20% - Accent4 3 2 2" xfId="7464"/>
    <cellStyle name="20% - Accent4 3 2 3" xfId="7465"/>
    <cellStyle name="20% - Accent4 3 2 4" xfId="7466"/>
    <cellStyle name="20% - Accent4 3 2 5" xfId="7467"/>
    <cellStyle name="20% - Accent4 3 3" xfId="312"/>
    <cellStyle name="20% - Accent4 3 3 2" xfId="7468"/>
    <cellStyle name="20% - Accent4 3 3 3" xfId="7469"/>
    <cellStyle name="20% - Accent4 3 3 4" xfId="7470"/>
    <cellStyle name="20% - Accent4 3 3 5" xfId="7471"/>
    <cellStyle name="20% - Accent4 3 4" xfId="7472"/>
    <cellStyle name="20% - Accent4 3 4 2" xfId="7473"/>
    <cellStyle name="20% - Accent4 3 4 3" xfId="7474"/>
    <cellStyle name="20% - Accent4 3 4 4" xfId="7475"/>
    <cellStyle name="20% - Accent4 3 4 5" xfId="7476"/>
    <cellStyle name="20% - Accent4 3 5" xfId="7477"/>
    <cellStyle name="20% - Accent4 3 5 2" xfId="7478"/>
    <cellStyle name="20% - Accent4 3 5 3" xfId="7479"/>
    <cellStyle name="20% - Accent4 3 5 4" xfId="7480"/>
    <cellStyle name="20% - Accent4 3 5 5" xfId="7481"/>
    <cellStyle name="20% - Accent4 3 6" xfId="7482"/>
    <cellStyle name="20% - Accent4 3 7" xfId="7483"/>
    <cellStyle name="20% - Accent4 3 8" xfId="7484"/>
    <cellStyle name="20% - Accent4 3 9" xfId="7485"/>
    <cellStyle name="20% - Accent4 30" xfId="313"/>
    <cellStyle name="20% - Accent4 30 2" xfId="7486"/>
    <cellStyle name="20% - Accent4 30 2 2" xfId="7487"/>
    <cellStyle name="20% - Accent4 30 2 3" xfId="7488"/>
    <cellStyle name="20% - Accent4 30 2 4" xfId="7489"/>
    <cellStyle name="20% - Accent4 30 2 5" xfId="7490"/>
    <cellStyle name="20% - Accent4 30 3" xfId="7491"/>
    <cellStyle name="20% - Accent4 30 3 2" xfId="7492"/>
    <cellStyle name="20% - Accent4 30 3 3" xfId="7493"/>
    <cellStyle name="20% - Accent4 30 3 4" xfId="7494"/>
    <cellStyle name="20% - Accent4 30 3 5" xfId="7495"/>
    <cellStyle name="20% - Accent4 30 4" xfId="7496"/>
    <cellStyle name="20% - Accent4 30 5" xfId="7497"/>
    <cellStyle name="20% - Accent4 30 6" xfId="7498"/>
    <cellStyle name="20% - Accent4 30 7" xfId="7499"/>
    <cellStyle name="20% - Accent4 30 8" xfId="7500"/>
    <cellStyle name="20% - Accent4 31" xfId="314"/>
    <cellStyle name="20% - Accent4 31 2" xfId="7501"/>
    <cellStyle name="20% - Accent4 31 2 2" xfId="7502"/>
    <cellStyle name="20% - Accent4 31 2 3" xfId="7503"/>
    <cellStyle name="20% - Accent4 31 2 4" xfId="7504"/>
    <cellStyle name="20% - Accent4 31 2 5" xfId="7505"/>
    <cellStyle name="20% - Accent4 31 3" xfId="7506"/>
    <cellStyle name="20% - Accent4 31 3 2" xfId="7507"/>
    <cellStyle name="20% - Accent4 31 3 3" xfId="7508"/>
    <cellStyle name="20% - Accent4 31 3 4" xfId="7509"/>
    <cellStyle name="20% - Accent4 31 3 5" xfId="7510"/>
    <cellStyle name="20% - Accent4 31 4" xfId="7511"/>
    <cellStyle name="20% - Accent4 31 5" xfId="7512"/>
    <cellStyle name="20% - Accent4 31 6" xfId="7513"/>
    <cellStyle name="20% - Accent4 31 7" xfId="7514"/>
    <cellStyle name="20% - Accent4 31 8" xfId="7515"/>
    <cellStyle name="20% - Accent4 32" xfId="315"/>
    <cellStyle name="20% - Accent4 32 2" xfId="7516"/>
    <cellStyle name="20% - Accent4 32 2 2" xfId="7517"/>
    <cellStyle name="20% - Accent4 32 2 3" xfId="7518"/>
    <cellStyle name="20% - Accent4 32 2 4" xfId="7519"/>
    <cellStyle name="20% - Accent4 32 2 5" xfId="7520"/>
    <cellStyle name="20% - Accent4 32 3" xfId="7521"/>
    <cellStyle name="20% - Accent4 32 3 2" xfId="7522"/>
    <cellStyle name="20% - Accent4 32 3 3" xfId="7523"/>
    <cellStyle name="20% - Accent4 32 3 4" xfId="7524"/>
    <cellStyle name="20% - Accent4 32 3 5" xfId="7525"/>
    <cellStyle name="20% - Accent4 32 4" xfId="7526"/>
    <cellStyle name="20% - Accent4 32 5" xfId="7527"/>
    <cellStyle name="20% - Accent4 32 6" xfId="7528"/>
    <cellStyle name="20% - Accent4 32 7" xfId="7529"/>
    <cellStyle name="20% - Accent4 32 8" xfId="7530"/>
    <cellStyle name="20% - Accent4 33" xfId="316"/>
    <cellStyle name="20% - Accent4 33 2" xfId="7531"/>
    <cellStyle name="20% - Accent4 33 2 2" xfId="7532"/>
    <cellStyle name="20% - Accent4 33 2 3" xfId="7533"/>
    <cellStyle name="20% - Accent4 33 2 4" xfId="7534"/>
    <cellStyle name="20% - Accent4 33 2 5" xfId="7535"/>
    <cellStyle name="20% - Accent4 33 3" xfId="7536"/>
    <cellStyle name="20% - Accent4 33 3 2" xfId="7537"/>
    <cellStyle name="20% - Accent4 33 3 3" xfId="7538"/>
    <cellStyle name="20% - Accent4 33 3 4" xfId="7539"/>
    <cellStyle name="20% - Accent4 33 3 5" xfId="7540"/>
    <cellStyle name="20% - Accent4 33 4" xfId="7541"/>
    <cellStyle name="20% - Accent4 33 5" xfId="7542"/>
    <cellStyle name="20% - Accent4 33 6" xfId="7543"/>
    <cellStyle name="20% - Accent4 33 7" xfId="7544"/>
    <cellStyle name="20% - Accent4 33 8" xfId="7545"/>
    <cellStyle name="20% - Accent4 34" xfId="317"/>
    <cellStyle name="20% - Accent4 34 2" xfId="7546"/>
    <cellStyle name="20% - Accent4 34 2 2" xfId="7547"/>
    <cellStyle name="20% - Accent4 34 2 3" xfId="7548"/>
    <cellStyle name="20% - Accent4 34 2 4" xfId="7549"/>
    <cellStyle name="20% - Accent4 34 2 5" xfId="7550"/>
    <cellStyle name="20% - Accent4 34 3" xfId="7551"/>
    <cellStyle name="20% - Accent4 34 3 2" xfId="7552"/>
    <cellStyle name="20% - Accent4 34 3 3" xfId="7553"/>
    <cellStyle name="20% - Accent4 34 3 4" xfId="7554"/>
    <cellStyle name="20% - Accent4 34 3 5" xfId="7555"/>
    <cellStyle name="20% - Accent4 34 4" xfId="7556"/>
    <cellStyle name="20% - Accent4 34 5" xfId="7557"/>
    <cellStyle name="20% - Accent4 34 6" xfId="7558"/>
    <cellStyle name="20% - Accent4 34 7" xfId="7559"/>
    <cellStyle name="20% - Accent4 34 8" xfId="7560"/>
    <cellStyle name="20% - Accent4 35" xfId="318"/>
    <cellStyle name="20% - Accent4 35 2" xfId="7561"/>
    <cellStyle name="20% - Accent4 35 2 2" xfId="7562"/>
    <cellStyle name="20% - Accent4 35 2 3" xfId="7563"/>
    <cellStyle name="20% - Accent4 35 2 4" xfId="7564"/>
    <cellStyle name="20% - Accent4 35 2 5" xfId="7565"/>
    <cellStyle name="20% - Accent4 35 3" xfId="7566"/>
    <cellStyle name="20% - Accent4 35 3 2" xfId="7567"/>
    <cellStyle name="20% - Accent4 35 3 3" xfId="7568"/>
    <cellStyle name="20% - Accent4 35 3 4" xfId="7569"/>
    <cellStyle name="20% - Accent4 35 3 5" xfId="7570"/>
    <cellStyle name="20% - Accent4 35 4" xfId="7571"/>
    <cellStyle name="20% - Accent4 35 5" xfId="7572"/>
    <cellStyle name="20% - Accent4 35 6" xfId="7573"/>
    <cellStyle name="20% - Accent4 35 7" xfId="7574"/>
    <cellStyle name="20% - Accent4 35 8" xfId="7575"/>
    <cellStyle name="20% - Accent4 36" xfId="319"/>
    <cellStyle name="20% - Accent4 36 2" xfId="7576"/>
    <cellStyle name="20% - Accent4 36 2 2" xfId="7577"/>
    <cellStyle name="20% - Accent4 36 2 3" xfId="7578"/>
    <cellStyle name="20% - Accent4 36 2 4" xfId="7579"/>
    <cellStyle name="20% - Accent4 36 2 5" xfId="7580"/>
    <cellStyle name="20% - Accent4 36 3" xfId="7581"/>
    <cellStyle name="20% - Accent4 36 3 2" xfId="7582"/>
    <cellStyle name="20% - Accent4 36 3 3" xfId="7583"/>
    <cellStyle name="20% - Accent4 36 3 4" xfId="7584"/>
    <cellStyle name="20% - Accent4 36 3 5" xfId="7585"/>
    <cellStyle name="20% - Accent4 36 4" xfId="7586"/>
    <cellStyle name="20% - Accent4 36 5" xfId="7587"/>
    <cellStyle name="20% - Accent4 36 6" xfId="7588"/>
    <cellStyle name="20% - Accent4 36 7" xfId="7589"/>
    <cellStyle name="20% - Accent4 36 8" xfId="7590"/>
    <cellStyle name="20% - Accent4 37" xfId="320"/>
    <cellStyle name="20% - Accent4 37 2" xfId="7591"/>
    <cellStyle name="20% - Accent4 37 2 2" xfId="7592"/>
    <cellStyle name="20% - Accent4 37 2 3" xfId="7593"/>
    <cellStyle name="20% - Accent4 37 2 4" xfId="7594"/>
    <cellStyle name="20% - Accent4 37 2 5" xfId="7595"/>
    <cellStyle name="20% - Accent4 37 3" xfId="7596"/>
    <cellStyle name="20% - Accent4 37 3 2" xfId="7597"/>
    <cellStyle name="20% - Accent4 37 3 3" xfId="7598"/>
    <cellStyle name="20% - Accent4 37 3 4" xfId="7599"/>
    <cellStyle name="20% - Accent4 37 3 5" xfId="7600"/>
    <cellStyle name="20% - Accent4 37 4" xfId="7601"/>
    <cellStyle name="20% - Accent4 37 5" xfId="7602"/>
    <cellStyle name="20% - Accent4 37 6" xfId="7603"/>
    <cellStyle name="20% - Accent4 37 7" xfId="7604"/>
    <cellStyle name="20% - Accent4 37 8" xfId="7605"/>
    <cellStyle name="20% - Accent4 38" xfId="321"/>
    <cellStyle name="20% - Accent4 38 2" xfId="7606"/>
    <cellStyle name="20% - Accent4 38 2 2" xfId="7607"/>
    <cellStyle name="20% - Accent4 38 2 3" xfId="7608"/>
    <cellStyle name="20% - Accent4 38 2 4" xfId="7609"/>
    <cellStyle name="20% - Accent4 38 2 5" xfId="7610"/>
    <cellStyle name="20% - Accent4 38 3" xfId="7611"/>
    <cellStyle name="20% - Accent4 38 3 2" xfId="7612"/>
    <cellStyle name="20% - Accent4 38 3 3" xfId="7613"/>
    <cellStyle name="20% - Accent4 38 3 4" xfId="7614"/>
    <cellStyle name="20% - Accent4 38 3 5" xfId="7615"/>
    <cellStyle name="20% - Accent4 38 4" xfId="7616"/>
    <cellStyle name="20% - Accent4 38 5" xfId="7617"/>
    <cellStyle name="20% - Accent4 38 6" xfId="7618"/>
    <cellStyle name="20% - Accent4 38 7" xfId="7619"/>
    <cellStyle name="20% - Accent4 38 8" xfId="7620"/>
    <cellStyle name="20% - Accent4 39" xfId="322"/>
    <cellStyle name="20% - Accent4 39 2" xfId="7621"/>
    <cellStyle name="20% - Accent4 39 2 2" xfId="7622"/>
    <cellStyle name="20% - Accent4 39 2 3" xfId="7623"/>
    <cellStyle name="20% - Accent4 39 2 4" xfId="7624"/>
    <cellStyle name="20% - Accent4 39 2 5" xfId="7625"/>
    <cellStyle name="20% - Accent4 39 3" xfId="7626"/>
    <cellStyle name="20% - Accent4 39 3 2" xfId="7627"/>
    <cellStyle name="20% - Accent4 39 3 3" xfId="7628"/>
    <cellStyle name="20% - Accent4 39 3 4" xfId="7629"/>
    <cellStyle name="20% - Accent4 39 3 5" xfId="7630"/>
    <cellStyle name="20% - Accent4 39 4" xfId="7631"/>
    <cellStyle name="20% - Accent4 39 5" xfId="7632"/>
    <cellStyle name="20% - Accent4 39 6" xfId="7633"/>
    <cellStyle name="20% - Accent4 39 7" xfId="7634"/>
    <cellStyle name="20% - Accent4 39 8" xfId="7635"/>
    <cellStyle name="20% - Accent4 4" xfId="323"/>
    <cellStyle name="20% - Accent4 4 10" xfId="7636"/>
    <cellStyle name="20% - Accent4 4 2" xfId="324"/>
    <cellStyle name="20% - Accent4 4 2 2" xfId="7637"/>
    <cellStyle name="20% - Accent4 4 2 3" xfId="7638"/>
    <cellStyle name="20% - Accent4 4 2 4" xfId="7639"/>
    <cellStyle name="20% - Accent4 4 2 5" xfId="7640"/>
    <cellStyle name="20% - Accent4 4 3" xfId="325"/>
    <cellStyle name="20% - Accent4 4 3 2" xfId="7641"/>
    <cellStyle name="20% - Accent4 4 3 3" xfId="7642"/>
    <cellStyle name="20% - Accent4 4 3 4" xfId="7643"/>
    <cellStyle name="20% - Accent4 4 3 5" xfId="7644"/>
    <cellStyle name="20% - Accent4 4 4" xfId="7645"/>
    <cellStyle name="20% - Accent4 4 4 2" xfId="7646"/>
    <cellStyle name="20% - Accent4 4 4 3" xfId="7647"/>
    <cellStyle name="20% - Accent4 4 4 4" xfId="7648"/>
    <cellStyle name="20% - Accent4 4 4 5" xfId="7649"/>
    <cellStyle name="20% - Accent4 4 5" xfId="7650"/>
    <cellStyle name="20% - Accent4 4 5 2" xfId="7651"/>
    <cellStyle name="20% - Accent4 4 5 3" xfId="7652"/>
    <cellStyle name="20% - Accent4 4 5 4" xfId="7653"/>
    <cellStyle name="20% - Accent4 4 5 5" xfId="7654"/>
    <cellStyle name="20% - Accent4 4 6" xfId="7655"/>
    <cellStyle name="20% - Accent4 4 7" xfId="7656"/>
    <cellStyle name="20% - Accent4 4 8" xfId="7657"/>
    <cellStyle name="20% - Accent4 4 9" xfId="7658"/>
    <cellStyle name="20% - Accent4 40" xfId="326"/>
    <cellStyle name="20% - Accent4 40 2" xfId="7659"/>
    <cellStyle name="20% - Accent4 40 2 2" xfId="7660"/>
    <cellStyle name="20% - Accent4 40 2 3" xfId="7661"/>
    <cellStyle name="20% - Accent4 40 2 4" xfId="7662"/>
    <cellStyle name="20% - Accent4 40 2 5" xfId="7663"/>
    <cellStyle name="20% - Accent4 40 3" xfId="7664"/>
    <cellStyle name="20% - Accent4 40 3 2" xfId="7665"/>
    <cellStyle name="20% - Accent4 40 3 3" xfId="7666"/>
    <cellStyle name="20% - Accent4 40 3 4" xfId="7667"/>
    <cellStyle name="20% - Accent4 40 3 5" xfId="7668"/>
    <cellStyle name="20% - Accent4 40 4" xfId="7669"/>
    <cellStyle name="20% - Accent4 40 5" xfId="7670"/>
    <cellStyle name="20% - Accent4 40 6" xfId="7671"/>
    <cellStyle name="20% - Accent4 40 7" xfId="7672"/>
    <cellStyle name="20% - Accent4 40 8" xfId="7673"/>
    <cellStyle name="20% - Accent4 41" xfId="327"/>
    <cellStyle name="20% - Accent4 41 2" xfId="7674"/>
    <cellStyle name="20% - Accent4 41 2 2" xfId="7675"/>
    <cellStyle name="20% - Accent4 41 2 3" xfId="7676"/>
    <cellStyle name="20% - Accent4 41 2 4" xfId="7677"/>
    <cellStyle name="20% - Accent4 41 2 5" xfId="7678"/>
    <cellStyle name="20% - Accent4 41 3" xfId="7679"/>
    <cellStyle name="20% - Accent4 41 3 2" xfId="7680"/>
    <cellStyle name="20% - Accent4 41 3 3" xfId="7681"/>
    <cellStyle name="20% - Accent4 41 3 4" xfId="7682"/>
    <cellStyle name="20% - Accent4 41 3 5" xfId="7683"/>
    <cellStyle name="20% - Accent4 41 4" xfId="7684"/>
    <cellStyle name="20% - Accent4 41 5" xfId="7685"/>
    <cellStyle name="20% - Accent4 41 6" xfId="7686"/>
    <cellStyle name="20% - Accent4 41 7" xfId="7687"/>
    <cellStyle name="20% - Accent4 41 8" xfId="7688"/>
    <cellStyle name="20% - Accent4 42" xfId="328"/>
    <cellStyle name="20% - Accent4 42 2" xfId="7689"/>
    <cellStyle name="20% - Accent4 42 2 2" xfId="7690"/>
    <cellStyle name="20% - Accent4 42 2 3" xfId="7691"/>
    <cellStyle name="20% - Accent4 42 2 4" xfId="7692"/>
    <cellStyle name="20% - Accent4 42 2 5" xfId="7693"/>
    <cellStyle name="20% - Accent4 42 3" xfId="7694"/>
    <cellStyle name="20% - Accent4 42 3 2" xfId="7695"/>
    <cellStyle name="20% - Accent4 42 3 3" xfId="7696"/>
    <cellStyle name="20% - Accent4 42 3 4" xfId="7697"/>
    <cellStyle name="20% - Accent4 42 3 5" xfId="7698"/>
    <cellStyle name="20% - Accent4 42 4" xfId="7699"/>
    <cellStyle name="20% - Accent4 42 5" xfId="7700"/>
    <cellStyle name="20% - Accent4 42 6" xfId="7701"/>
    <cellStyle name="20% - Accent4 42 7" xfId="7702"/>
    <cellStyle name="20% - Accent4 42 8" xfId="7703"/>
    <cellStyle name="20% - Accent4 43" xfId="329"/>
    <cellStyle name="20% - Accent4 43 2" xfId="7704"/>
    <cellStyle name="20% - Accent4 43 2 2" xfId="7705"/>
    <cellStyle name="20% - Accent4 43 2 3" xfId="7706"/>
    <cellStyle name="20% - Accent4 43 2 4" xfId="7707"/>
    <cellStyle name="20% - Accent4 43 2 5" xfId="7708"/>
    <cellStyle name="20% - Accent4 43 3" xfId="7709"/>
    <cellStyle name="20% - Accent4 43 3 2" xfId="7710"/>
    <cellStyle name="20% - Accent4 43 3 3" xfId="7711"/>
    <cellStyle name="20% - Accent4 43 3 4" xfId="7712"/>
    <cellStyle name="20% - Accent4 43 3 5" xfId="7713"/>
    <cellStyle name="20% - Accent4 43 4" xfId="7714"/>
    <cellStyle name="20% - Accent4 43 5" xfId="7715"/>
    <cellStyle name="20% - Accent4 43 6" xfId="7716"/>
    <cellStyle name="20% - Accent4 43 7" xfId="7717"/>
    <cellStyle name="20% - Accent4 43 8" xfId="7718"/>
    <cellStyle name="20% - Accent4 44" xfId="330"/>
    <cellStyle name="20% - Accent4 44 2" xfId="7719"/>
    <cellStyle name="20% - Accent4 44 2 2" xfId="7720"/>
    <cellStyle name="20% - Accent4 44 2 3" xfId="7721"/>
    <cellStyle name="20% - Accent4 44 2 4" xfId="7722"/>
    <cellStyle name="20% - Accent4 44 2 5" xfId="7723"/>
    <cellStyle name="20% - Accent4 44 3" xfId="7724"/>
    <cellStyle name="20% - Accent4 44 3 2" xfId="7725"/>
    <cellStyle name="20% - Accent4 44 3 3" xfId="7726"/>
    <cellStyle name="20% - Accent4 44 3 4" xfId="7727"/>
    <cellStyle name="20% - Accent4 44 3 5" xfId="7728"/>
    <cellStyle name="20% - Accent4 44 4" xfId="7729"/>
    <cellStyle name="20% - Accent4 44 5" xfId="7730"/>
    <cellStyle name="20% - Accent4 44 6" xfId="7731"/>
    <cellStyle name="20% - Accent4 44 7" xfId="7732"/>
    <cellStyle name="20% - Accent4 44 8" xfId="7733"/>
    <cellStyle name="20% - Accent4 45" xfId="331"/>
    <cellStyle name="20% - Accent4 45 2" xfId="7734"/>
    <cellStyle name="20% - Accent4 45 2 2" xfId="7735"/>
    <cellStyle name="20% - Accent4 45 2 3" xfId="7736"/>
    <cellStyle name="20% - Accent4 45 2 4" xfId="7737"/>
    <cellStyle name="20% - Accent4 45 2 5" xfId="7738"/>
    <cellStyle name="20% - Accent4 45 3" xfId="7739"/>
    <cellStyle name="20% - Accent4 45 3 2" xfId="7740"/>
    <cellStyle name="20% - Accent4 45 3 3" xfId="7741"/>
    <cellStyle name="20% - Accent4 45 3 4" xfId="7742"/>
    <cellStyle name="20% - Accent4 45 3 5" xfId="7743"/>
    <cellStyle name="20% - Accent4 45 4" xfId="7744"/>
    <cellStyle name="20% - Accent4 45 5" xfId="7745"/>
    <cellStyle name="20% - Accent4 45 6" xfId="7746"/>
    <cellStyle name="20% - Accent4 45 7" xfId="7747"/>
    <cellStyle name="20% - Accent4 45 8" xfId="7748"/>
    <cellStyle name="20% - Accent4 46" xfId="332"/>
    <cellStyle name="20% - Accent4 46 2" xfId="7749"/>
    <cellStyle name="20% - Accent4 46 2 2" xfId="7750"/>
    <cellStyle name="20% - Accent4 46 2 3" xfId="7751"/>
    <cellStyle name="20% - Accent4 46 2 4" xfId="7752"/>
    <cellStyle name="20% - Accent4 46 2 5" xfId="7753"/>
    <cellStyle name="20% - Accent4 46 3" xfId="7754"/>
    <cellStyle name="20% - Accent4 46 3 2" xfId="7755"/>
    <cellStyle name="20% - Accent4 46 3 3" xfId="7756"/>
    <cellStyle name="20% - Accent4 46 3 4" xfId="7757"/>
    <cellStyle name="20% - Accent4 46 3 5" xfId="7758"/>
    <cellStyle name="20% - Accent4 46 4" xfId="7759"/>
    <cellStyle name="20% - Accent4 46 5" xfId="7760"/>
    <cellStyle name="20% - Accent4 46 6" xfId="7761"/>
    <cellStyle name="20% - Accent4 46 7" xfId="7762"/>
    <cellStyle name="20% - Accent4 46 8" xfId="7763"/>
    <cellStyle name="20% - Accent4 47" xfId="333"/>
    <cellStyle name="20% - Accent4 47 2" xfId="7764"/>
    <cellStyle name="20% - Accent4 47 2 2" xfId="7765"/>
    <cellStyle name="20% - Accent4 47 2 3" xfId="7766"/>
    <cellStyle name="20% - Accent4 47 2 4" xfId="7767"/>
    <cellStyle name="20% - Accent4 47 2 5" xfId="7768"/>
    <cellStyle name="20% - Accent4 47 3" xfId="7769"/>
    <cellStyle name="20% - Accent4 47 3 2" xfId="7770"/>
    <cellStyle name="20% - Accent4 47 3 3" xfId="7771"/>
    <cellStyle name="20% - Accent4 47 3 4" xfId="7772"/>
    <cellStyle name="20% - Accent4 47 3 5" xfId="7773"/>
    <cellStyle name="20% - Accent4 47 4" xfId="7774"/>
    <cellStyle name="20% - Accent4 47 5" xfId="7775"/>
    <cellStyle name="20% - Accent4 47 6" xfId="7776"/>
    <cellStyle name="20% - Accent4 47 7" xfId="7777"/>
    <cellStyle name="20% - Accent4 47 8" xfId="7778"/>
    <cellStyle name="20% - Accent4 48" xfId="334"/>
    <cellStyle name="20% - Accent4 48 2" xfId="7779"/>
    <cellStyle name="20% - Accent4 48 2 2" xfId="7780"/>
    <cellStyle name="20% - Accent4 48 2 3" xfId="7781"/>
    <cellStyle name="20% - Accent4 48 2 4" xfId="7782"/>
    <cellStyle name="20% - Accent4 48 2 5" xfId="7783"/>
    <cellStyle name="20% - Accent4 48 3" xfId="7784"/>
    <cellStyle name="20% - Accent4 48 3 2" xfId="7785"/>
    <cellStyle name="20% - Accent4 48 3 3" xfId="7786"/>
    <cellStyle name="20% - Accent4 48 3 4" xfId="7787"/>
    <cellStyle name="20% - Accent4 48 3 5" xfId="7788"/>
    <cellStyle name="20% - Accent4 48 4" xfId="7789"/>
    <cellStyle name="20% - Accent4 48 5" xfId="7790"/>
    <cellStyle name="20% - Accent4 48 6" xfId="7791"/>
    <cellStyle name="20% - Accent4 48 7" xfId="7792"/>
    <cellStyle name="20% - Accent4 48 8" xfId="7793"/>
    <cellStyle name="20% - Accent4 49" xfId="335"/>
    <cellStyle name="20% - Accent4 49 2" xfId="7794"/>
    <cellStyle name="20% - Accent4 49 2 2" xfId="7795"/>
    <cellStyle name="20% - Accent4 49 2 3" xfId="7796"/>
    <cellStyle name="20% - Accent4 49 2 4" xfId="7797"/>
    <cellStyle name="20% - Accent4 49 2 5" xfId="7798"/>
    <cellStyle name="20% - Accent4 49 3" xfId="7799"/>
    <cellStyle name="20% - Accent4 49 3 2" xfId="7800"/>
    <cellStyle name="20% - Accent4 49 3 3" xfId="7801"/>
    <cellStyle name="20% - Accent4 49 3 4" xfId="7802"/>
    <cellStyle name="20% - Accent4 49 3 5" xfId="7803"/>
    <cellStyle name="20% - Accent4 49 4" xfId="7804"/>
    <cellStyle name="20% - Accent4 49 5" xfId="7805"/>
    <cellStyle name="20% - Accent4 49 6" xfId="7806"/>
    <cellStyle name="20% - Accent4 49 7" xfId="7807"/>
    <cellStyle name="20% - Accent4 49 8" xfId="7808"/>
    <cellStyle name="20% - Accent4 5" xfId="336"/>
    <cellStyle name="20% - Accent4 5 10" xfId="7809"/>
    <cellStyle name="20% - Accent4 5 2" xfId="337"/>
    <cellStyle name="20% - Accent4 5 2 2" xfId="7810"/>
    <cellStyle name="20% - Accent4 5 2 3" xfId="7811"/>
    <cellStyle name="20% - Accent4 5 2 4" xfId="7812"/>
    <cellStyle name="20% - Accent4 5 2 5" xfId="7813"/>
    <cellStyle name="20% - Accent4 5 3" xfId="338"/>
    <cellStyle name="20% - Accent4 5 3 2" xfId="7814"/>
    <cellStyle name="20% - Accent4 5 3 3" xfId="7815"/>
    <cellStyle name="20% - Accent4 5 3 4" xfId="7816"/>
    <cellStyle name="20% - Accent4 5 3 5" xfId="7817"/>
    <cellStyle name="20% - Accent4 5 4" xfId="7818"/>
    <cellStyle name="20% - Accent4 5 4 2" xfId="7819"/>
    <cellStyle name="20% - Accent4 5 4 3" xfId="7820"/>
    <cellStyle name="20% - Accent4 5 4 4" xfId="7821"/>
    <cellStyle name="20% - Accent4 5 4 5" xfId="7822"/>
    <cellStyle name="20% - Accent4 5 5" xfId="7823"/>
    <cellStyle name="20% - Accent4 5 5 2" xfId="7824"/>
    <cellStyle name="20% - Accent4 5 5 3" xfId="7825"/>
    <cellStyle name="20% - Accent4 5 5 4" xfId="7826"/>
    <cellStyle name="20% - Accent4 5 5 5" xfId="7827"/>
    <cellStyle name="20% - Accent4 5 6" xfId="7828"/>
    <cellStyle name="20% - Accent4 5 7" xfId="7829"/>
    <cellStyle name="20% - Accent4 5 8" xfId="7830"/>
    <cellStyle name="20% - Accent4 5 9" xfId="7831"/>
    <cellStyle name="20% - Accent4 50" xfId="339"/>
    <cellStyle name="20% - Accent4 50 2" xfId="7832"/>
    <cellStyle name="20% - Accent4 50 2 2" xfId="7833"/>
    <cellStyle name="20% - Accent4 50 2 3" xfId="7834"/>
    <cellStyle name="20% - Accent4 50 2 4" xfId="7835"/>
    <cellStyle name="20% - Accent4 50 2 5" xfId="7836"/>
    <cellStyle name="20% - Accent4 50 3" xfId="7837"/>
    <cellStyle name="20% - Accent4 50 3 2" xfId="7838"/>
    <cellStyle name="20% - Accent4 50 3 3" xfId="7839"/>
    <cellStyle name="20% - Accent4 50 3 4" xfId="7840"/>
    <cellStyle name="20% - Accent4 50 3 5" xfId="7841"/>
    <cellStyle name="20% - Accent4 50 4" xfId="7842"/>
    <cellStyle name="20% - Accent4 50 5" xfId="7843"/>
    <cellStyle name="20% - Accent4 50 6" xfId="7844"/>
    <cellStyle name="20% - Accent4 50 7" xfId="7845"/>
    <cellStyle name="20% - Accent4 50 8" xfId="7846"/>
    <cellStyle name="20% - Accent4 51" xfId="340"/>
    <cellStyle name="20% - Accent4 51 2" xfId="7847"/>
    <cellStyle name="20% - Accent4 51 2 2" xfId="7848"/>
    <cellStyle name="20% - Accent4 51 2 3" xfId="7849"/>
    <cellStyle name="20% - Accent4 51 2 4" xfId="7850"/>
    <cellStyle name="20% - Accent4 51 2 5" xfId="7851"/>
    <cellStyle name="20% - Accent4 51 3" xfId="7852"/>
    <cellStyle name="20% - Accent4 51 3 2" xfId="7853"/>
    <cellStyle name="20% - Accent4 51 3 3" xfId="7854"/>
    <cellStyle name="20% - Accent4 51 3 4" xfId="7855"/>
    <cellStyle name="20% - Accent4 51 3 5" xfId="7856"/>
    <cellStyle name="20% - Accent4 51 4" xfId="7857"/>
    <cellStyle name="20% - Accent4 51 5" xfId="7858"/>
    <cellStyle name="20% - Accent4 51 6" xfId="7859"/>
    <cellStyle name="20% - Accent4 51 7" xfId="7860"/>
    <cellStyle name="20% - Accent4 51 8" xfId="7861"/>
    <cellStyle name="20% - Accent4 52" xfId="341"/>
    <cellStyle name="20% - Accent4 52 2" xfId="7862"/>
    <cellStyle name="20% - Accent4 52 2 2" xfId="7863"/>
    <cellStyle name="20% - Accent4 52 2 3" xfId="7864"/>
    <cellStyle name="20% - Accent4 52 2 4" xfId="7865"/>
    <cellStyle name="20% - Accent4 52 2 5" xfId="7866"/>
    <cellStyle name="20% - Accent4 52 3" xfId="7867"/>
    <cellStyle name="20% - Accent4 52 3 2" xfId="7868"/>
    <cellStyle name="20% - Accent4 52 3 3" xfId="7869"/>
    <cellStyle name="20% - Accent4 52 3 4" xfId="7870"/>
    <cellStyle name="20% - Accent4 52 3 5" xfId="7871"/>
    <cellStyle name="20% - Accent4 52 4" xfId="7872"/>
    <cellStyle name="20% - Accent4 52 5" xfId="7873"/>
    <cellStyle name="20% - Accent4 52 6" xfId="7874"/>
    <cellStyle name="20% - Accent4 52 7" xfId="7875"/>
    <cellStyle name="20% - Accent4 52 8" xfId="7876"/>
    <cellStyle name="20% - Accent4 53" xfId="342"/>
    <cellStyle name="20% - Accent4 53 2" xfId="7877"/>
    <cellStyle name="20% - Accent4 53 2 2" xfId="7878"/>
    <cellStyle name="20% - Accent4 53 2 3" xfId="7879"/>
    <cellStyle name="20% - Accent4 53 2 4" xfId="7880"/>
    <cellStyle name="20% - Accent4 53 2 5" xfId="7881"/>
    <cellStyle name="20% - Accent4 53 3" xfId="7882"/>
    <cellStyle name="20% - Accent4 53 3 2" xfId="7883"/>
    <cellStyle name="20% - Accent4 53 3 3" xfId="7884"/>
    <cellStyle name="20% - Accent4 53 3 4" xfId="7885"/>
    <cellStyle name="20% - Accent4 53 3 5" xfId="7886"/>
    <cellStyle name="20% - Accent4 53 4" xfId="7887"/>
    <cellStyle name="20% - Accent4 53 5" xfId="7888"/>
    <cellStyle name="20% - Accent4 53 6" xfId="7889"/>
    <cellStyle name="20% - Accent4 53 7" xfId="7890"/>
    <cellStyle name="20% - Accent4 53 8" xfId="7891"/>
    <cellStyle name="20% - Accent4 54" xfId="343"/>
    <cellStyle name="20% - Accent4 54 2" xfId="7892"/>
    <cellStyle name="20% - Accent4 54 2 2" xfId="7893"/>
    <cellStyle name="20% - Accent4 54 2 3" xfId="7894"/>
    <cellStyle name="20% - Accent4 54 2 4" xfId="7895"/>
    <cellStyle name="20% - Accent4 54 2 5" xfId="7896"/>
    <cellStyle name="20% - Accent4 54 3" xfId="7897"/>
    <cellStyle name="20% - Accent4 54 3 2" xfId="7898"/>
    <cellStyle name="20% - Accent4 54 3 3" xfId="7899"/>
    <cellStyle name="20% - Accent4 54 3 4" xfId="7900"/>
    <cellStyle name="20% - Accent4 54 3 5" xfId="7901"/>
    <cellStyle name="20% - Accent4 54 4" xfId="7902"/>
    <cellStyle name="20% - Accent4 54 5" xfId="7903"/>
    <cellStyle name="20% - Accent4 54 6" xfId="7904"/>
    <cellStyle name="20% - Accent4 54 7" xfId="7905"/>
    <cellStyle name="20% - Accent4 54 8" xfId="7906"/>
    <cellStyle name="20% - Accent4 55" xfId="344"/>
    <cellStyle name="20% - Accent4 55 2" xfId="7907"/>
    <cellStyle name="20% - Accent4 55 2 2" xfId="7908"/>
    <cellStyle name="20% - Accent4 55 2 3" xfId="7909"/>
    <cellStyle name="20% - Accent4 55 2 4" xfId="7910"/>
    <cellStyle name="20% - Accent4 55 2 5" xfId="7911"/>
    <cellStyle name="20% - Accent4 55 3" xfId="7912"/>
    <cellStyle name="20% - Accent4 55 3 2" xfId="7913"/>
    <cellStyle name="20% - Accent4 55 3 3" xfId="7914"/>
    <cellStyle name="20% - Accent4 55 3 4" xfId="7915"/>
    <cellStyle name="20% - Accent4 55 3 5" xfId="7916"/>
    <cellStyle name="20% - Accent4 55 4" xfId="7917"/>
    <cellStyle name="20% - Accent4 55 5" xfId="7918"/>
    <cellStyle name="20% - Accent4 55 6" xfId="7919"/>
    <cellStyle name="20% - Accent4 55 7" xfId="7920"/>
    <cellStyle name="20% - Accent4 55 8" xfId="7921"/>
    <cellStyle name="20% - Accent4 56" xfId="345"/>
    <cellStyle name="20% - Accent4 56 2" xfId="7922"/>
    <cellStyle name="20% - Accent4 56 2 2" xfId="7923"/>
    <cellStyle name="20% - Accent4 56 2 3" xfId="7924"/>
    <cellStyle name="20% - Accent4 56 2 4" xfId="7925"/>
    <cellStyle name="20% - Accent4 56 2 5" xfId="7926"/>
    <cellStyle name="20% - Accent4 56 3" xfId="7927"/>
    <cellStyle name="20% - Accent4 56 3 2" xfId="7928"/>
    <cellStyle name="20% - Accent4 56 3 3" xfId="7929"/>
    <cellStyle name="20% - Accent4 56 3 4" xfId="7930"/>
    <cellStyle name="20% - Accent4 56 3 5" xfId="7931"/>
    <cellStyle name="20% - Accent4 56 4" xfId="7932"/>
    <cellStyle name="20% - Accent4 56 5" xfId="7933"/>
    <cellStyle name="20% - Accent4 56 6" xfId="7934"/>
    <cellStyle name="20% - Accent4 56 7" xfId="7935"/>
    <cellStyle name="20% - Accent4 56 8" xfId="7936"/>
    <cellStyle name="20% - Accent4 57" xfId="346"/>
    <cellStyle name="20% - Accent4 57 2" xfId="7937"/>
    <cellStyle name="20% - Accent4 57 2 2" xfId="7938"/>
    <cellStyle name="20% - Accent4 57 2 3" xfId="7939"/>
    <cellStyle name="20% - Accent4 57 2 4" xfId="7940"/>
    <cellStyle name="20% - Accent4 57 2 5" xfId="7941"/>
    <cellStyle name="20% - Accent4 57 3" xfId="7942"/>
    <cellStyle name="20% - Accent4 57 3 2" xfId="7943"/>
    <cellStyle name="20% - Accent4 57 3 3" xfId="7944"/>
    <cellStyle name="20% - Accent4 57 3 4" xfId="7945"/>
    <cellStyle name="20% - Accent4 57 3 5" xfId="7946"/>
    <cellStyle name="20% - Accent4 57 4" xfId="7947"/>
    <cellStyle name="20% - Accent4 57 5" xfId="7948"/>
    <cellStyle name="20% - Accent4 57 6" xfId="7949"/>
    <cellStyle name="20% - Accent4 57 7" xfId="7950"/>
    <cellStyle name="20% - Accent4 57 8" xfId="7951"/>
    <cellStyle name="20% - Accent4 58" xfId="347"/>
    <cellStyle name="20% - Accent4 58 2" xfId="7952"/>
    <cellStyle name="20% - Accent4 58 2 2" xfId="7953"/>
    <cellStyle name="20% - Accent4 58 2 3" xfId="7954"/>
    <cellStyle name="20% - Accent4 58 2 4" xfId="7955"/>
    <cellStyle name="20% - Accent4 58 2 5" xfId="7956"/>
    <cellStyle name="20% - Accent4 58 3" xfId="7957"/>
    <cellStyle name="20% - Accent4 58 3 2" xfId="7958"/>
    <cellStyle name="20% - Accent4 58 3 3" xfId="7959"/>
    <cellStyle name="20% - Accent4 58 3 4" xfId="7960"/>
    <cellStyle name="20% - Accent4 58 3 5" xfId="7961"/>
    <cellStyle name="20% - Accent4 58 4" xfId="7962"/>
    <cellStyle name="20% - Accent4 58 5" xfId="7963"/>
    <cellStyle name="20% - Accent4 58 6" xfId="7964"/>
    <cellStyle name="20% - Accent4 58 7" xfId="7965"/>
    <cellStyle name="20% - Accent4 58 8" xfId="7966"/>
    <cellStyle name="20% - Accent4 59" xfId="348"/>
    <cellStyle name="20% - Accent4 59 2" xfId="7967"/>
    <cellStyle name="20% - Accent4 59 2 2" xfId="7968"/>
    <cellStyle name="20% - Accent4 59 2 3" xfId="7969"/>
    <cellStyle name="20% - Accent4 59 2 4" xfId="7970"/>
    <cellStyle name="20% - Accent4 59 2 5" xfId="7971"/>
    <cellStyle name="20% - Accent4 59 3" xfId="7972"/>
    <cellStyle name="20% - Accent4 59 3 2" xfId="7973"/>
    <cellStyle name="20% - Accent4 59 3 3" xfId="7974"/>
    <cellStyle name="20% - Accent4 59 3 4" xfId="7975"/>
    <cellStyle name="20% - Accent4 59 3 5" xfId="7976"/>
    <cellStyle name="20% - Accent4 59 4" xfId="7977"/>
    <cellStyle name="20% - Accent4 59 5" xfId="7978"/>
    <cellStyle name="20% - Accent4 59 6" xfId="7979"/>
    <cellStyle name="20% - Accent4 59 7" xfId="7980"/>
    <cellStyle name="20% - Accent4 59 8" xfId="7981"/>
    <cellStyle name="20% - Accent4 6" xfId="349"/>
    <cellStyle name="20% - Accent4 6 10" xfId="7982"/>
    <cellStyle name="20% - Accent4 6 2" xfId="350"/>
    <cellStyle name="20% - Accent4 6 2 2" xfId="7983"/>
    <cellStyle name="20% - Accent4 6 2 3" xfId="7984"/>
    <cellStyle name="20% - Accent4 6 2 4" xfId="7985"/>
    <cellStyle name="20% - Accent4 6 2 5" xfId="7986"/>
    <cellStyle name="20% - Accent4 6 3" xfId="351"/>
    <cellStyle name="20% - Accent4 6 3 2" xfId="7987"/>
    <cellStyle name="20% - Accent4 6 3 3" xfId="7988"/>
    <cellStyle name="20% - Accent4 6 3 4" xfId="7989"/>
    <cellStyle name="20% - Accent4 6 3 5" xfId="7990"/>
    <cellStyle name="20% - Accent4 6 4" xfId="7991"/>
    <cellStyle name="20% - Accent4 6 4 2" xfId="7992"/>
    <cellStyle name="20% - Accent4 6 4 3" xfId="7993"/>
    <cellStyle name="20% - Accent4 6 4 4" xfId="7994"/>
    <cellStyle name="20% - Accent4 6 4 5" xfId="7995"/>
    <cellStyle name="20% - Accent4 6 5" xfId="7996"/>
    <cellStyle name="20% - Accent4 6 5 2" xfId="7997"/>
    <cellStyle name="20% - Accent4 6 5 3" xfId="7998"/>
    <cellStyle name="20% - Accent4 6 5 4" xfId="7999"/>
    <cellStyle name="20% - Accent4 6 5 5" xfId="8000"/>
    <cellStyle name="20% - Accent4 6 6" xfId="8001"/>
    <cellStyle name="20% - Accent4 6 7" xfId="8002"/>
    <cellStyle name="20% - Accent4 6 8" xfId="8003"/>
    <cellStyle name="20% - Accent4 6 9" xfId="8004"/>
    <cellStyle name="20% - Accent4 60" xfId="352"/>
    <cellStyle name="20% - Accent4 60 2" xfId="8005"/>
    <cellStyle name="20% - Accent4 60 2 2" xfId="8006"/>
    <cellStyle name="20% - Accent4 60 2 3" xfId="8007"/>
    <cellStyle name="20% - Accent4 60 2 4" xfId="8008"/>
    <cellStyle name="20% - Accent4 60 2 5" xfId="8009"/>
    <cellStyle name="20% - Accent4 60 3" xfId="8010"/>
    <cellStyle name="20% - Accent4 60 3 2" xfId="8011"/>
    <cellStyle name="20% - Accent4 60 3 3" xfId="8012"/>
    <cellStyle name="20% - Accent4 60 3 4" xfId="8013"/>
    <cellStyle name="20% - Accent4 60 3 5" xfId="8014"/>
    <cellStyle name="20% - Accent4 60 4" xfId="8015"/>
    <cellStyle name="20% - Accent4 60 5" xfId="8016"/>
    <cellStyle name="20% - Accent4 60 6" xfId="8017"/>
    <cellStyle name="20% - Accent4 60 7" xfId="8018"/>
    <cellStyle name="20% - Accent4 60 8" xfId="8019"/>
    <cellStyle name="20% - Accent4 61" xfId="353"/>
    <cellStyle name="20% - Accent4 61 2" xfId="8020"/>
    <cellStyle name="20% - Accent4 61 2 2" xfId="8021"/>
    <cellStyle name="20% - Accent4 61 2 3" xfId="8022"/>
    <cellStyle name="20% - Accent4 61 2 4" xfId="8023"/>
    <cellStyle name="20% - Accent4 61 2 5" xfId="8024"/>
    <cellStyle name="20% - Accent4 61 3" xfId="8025"/>
    <cellStyle name="20% - Accent4 61 3 2" xfId="8026"/>
    <cellStyle name="20% - Accent4 61 3 3" xfId="8027"/>
    <cellStyle name="20% - Accent4 61 3 4" xfId="8028"/>
    <cellStyle name="20% - Accent4 61 3 5" xfId="8029"/>
    <cellStyle name="20% - Accent4 61 4" xfId="8030"/>
    <cellStyle name="20% - Accent4 61 5" xfId="8031"/>
    <cellStyle name="20% - Accent4 61 6" xfId="8032"/>
    <cellStyle name="20% - Accent4 61 7" xfId="8033"/>
    <cellStyle name="20% - Accent4 61 8" xfId="8034"/>
    <cellStyle name="20% - Accent4 62" xfId="354"/>
    <cellStyle name="20% - Accent4 62 2" xfId="8035"/>
    <cellStyle name="20% - Accent4 62 2 2" xfId="8036"/>
    <cellStyle name="20% - Accent4 62 2 3" xfId="8037"/>
    <cellStyle name="20% - Accent4 62 2 4" xfId="8038"/>
    <cellStyle name="20% - Accent4 62 2 5" xfId="8039"/>
    <cellStyle name="20% - Accent4 62 3" xfId="8040"/>
    <cellStyle name="20% - Accent4 62 3 2" xfId="8041"/>
    <cellStyle name="20% - Accent4 62 3 3" xfId="8042"/>
    <cellStyle name="20% - Accent4 62 3 4" xfId="8043"/>
    <cellStyle name="20% - Accent4 62 3 5" xfId="8044"/>
    <cellStyle name="20% - Accent4 62 4" xfId="8045"/>
    <cellStyle name="20% - Accent4 62 5" xfId="8046"/>
    <cellStyle name="20% - Accent4 62 6" xfId="8047"/>
    <cellStyle name="20% - Accent4 62 7" xfId="8048"/>
    <cellStyle name="20% - Accent4 62 8" xfId="8049"/>
    <cellStyle name="20% - Accent4 63" xfId="355"/>
    <cellStyle name="20% - Accent4 63 2" xfId="8050"/>
    <cellStyle name="20% - Accent4 63 2 2" xfId="8051"/>
    <cellStyle name="20% - Accent4 63 2 3" xfId="8052"/>
    <cellStyle name="20% - Accent4 63 2 4" xfId="8053"/>
    <cellStyle name="20% - Accent4 63 2 5" xfId="8054"/>
    <cellStyle name="20% - Accent4 63 3" xfId="8055"/>
    <cellStyle name="20% - Accent4 63 3 2" xfId="8056"/>
    <cellStyle name="20% - Accent4 63 3 3" xfId="8057"/>
    <cellStyle name="20% - Accent4 63 3 4" xfId="8058"/>
    <cellStyle name="20% - Accent4 63 3 5" xfId="8059"/>
    <cellStyle name="20% - Accent4 63 4" xfId="8060"/>
    <cellStyle name="20% - Accent4 63 5" xfId="8061"/>
    <cellStyle name="20% - Accent4 63 6" xfId="8062"/>
    <cellStyle name="20% - Accent4 63 7" xfId="8063"/>
    <cellStyle name="20% - Accent4 63 8" xfId="8064"/>
    <cellStyle name="20% - Accent4 64" xfId="356"/>
    <cellStyle name="20% - Accent4 64 2" xfId="8065"/>
    <cellStyle name="20% - Accent4 64 2 2" xfId="8066"/>
    <cellStyle name="20% - Accent4 64 2 3" xfId="8067"/>
    <cellStyle name="20% - Accent4 64 2 4" xfId="8068"/>
    <cellStyle name="20% - Accent4 64 2 5" xfId="8069"/>
    <cellStyle name="20% - Accent4 64 3" xfId="8070"/>
    <cellStyle name="20% - Accent4 64 3 2" xfId="8071"/>
    <cellStyle name="20% - Accent4 64 3 3" xfId="8072"/>
    <cellStyle name="20% - Accent4 64 3 4" xfId="8073"/>
    <cellStyle name="20% - Accent4 64 3 5" xfId="8074"/>
    <cellStyle name="20% - Accent4 64 4" xfId="8075"/>
    <cellStyle name="20% - Accent4 64 5" xfId="8076"/>
    <cellStyle name="20% - Accent4 64 6" xfId="8077"/>
    <cellStyle name="20% - Accent4 64 7" xfId="8078"/>
    <cellStyle name="20% - Accent4 64 8" xfId="8079"/>
    <cellStyle name="20% - Accent4 65" xfId="357"/>
    <cellStyle name="20% - Accent4 65 2" xfId="8080"/>
    <cellStyle name="20% - Accent4 65 2 2" xfId="8081"/>
    <cellStyle name="20% - Accent4 65 2 3" xfId="8082"/>
    <cellStyle name="20% - Accent4 65 2 4" xfId="8083"/>
    <cellStyle name="20% - Accent4 65 2 5" xfId="8084"/>
    <cellStyle name="20% - Accent4 65 3" xfId="8085"/>
    <cellStyle name="20% - Accent4 65 3 2" xfId="8086"/>
    <cellStyle name="20% - Accent4 65 3 3" xfId="8087"/>
    <cellStyle name="20% - Accent4 65 3 4" xfId="8088"/>
    <cellStyle name="20% - Accent4 65 3 5" xfId="8089"/>
    <cellStyle name="20% - Accent4 65 4" xfId="8090"/>
    <cellStyle name="20% - Accent4 65 5" xfId="8091"/>
    <cellStyle name="20% - Accent4 65 6" xfId="8092"/>
    <cellStyle name="20% - Accent4 65 7" xfId="8093"/>
    <cellStyle name="20% - Accent4 65 8" xfId="8094"/>
    <cellStyle name="20% - Accent4 66" xfId="358"/>
    <cellStyle name="20% - Accent4 66 2" xfId="8095"/>
    <cellStyle name="20% - Accent4 66 2 2" xfId="8096"/>
    <cellStyle name="20% - Accent4 66 2 3" xfId="8097"/>
    <cellStyle name="20% - Accent4 66 2 4" xfId="8098"/>
    <cellStyle name="20% - Accent4 66 2 5" xfId="8099"/>
    <cellStyle name="20% - Accent4 66 3" xfId="8100"/>
    <cellStyle name="20% - Accent4 66 3 2" xfId="8101"/>
    <cellStyle name="20% - Accent4 66 3 3" xfId="8102"/>
    <cellStyle name="20% - Accent4 66 3 4" xfId="8103"/>
    <cellStyle name="20% - Accent4 66 3 5" xfId="8104"/>
    <cellStyle name="20% - Accent4 66 4" xfId="8105"/>
    <cellStyle name="20% - Accent4 66 5" xfId="8106"/>
    <cellStyle name="20% - Accent4 66 6" xfId="8107"/>
    <cellStyle name="20% - Accent4 66 7" xfId="8108"/>
    <cellStyle name="20% - Accent4 66 8" xfId="8109"/>
    <cellStyle name="20% - Accent4 67" xfId="359"/>
    <cellStyle name="20% - Accent4 67 2" xfId="8110"/>
    <cellStyle name="20% - Accent4 67 2 2" xfId="8111"/>
    <cellStyle name="20% - Accent4 67 2 3" xfId="8112"/>
    <cellStyle name="20% - Accent4 67 2 4" xfId="8113"/>
    <cellStyle name="20% - Accent4 67 2 5" xfId="8114"/>
    <cellStyle name="20% - Accent4 67 3" xfId="8115"/>
    <cellStyle name="20% - Accent4 67 3 2" xfId="8116"/>
    <cellStyle name="20% - Accent4 67 3 3" xfId="8117"/>
    <cellStyle name="20% - Accent4 67 3 4" xfId="8118"/>
    <cellStyle name="20% - Accent4 67 3 5" xfId="8119"/>
    <cellStyle name="20% - Accent4 67 4" xfId="8120"/>
    <cellStyle name="20% - Accent4 67 5" xfId="8121"/>
    <cellStyle name="20% - Accent4 67 6" xfId="8122"/>
    <cellStyle name="20% - Accent4 67 7" xfId="8123"/>
    <cellStyle name="20% - Accent4 67 8" xfId="8124"/>
    <cellStyle name="20% - Accent4 68" xfId="360"/>
    <cellStyle name="20% - Accent4 68 2" xfId="8125"/>
    <cellStyle name="20% - Accent4 68 2 2" xfId="8126"/>
    <cellStyle name="20% - Accent4 68 2 3" xfId="8127"/>
    <cellStyle name="20% - Accent4 68 2 4" xfId="8128"/>
    <cellStyle name="20% - Accent4 68 2 5" xfId="8129"/>
    <cellStyle name="20% - Accent4 68 3" xfId="8130"/>
    <cellStyle name="20% - Accent4 68 3 2" xfId="8131"/>
    <cellStyle name="20% - Accent4 68 3 3" xfId="8132"/>
    <cellStyle name="20% - Accent4 68 3 4" xfId="8133"/>
    <cellStyle name="20% - Accent4 68 3 5" xfId="8134"/>
    <cellStyle name="20% - Accent4 68 4" xfId="8135"/>
    <cellStyle name="20% - Accent4 68 5" xfId="8136"/>
    <cellStyle name="20% - Accent4 68 6" xfId="8137"/>
    <cellStyle name="20% - Accent4 68 7" xfId="8138"/>
    <cellStyle name="20% - Accent4 68 8" xfId="8139"/>
    <cellStyle name="20% - Accent4 69" xfId="361"/>
    <cellStyle name="20% - Accent4 69 2" xfId="8140"/>
    <cellStyle name="20% - Accent4 69 2 2" xfId="8141"/>
    <cellStyle name="20% - Accent4 69 2 3" xfId="8142"/>
    <cellStyle name="20% - Accent4 69 2 4" xfId="8143"/>
    <cellStyle name="20% - Accent4 69 2 5" xfId="8144"/>
    <cellStyle name="20% - Accent4 69 3" xfId="8145"/>
    <cellStyle name="20% - Accent4 69 3 2" xfId="8146"/>
    <cellStyle name="20% - Accent4 69 3 3" xfId="8147"/>
    <cellStyle name="20% - Accent4 69 3 4" xfId="8148"/>
    <cellStyle name="20% - Accent4 69 3 5" xfId="8149"/>
    <cellStyle name="20% - Accent4 69 4" xfId="8150"/>
    <cellStyle name="20% - Accent4 69 5" xfId="8151"/>
    <cellStyle name="20% - Accent4 69 6" xfId="8152"/>
    <cellStyle name="20% - Accent4 69 7" xfId="8153"/>
    <cellStyle name="20% - Accent4 69 8" xfId="8154"/>
    <cellStyle name="20% - Accent4 7" xfId="362"/>
    <cellStyle name="20% - Accent4 7 10" xfId="8155"/>
    <cellStyle name="20% - Accent4 7 2" xfId="363"/>
    <cellStyle name="20% - Accent4 7 2 2" xfId="8156"/>
    <cellStyle name="20% - Accent4 7 2 3" xfId="8157"/>
    <cellStyle name="20% - Accent4 7 2 4" xfId="8158"/>
    <cellStyle name="20% - Accent4 7 2 5" xfId="8159"/>
    <cellStyle name="20% - Accent4 7 3" xfId="364"/>
    <cellStyle name="20% - Accent4 7 3 2" xfId="8160"/>
    <cellStyle name="20% - Accent4 7 3 3" xfId="8161"/>
    <cellStyle name="20% - Accent4 7 3 4" xfId="8162"/>
    <cellStyle name="20% - Accent4 7 3 5" xfId="8163"/>
    <cellStyle name="20% - Accent4 7 4" xfId="8164"/>
    <cellStyle name="20% - Accent4 7 4 2" xfId="8165"/>
    <cellStyle name="20% - Accent4 7 4 3" xfId="8166"/>
    <cellStyle name="20% - Accent4 7 4 4" xfId="8167"/>
    <cellStyle name="20% - Accent4 7 4 5" xfId="8168"/>
    <cellStyle name="20% - Accent4 7 5" xfId="8169"/>
    <cellStyle name="20% - Accent4 7 5 2" xfId="8170"/>
    <cellStyle name="20% - Accent4 7 5 3" xfId="8171"/>
    <cellStyle name="20% - Accent4 7 5 4" xfId="8172"/>
    <cellStyle name="20% - Accent4 7 5 5" xfId="8173"/>
    <cellStyle name="20% - Accent4 7 6" xfId="8174"/>
    <cellStyle name="20% - Accent4 7 7" xfId="8175"/>
    <cellStyle name="20% - Accent4 7 8" xfId="8176"/>
    <cellStyle name="20% - Accent4 7 9" xfId="8177"/>
    <cellStyle name="20% - Accent4 70" xfId="365"/>
    <cellStyle name="20% - Accent4 70 2" xfId="8178"/>
    <cellStyle name="20% - Accent4 70 2 2" xfId="8179"/>
    <cellStyle name="20% - Accent4 70 2 3" xfId="8180"/>
    <cellStyle name="20% - Accent4 70 2 4" xfId="8181"/>
    <cellStyle name="20% - Accent4 70 2 5" xfId="8182"/>
    <cellStyle name="20% - Accent4 70 3" xfId="8183"/>
    <cellStyle name="20% - Accent4 70 3 2" xfId="8184"/>
    <cellStyle name="20% - Accent4 70 3 3" xfId="8185"/>
    <cellStyle name="20% - Accent4 70 3 4" xfId="8186"/>
    <cellStyle name="20% - Accent4 70 3 5" xfId="8187"/>
    <cellStyle name="20% - Accent4 70 4" xfId="8188"/>
    <cellStyle name="20% - Accent4 70 5" xfId="8189"/>
    <cellStyle name="20% - Accent4 70 6" xfId="8190"/>
    <cellStyle name="20% - Accent4 70 7" xfId="8191"/>
    <cellStyle name="20% - Accent4 70 8" xfId="8192"/>
    <cellStyle name="20% - Accent4 71" xfId="366"/>
    <cellStyle name="20% - Accent4 71 2" xfId="8193"/>
    <cellStyle name="20% - Accent4 71 2 2" xfId="8194"/>
    <cellStyle name="20% - Accent4 71 2 3" xfId="8195"/>
    <cellStyle name="20% - Accent4 71 2 4" xfId="8196"/>
    <cellStyle name="20% - Accent4 71 2 5" xfId="8197"/>
    <cellStyle name="20% - Accent4 71 3" xfId="8198"/>
    <cellStyle name="20% - Accent4 71 3 2" xfId="8199"/>
    <cellStyle name="20% - Accent4 71 3 3" xfId="8200"/>
    <cellStyle name="20% - Accent4 71 3 4" xfId="8201"/>
    <cellStyle name="20% - Accent4 71 3 5" xfId="8202"/>
    <cellStyle name="20% - Accent4 71 4" xfId="8203"/>
    <cellStyle name="20% - Accent4 71 5" xfId="8204"/>
    <cellStyle name="20% - Accent4 71 6" xfId="8205"/>
    <cellStyle name="20% - Accent4 71 7" xfId="8206"/>
    <cellStyle name="20% - Accent4 71 8" xfId="8207"/>
    <cellStyle name="20% - Accent4 72" xfId="367"/>
    <cellStyle name="20% - Accent4 72 2" xfId="8208"/>
    <cellStyle name="20% - Accent4 72 2 2" xfId="8209"/>
    <cellStyle name="20% - Accent4 72 2 3" xfId="8210"/>
    <cellStyle name="20% - Accent4 72 2 4" xfId="8211"/>
    <cellStyle name="20% - Accent4 72 2 5" xfId="8212"/>
    <cellStyle name="20% - Accent4 72 3" xfId="8213"/>
    <cellStyle name="20% - Accent4 72 3 2" xfId="8214"/>
    <cellStyle name="20% - Accent4 72 3 3" xfId="8215"/>
    <cellStyle name="20% - Accent4 72 3 4" xfId="8216"/>
    <cellStyle name="20% - Accent4 72 3 5" xfId="8217"/>
    <cellStyle name="20% - Accent4 72 4" xfId="8218"/>
    <cellStyle name="20% - Accent4 72 5" xfId="8219"/>
    <cellStyle name="20% - Accent4 72 6" xfId="8220"/>
    <cellStyle name="20% - Accent4 72 7" xfId="8221"/>
    <cellStyle name="20% - Accent4 72 8" xfId="8222"/>
    <cellStyle name="20% - Accent4 73" xfId="8223"/>
    <cellStyle name="20% - Accent4 73 2" xfId="8224"/>
    <cellStyle name="20% - Accent4 73 3" xfId="8225"/>
    <cellStyle name="20% - Accent4 73 4" xfId="8226"/>
    <cellStyle name="20% - Accent4 73 5" xfId="8227"/>
    <cellStyle name="20% - Accent4 74" xfId="8228"/>
    <cellStyle name="20% - Accent4 75" xfId="8229"/>
    <cellStyle name="20% - Accent4 76" xfId="8230"/>
    <cellStyle name="20% - Accent4 77" xfId="8231"/>
    <cellStyle name="20% - Accent4 78" xfId="8232"/>
    <cellStyle name="20% - Accent4 8" xfId="368"/>
    <cellStyle name="20% - Accent4 8 10" xfId="8233"/>
    <cellStyle name="20% - Accent4 8 2" xfId="369"/>
    <cellStyle name="20% - Accent4 8 2 2" xfId="8234"/>
    <cellStyle name="20% - Accent4 8 2 3" xfId="8235"/>
    <cellStyle name="20% - Accent4 8 2 4" xfId="8236"/>
    <cellStyle name="20% - Accent4 8 2 5" xfId="8237"/>
    <cellStyle name="20% - Accent4 8 3" xfId="370"/>
    <cellStyle name="20% - Accent4 8 3 2" xfId="8238"/>
    <cellStyle name="20% - Accent4 8 3 3" xfId="8239"/>
    <cellStyle name="20% - Accent4 8 3 4" xfId="8240"/>
    <cellStyle name="20% - Accent4 8 3 5" xfId="8241"/>
    <cellStyle name="20% - Accent4 8 4" xfId="8242"/>
    <cellStyle name="20% - Accent4 8 4 2" xfId="8243"/>
    <cellStyle name="20% - Accent4 8 4 3" xfId="8244"/>
    <cellStyle name="20% - Accent4 8 4 4" xfId="8245"/>
    <cellStyle name="20% - Accent4 8 4 5" xfId="8246"/>
    <cellStyle name="20% - Accent4 8 5" xfId="8247"/>
    <cellStyle name="20% - Accent4 8 5 2" xfId="8248"/>
    <cellStyle name="20% - Accent4 8 5 3" xfId="8249"/>
    <cellStyle name="20% - Accent4 8 5 4" xfId="8250"/>
    <cellStyle name="20% - Accent4 8 5 5" xfId="8251"/>
    <cellStyle name="20% - Accent4 8 6" xfId="8252"/>
    <cellStyle name="20% - Accent4 8 7" xfId="8253"/>
    <cellStyle name="20% - Accent4 8 8" xfId="8254"/>
    <cellStyle name="20% - Accent4 8 9" xfId="8255"/>
    <cellStyle name="20% - Accent4 9" xfId="371"/>
    <cellStyle name="20% - Accent4 9 10" xfId="8256"/>
    <cellStyle name="20% - Accent4 9 2" xfId="372"/>
    <cellStyle name="20% - Accent4 9 2 2" xfId="8257"/>
    <cellStyle name="20% - Accent4 9 2 3" xfId="8258"/>
    <cellStyle name="20% - Accent4 9 2 4" xfId="8259"/>
    <cellStyle name="20% - Accent4 9 2 5" xfId="8260"/>
    <cellStyle name="20% - Accent4 9 3" xfId="373"/>
    <cellStyle name="20% - Accent4 9 3 2" xfId="8261"/>
    <cellStyle name="20% - Accent4 9 3 3" xfId="8262"/>
    <cellStyle name="20% - Accent4 9 3 4" xfId="8263"/>
    <cellStyle name="20% - Accent4 9 3 5" xfId="8264"/>
    <cellStyle name="20% - Accent4 9 4" xfId="8265"/>
    <cellStyle name="20% - Accent4 9 4 2" xfId="8266"/>
    <cellStyle name="20% - Accent4 9 4 3" xfId="8267"/>
    <cellStyle name="20% - Accent4 9 4 4" xfId="8268"/>
    <cellStyle name="20% - Accent4 9 4 5" xfId="8269"/>
    <cellStyle name="20% - Accent4 9 5" xfId="8270"/>
    <cellStyle name="20% - Accent4 9 5 2" xfId="8271"/>
    <cellStyle name="20% - Accent4 9 5 3" xfId="8272"/>
    <cellStyle name="20% - Accent4 9 5 4" xfId="8273"/>
    <cellStyle name="20% - Accent4 9 5 5" xfId="8274"/>
    <cellStyle name="20% - Accent4 9 6" xfId="8275"/>
    <cellStyle name="20% - Accent4 9 7" xfId="8276"/>
    <cellStyle name="20% - Accent4 9 8" xfId="8277"/>
    <cellStyle name="20% - Accent4 9 9" xfId="8278"/>
    <cellStyle name="20% - Accent5 10" xfId="374"/>
    <cellStyle name="20% - Accent5 10 10" xfId="8279"/>
    <cellStyle name="20% - Accent5 10 2" xfId="375"/>
    <cellStyle name="20% - Accent5 10 2 2" xfId="8280"/>
    <cellStyle name="20% - Accent5 10 2 3" xfId="8281"/>
    <cellStyle name="20% - Accent5 10 2 4" xfId="8282"/>
    <cellStyle name="20% - Accent5 10 2 5" xfId="8283"/>
    <cellStyle name="20% - Accent5 10 3" xfId="376"/>
    <cellStyle name="20% - Accent5 10 3 2" xfId="8284"/>
    <cellStyle name="20% - Accent5 10 3 3" xfId="8285"/>
    <cellStyle name="20% - Accent5 10 3 4" xfId="8286"/>
    <cellStyle name="20% - Accent5 10 3 5" xfId="8287"/>
    <cellStyle name="20% - Accent5 10 4" xfId="8288"/>
    <cellStyle name="20% - Accent5 10 4 2" xfId="8289"/>
    <cellStyle name="20% - Accent5 10 4 3" xfId="8290"/>
    <cellStyle name="20% - Accent5 10 4 4" xfId="8291"/>
    <cellStyle name="20% - Accent5 10 4 5" xfId="8292"/>
    <cellStyle name="20% - Accent5 10 5" xfId="8293"/>
    <cellStyle name="20% - Accent5 10 5 2" xfId="8294"/>
    <cellStyle name="20% - Accent5 10 5 3" xfId="8295"/>
    <cellStyle name="20% - Accent5 10 5 4" xfId="8296"/>
    <cellStyle name="20% - Accent5 10 5 5" xfId="8297"/>
    <cellStyle name="20% - Accent5 10 6" xfId="8298"/>
    <cellStyle name="20% - Accent5 10 7" xfId="8299"/>
    <cellStyle name="20% - Accent5 10 8" xfId="8300"/>
    <cellStyle name="20% - Accent5 10 9" xfId="8301"/>
    <cellStyle name="20% - Accent5 11" xfId="377"/>
    <cellStyle name="20% - Accent5 11 10" xfId="8302"/>
    <cellStyle name="20% - Accent5 11 2" xfId="378"/>
    <cellStyle name="20% - Accent5 11 2 2" xfId="8303"/>
    <cellStyle name="20% - Accent5 11 2 3" xfId="8304"/>
    <cellStyle name="20% - Accent5 11 2 4" xfId="8305"/>
    <cellStyle name="20% - Accent5 11 2 5" xfId="8306"/>
    <cellStyle name="20% - Accent5 11 3" xfId="379"/>
    <cellStyle name="20% - Accent5 11 3 2" xfId="8307"/>
    <cellStyle name="20% - Accent5 11 3 3" xfId="8308"/>
    <cellStyle name="20% - Accent5 11 3 4" xfId="8309"/>
    <cellStyle name="20% - Accent5 11 3 5" xfId="8310"/>
    <cellStyle name="20% - Accent5 11 4" xfId="8311"/>
    <cellStyle name="20% - Accent5 11 4 2" xfId="8312"/>
    <cellStyle name="20% - Accent5 11 4 3" xfId="8313"/>
    <cellStyle name="20% - Accent5 11 4 4" xfId="8314"/>
    <cellStyle name="20% - Accent5 11 4 5" xfId="8315"/>
    <cellStyle name="20% - Accent5 11 5" xfId="8316"/>
    <cellStyle name="20% - Accent5 11 5 2" xfId="8317"/>
    <cellStyle name="20% - Accent5 11 5 3" xfId="8318"/>
    <cellStyle name="20% - Accent5 11 5 4" xfId="8319"/>
    <cellStyle name="20% - Accent5 11 5 5" xfId="8320"/>
    <cellStyle name="20% - Accent5 11 6" xfId="8321"/>
    <cellStyle name="20% - Accent5 11 7" xfId="8322"/>
    <cellStyle name="20% - Accent5 11 8" xfId="8323"/>
    <cellStyle name="20% - Accent5 11 9" xfId="8324"/>
    <cellStyle name="20% - Accent5 12" xfId="380"/>
    <cellStyle name="20% - Accent5 12 10" xfId="8325"/>
    <cellStyle name="20% - Accent5 12 2" xfId="381"/>
    <cellStyle name="20% - Accent5 12 2 2" xfId="8326"/>
    <cellStyle name="20% - Accent5 12 2 3" xfId="8327"/>
    <cellStyle name="20% - Accent5 12 2 4" xfId="8328"/>
    <cellStyle name="20% - Accent5 12 2 5" xfId="8329"/>
    <cellStyle name="20% - Accent5 12 3" xfId="382"/>
    <cellStyle name="20% - Accent5 12 3 2" xfId="8330"/>
    <cellStyle name="20% - Accent5 12 3 3" xfId="8331"/>
    <cellStyle name="20% - Accent5 12 3 4" xfId="8332"/>
    <cellStyle name="20% - Accent5 12 3 5" xfId="8333"/>
    <cellStyle name="20% - Accent5 12 4" xfId="8334"/>
    <cellStyle name="20% - Accent5 12 4 2" xfId="8335"/>
    <cellStyle name="20% - Accent5 12 4 3" xfId="8336"/>
    <cellStyle name="20% - Accent5 12 4 4" xfId="8337"/>
    <cellStyle name="20% - Accent5 12 4 5" xfId="8338"/>
    <cellStyle name="20% - Accent5 12 5" xfId="8339"/>
    <cellStyle name="20% - Accent5 12 5 2" xfId="8340"/>
    <cellStyle name="20% - Accent5 12 5 3" xfId="8341"/>
    <cellStyle name="20% - Accent5 12 5 4" xfId="8342"/>
    <cellStyle name="20% - Accent5 12 5 5" xfId="8343"/>
    <cellStyle name="20% - Accent5 12 6" xfId="8344"/>
    <cellStyle name="20% - Accent5 12 7" xfId="8345"/>
    <cellStyle name="20% - Accent5 12 8" xfId="8346"/>
    <cellStyle name="20% - Accent5 12 9" xfId="8347"/>
    <cellStyle name="20% - Accent5 13" xfId="383"/>
    <cellStyle name="20% - Accent5 13 2" xfId="8348"/>
    <cellStyle name="20% - Accent5 13 2 2" xfId="8349"/>
    <cellStyle name="20% - Accent5 13 2 3" xfId="8350"/>
    <cellStyle name="20% - Accent5 13 2 4" xfId="8351"/>
    <cellStyle name="20% - Accent5 13 2 5" xfId="8352"/>
    <cellStyle name="20% - Accent5 13 3" xfId="8353"/>
    <cellStyle name="20% - Accent5 13 3 2" xfId="8354"/>
    <cellStyle name="20% - Accent5 13 3 3" xfId="8355"/>
    <cellStyle name="20% - Accent5 13 3 4" xfId="8356"/>
    <cellStyle name="20% - Accent5 13 3 5" xfId="8357"/>
    <cellStyle name="20% - Accent5 13 4" xfId="8358"/>
    <cellStyle name="20% - Accent5 13 5" xfId="8359"/>
    <cellStyle name="20% - Accent5 13 6" xfId="8360"/>
    <cellStyle name="20% - Accent5 13 7" xfId="8361"/>
    <cellStyle name="20% - Accent5 13 8" xfId="8362"/>
    <cellStyle name="20% - Accent5 14" xfId="384"/>
    <cellStyle name="20% - Accent5 14 2" xfId="8363"/>
    <cellStyle name="20% - Accent5 14 2 2" xfId="8364"/>
    <cellStyle name="20% - Accent5 14 2 3" xfId="8365"/>
    <cellStyle name="20% - Accent5 14 2 4" xfId="8366"/>
    <cellStyle name="20% - Accent5 14 2 5" xfId="8367"/>
    <cellStyle name="20% - Accent5 14 3" xfId="8368"/>
    <cellStyle name="20% - Accent5 14 3 2" xfId="8369"/>
    <cellStyle name="20% - Accent5 14 3 3" xfId="8370"/>
    <cellStyle name="20% - Accent5 14 3 4" xfId="8371"/>
    <cellStyle name="20% - Accent5 14 3 5" xfId="8372"/>
    <cellStyle name="20% - Accent5 14 4" xfId="8373"/>
    <cellStyle name="20% - Accent5 14 5" xfId="8374"/>
    <cellStyle name="20% - Accent5 14 6" xfId="8375"/>
    <cellStyle name="20% - Accent5 14 7" xfId="8376"/>
    <cellStyle name="20% - Accent5 14 8" xfId="8377"/>
    <cellStyle name="20% - Accent5 15" xfId="385"/>
    <cellStyle name="20% - Accent5 15 2" xfId="8378"/>
    <cellStyle name="20% - Accent5 15 2 2" xfId="8379"/>
    <cellStyle name="20% - Accent5 15 2 3" xfId="8380"/>
    <cellStyle name="20% - Accent5 15 2 4" xfId="8381"/>
    <cellStyle name="20% - Accent5 15 2 5" xfId="8382"/>
    <cellStyle name="20% - Accent5 15 3" xfId="8383"/>
    <cellStyle name="20% - Accent5 15 3 2" xfId="8384"/>
    <cellStyle name="20% - Accent5 15 3 3" xfId="8385"/>
    <cellStyle name="20% - Accent5 15 3 4" xfId="8386"/>
    <cellStyle name="20% - Accent5 15 3 5" xfId="8387"/>
    <cellStyle name="20% - Accent5 15 4" xfId="8388"/>
    <cellStyle name="20% - Accent5 15 5" xfId="8389"/>
    <cellStyle name="20% - Accent5 15 6" xfId="8390"/>
    <cellStyle name="20% - Accent5 15 7" xfId="8391"/>
    <cellStyle name="20% - Accent5 15 8" xfId="8392"/>
    <cellStyle name="20% - Accent5 16" xfId="386"/>
    <cellStyle name="20% - Accent5 16 2" xfId="8393"/>
    <cellStyle name="20% - Accent5 16 2 2" xfId="8394"/>
    <cellStyle name="20% - Accent5 16 2 3" xfId="8395"/>
    <cellStyle name="20% - Accent5 16 2 4" xfId="8396"/>
    <cellStyle name="20% - Accent5 16 2 5" xfId="8397"/>
    <cellStyle name="20% - Accent5 16 3" xfId="8398"/>
    <cellStyle name="20% - Accent5 16 3 2" xfId="8399"/>
    <cellStyle name="20% - Accent5 16 3 3" xfId="8400"/>
    <cellStyle name="20% - Accent5 16 3 4" xfId="8401"/>
    <cellStyle name="20% - Accent5 16 3 5" xfId="8402"/>
    <cellStyle name="20% - Accent5 16 4" xfId="8403"/>
    <cellStyle name="20% - Accent5 16 5" xfId="8404"/>
    <cellStyle name="20% - Accent5 16 6" xfId="8405"/>
    <cellStyle name="20% - Accent5 16 7" xfId="8406"/>
    <cellStyle name="20% - Accent5 16 8" xfId="8407"/>
    <cellStyle name="20% - Accent5 17" xfId="387"/>
    <cellStyle name="20% - Accent5 17 2" xfId="8408"/>
    <cellStyle name="20% - Accent5 17 2 2" xfId="8409"/>
    <cellStyle name="20% - Accent5 17 2 3" xfId="8410"/>
    <cellStyle name="20% - Accent5 17 2 4" xfId="8411"/>
    <cellStyle name="20% - Accent5 17 2 5" xfId="8412"/>
    <cellStyle name="20% - Accent5 17 3" xfId="8413"/>
    <cellStyle name="20% - Accent5 17 3 2" xfId="8414"/>
    <cellStyle name="20% - Accent5 17 3 3" xfId="8415"/>
    <cellStyle name="20% - Accent5 17 3 4" xfId="8416"/>
    <cellStyle name="20% - Accent5 17 3 5" xfId="8417"/>
    <cellStyle name="20% - Accent5 17 4" xfId="8418"/>
    <cellStyle name="20% - Accent5 17 5" xfId="8419"/>
    <cellStyle name="20% - Accent5 17 6" xfId="8420"/>
    <cellStyle name="20% - Accent5 17 7" xfId="8421"/>
    <cellStyle name="20% - Accent5 17 8" xfId="8422"/>
    <cellStyle name="20% - Accent5 18" xfId="388"/>
    <cellStyle name="20% - Accent5 18 2" xfId="8423"/>
    <cellStyle name="20% - Accent5 18 2 2" xfId="8424"/>
    <cellStyle name="20% - Accent5 18 2 3" xfId="8425"/>
    <cellStyle name="20% - Accent5 18 2 4" xfId="8426"/>
    <cellStyle name="20% - Accent5 18 2 5" xfId="8427"/>
    <cellStyle name="20% - Accent5 18 3" xfId="8428"/>
    <cellStyle name="20% - Accent5 18 3 2" xfId="8429"/>
    <cellStyle name="20% - Accent5 18 3 3" xfId="8430"/>
    <cellStyle name="20% - Accent5 18 3 4" xfId="8431"/>
    <cellStyle name="20% - Accent5 18 3 5" xfId="8432"/>
    <cellStyle name="20% - Accent5 18 4" xfId="8433"/>
    <cellStyle name="20% - Accent5 18 5" xfId="8434"/>
    <cellStyle name="20% - Accent5 18 6" xfId="8435"/>
    <cellStyle name="20% - Accent5 18 7" xfId="8436"/>
    <cellStyle name="20% - Accent5 18 8" xfId="8437"/>
    <cellStyle name="20% - Accent5 19" xfId="389"/>
    <cellStyle name="20% - Accent5 19 2" xfId="8438"/>
    <cellStyle name="20% - Accent5 19 2 2" xfId="8439"/>
    <cellStyle name="20% - Accent5 19 2 3" xfId="8440"/>
    <cellStyle name="20% - Accent5 19 2 4" xfId="8441"/>
    <cellStyle name="20% - Accent5 19 2 5" xfId="8442"/>
    <cellStyle name="20% - Accent5 19 3" xfId="8443"/>
    <cellStyle name="20% - Accent5 19 3 2" xfId="8444"/>
    <cellStyle name="20% - Accent5 19 3 3" xfId="8445"/>
    <cellStyle name="20% - Accent5 19 3 4" xfId="8446"/>
    <cellStyle name="20% - Accent5 19 3 5" xfId="8447"/>
    <cellStyle name="20% - Accent5 19 4" xfId="8448"/>
    <cellStyle name="20% - Accent5 19 5" xfId="8449"/>
    <cellStyle name="20% - Accent5 19 6" xfId="8450"/>
    <cellStyle name="20% - Accent5 19 7" xfId="8451"/>
    <cellStyle name="20% - Accent5 19 8" xfId="8452"/>
    <cellStyle name="20% - Accent5 2" xfId="390"/>
    <cellStyle name="20% - Accent5 2 10" xfId="8453"/>
    <cellStyle name="20% - Accent5 2 11" xfId="8454"/>
    <cellStyle name="20% - Accent5 2 12" xfId="8455"/>
    <cellStyle name="20% - Accent5 2 2" xfId="391"/>
    <cellStyle name="20% - Accent5 2 2 2" xfId="8456"/>
    <cellStyle name="20% - Accent5 2 2 2 2" xfId="8457"/>
    <cellStyle name="20% - Accent5 2 2 2 3" xfId="8458"/>
    <cellStyle name="20% - Accent5 2 2 2 4" xfId="8459"/>
    <cellStyle name="20% - Accent5 2 2 2 5" xfId="8460"/>
    <cellStyle name="20% - Accent5 2 2 3" xfId="8461"/>
    <cellStyle name="20% - Accent5 2 2 4" xfId="8462"/>
    <cellStyle name="20% - Accent5 2 2 5" xfId="8463"/>
    <cellStyle name="20% - Accent5 2 2 6" xfId="8464"/>
    <cellStyle name="20% - Accent5 2 2 7" xfId="8465"/>
    <cellStyle name="20% - Accent5 2 2 8" xfId="8466"/>
    <cellStyle name="20% - Accent5 2 3" xfId="392"/>
    <cellStyle name="20% - Accent5 2 3 2" xfId="8467"/>
    <cellStyle name="20% - Accent5 2 3 3" xfId="8468"/>
    <cellStyle name="20% - Accent5 2 3 4" xfId="8469"/>
    <cellStyle name="20% - Accent5 2 3 5" xfId="8470"/>
    <cellStyle name="20% - Accent5 2 4" xfId="8471"/>
    <cellStyle name="20% - Accent5 2 4 2" xfId="8472"/>
    <cellStyle name="20% - Accent5 2 4 3" xfId="8473"/>
    <cellStyle name="20% - Accent5 2 4 4" xfId="8474"/>
    <cellStyle name="20% - Accent5 2 4 5" xfId="8475"/>
    <cellStyle name="20% - Accent5 2 5" xfId="8476"/>
    <cellStyle name="20% - Accent5 2 5 2" xfId="8477"/>
    <cellStyle name="20% - Accent5 2 5 3" xfId="8478"/>
    <cellStyle name="20% - Accent5 2 5 4" xfId="8479"/>
    <cellStyle name="20% - Accent5 2 5 5" xfId="8480"/>
    <cellStyle name="20% - Accent5 2 6" xfId="8481"/>
    <cellStyle name="20% - Accent5 2 6 2" xfId="8482"/>
    <cellStyle name="20% - Accent5 2 6 3" xfId="8483"/>
    <cellStyle name="20% - Accent5 2 6 4" xfId="8484"/>
    <cellStyle name="20% - Accent5 2 6 5" xfId="8485"/>
    <cellStyle name="20% - Accent5 2 7" xfId="8486"/>
    <cellStyle name="20% - Accent5 2 8" xfId="8487"/>
    <cellStyle name="20% - Accent5 2 9" xfId="8488"/>
    <cellStyle name="20% - Accent5 20" xfId="393"/>
    <cellStyle name="20% - Accent5 20 2" xfId="8489"/>
    <cellStyle name="20% - Accent5 20 2 2" xfId="8490"/>
    <cellStyle name="20% - Accent5 20 2 3" xfId="8491"/>
    <cellStyle name="20% - Accent5 20 2 4" xfId="8492"/>
    <cellStyle name="20% - Accent5 20 2 5" xfId="8493"/>
    <cellStyle name="20% - Accent5 20 3" xfId="8494"/>
    <cellStyle name="20% - Accent5 20 3 2" xfId="8495"/>
    <cellStyle name="20% - Accent5 20 3 3" xfId="8496"/>
    <cellStyle name="20% - Accent5 20 3 4" xfId="8497"/>
    <cellStyle name="20% - Accent5 20 3 5" xfId="8498"/>
    <cellStyle name="20% - Accent5 20 4" xfId="8499"/>
    <cellStyle name="20% - Accent5 20 5" xfId="8500"/>
    <cellStyle name="20% - Accent5 20 6" xfId="8501"/>
    <cellStyle name="20% - Accent5 20 7" xfId="8502"/>
    <cellStyle name="20% - Accent5 20 8" xfId="8503"/>
    <cellStyle name="20% - Accent5 21" xfId="394"/>
    <cellStyle name="20% - Accent5 21 2" xfId="8504"/>
    <cellStyle name="20% - Accent5 21 2 2" xfId="8505"/>
    <cellStyle name="20% - Accent5 21 2 3" xfId="8506"/>
    <cellStyle name="20% - Accent5 21 2 4" xfId="8507"/>
    <cellStyle name="20% - Accent5 21 2 5" xfId="8508"/>
    <cellStyle name="20% - Accent5 21 3" xfId="8509"/>
    <cellStyle name="20% - Accent5 21 3 2" xfId="8510"/>
    <cellStyle name="20% - Accent5 21 3 3" xfId="8511"/>
    <cellStyle name="20% - Accent5 21 3 4" xfId="8512"/>
    <cellStyle name="20% - Accent5 21 3 5" xfId="8513"/>
    <cellStyle name="20% - Accent5 21 4" xfId="8514"/>
    <cellStyle name="20% - Accent5 21 5" xfId="8515"/>
    <cellStyle name="20% - Accent5 21 6" xfId="8516"/>
    <cellStyle name="20% - Accent5 21 7" xfId="8517"/>
    <cellStyle name="20% - Accent5 21 8" xfId="8518"/>
    <cellStyle name="20% - Accent5 22" xfId="395"/>
    <cellStyle name="20% - Accent5 22 2" xfId="8519"/>
    <cellStyle name="20% - Accent5 22 2 2" xfId="8520"/>
    <cellStyle name="20% - Accent5 22 2 3" xfId="8521"/>
    <cellStyle name="20% - Accent5 22 2 4" xfId="8522"/>
    <cellStyle name="20% - Accent5 22 2 5" xfId="8523"/>
    <cellStyle name="20% - Accent5 22 3" xfId="8524"/>
    <cellStyle name="20% - Accent5 22 3 2" xfId="8525"/>
    <cellStyle name="20% - Accent5 22 3 3" xfId="8526"/>
    <cellStyle name="20% - Accent5 22 3 4" xfId="8527"/>
    <cellStyle name="20% - Accent5 22 3 5" xfId="8528"/>
    <cellStyle name="20% - Accent5 22 4" xfId="8529"/>
    <cellStyle name="20% - Accent5 22 5" xfId="8530"/>
    <cellStyle name="20% - Accent5 22 6" xfId="8531"/>
    <cellStyle name="20% - Accent5 22 7" xfId="8532"/>
    <cellStyle name="20% - Accent5 22 8" xfId="8533"/>
    <cellStyle name="20% - Accent5 23" xfId="396"/>
    <cellStyle name="20% - Accent5 23 2" xfId="8534"/>
    <cellStyle name="20% - Accent5 23 2 2" xfId="8535"/>
    <cellStyle name="20% - Accent5 23 2 3" xfId="8536"/>
    <cellStyle name="20% - Accent5 23 2 4" xfId="8537"/>
    <cellStyle name="20% - Accent5 23 2 5" xfId="8538"/>
    <cellStyle name="20% - Accent5 23 3" xfId="8539"/>
    <cellStyle name="20% - Accent5 23 3 2" xfId="8540"/>
    <cellStyle name="20% - Accent5 23 3 3" xfId="8541"/>
    <cellStyle name="20% - Accent5 23 3 4" xfId="8542"/>
    <cellStyle name="20% - Accent5 23 3 5" xfId="8543"/>
    <cellStyle name="20% - Accent5 23 4" xfId="8544"/>
    <cellStyle name="20% - Accent5 23 5" xfId="8545"/>
    <cellStyle name="20% - Accent5 23 6" xfId="8546"/>
    <cellStyle name="20% - Accent5 23 7" xfId="8547"/>
    <cellStyle name="20% - Accent5 23 8" xfId="8548"/>
    <cellStyle name="20% - Accent5 24" xfId="397"/>
    <cellStyle name="20% - Accent5 24 2" xfId="8549"/>
    <cellStyle name="20% - Accent5 24 2 2" xfId="8550"/>
    <cellStyle name="20% - Accent5 24 2 3" xfId="8551"/>
    <cellStyle name="20% - Accent5 24 2 4" xfId="8552"/>
    <cellStyle name="20% - Accent5 24 2 5" xfId="8553"/>
    <cellStyle name="20% - Accent5 24 3" xfId="8554"/>
    <cellStyle name="20% - Accent5 24 3 2" xfId="8555"/>
    <cellStyle name="20% - Accent5 24 3 3" xfId="8556"/>
    <cellStyle name="20% - Accent5 24 3 4" xfId="8557"/>
    <cellStyle name="20% - Accent5 24 3 5" xfId="8558"/>
    <cellStyle name="20% - Accent5 24 4" xfId="8559"/>
    <cellStyle name="20% - Accent5 24 5" xfId="8560"/>
    <cellStyle name="20% - Accent5 24 6" xfId="8561"/>
    <cellStyle name="20% - Accent5 24 7" xfId="8562"/>
    <cellStyle name="20% - Accent5 24 8" xfId="8563"/>
    <cellStyle name="20% - Accent5 25" xfId="398"/>
    <cellStyle name="20% - Accent5 25 2" xfId="8564"/>
    <cellStyle name="20% - Accent5 25 2 2" xfId="8565"/>
    <cellStyle name="20% - Accent5 25 2 3" xfId="8566"/>
    <cellStyle name="20% - Accent5 25 2 4" xfId="8567"/>
    <cellStyle name="20% - Accent5 25 2 5" xfId="8568"/>
    <cellStyle name="20% - Accent5 25 3" xfId="8569"/>
    <cellStyle name="20% - Accent5 25 3 2" xfId="8570"/>
    <cellStyle name="20% - Accent5 25 3 3" xfId="8571"/>
    <cellStyle name="20% - Accent5 25 3 4" xfId="8572"/>
    <cellStyle name="20% - Accent5 25 3 5" xfId="8573"/>
    <cellStyle name="20% - Accent5 25 4" xfId="8574"/>
    <cellStyle name="20% - Accent5 25 5" xfId="8575"/>
    <cellStyle name="20% - Accent5 25 6" xfId="8576"/>
    <cellStyle name="20% - Accent5 25 7" xfId="8577"/>
    <cellStyle name="20% - Accent5 25 8" xfId="8578"/>
    <cellStyle name="20% - Accent5 26" xfId="399"/>
    <cellStyle name="20% - Accent5 26 2" xfId="8579"/>
    <cellStyle name="20% - Accent5 26 2 2" xfId="8580"/>
    <cellStyle name="20% - Accent5 26 2 3" xfId="8581"/>
    <cellStyle name="20% - Accent5 26 2 4" xfId="8582"/>
    <cellStyle name="20% - Accent5 26 2 5" xfId="8583"/>
    <cellStyle name="20% - Accent5 26 3" xfId="8584"/>
    <cellStyle name="20% - Accent5 26 3 2" xfId="8585"/>
    <cellStyle name="20% - Accent5 26 3 3" xfId="8586"/>
    <cellStyle name="20% - Accent5 26 3 4" xfId="8587"/>
    <cellStyle name="20% - Accent5 26 3 5" xfId="8588"/>
    <cellStyle name="20% - Accent5 26 4" xfId="8589"/>
    <cellStyle name="20% - Accent5 26 5" xfId="8590"/>
    <cellStyle name="20% - Accent5 26 6" xfId="8591"/>
    <cellStyle name="20% - Accent5 26 7" xfId="8592"/>
    <cellStyle name="20% - Accent5 26 8" xfId="8593"/>
    <cellStyle name="20% - Accent5 27" xfId="400"/>
    <cellStyle name="20% - Accent5 27 2" xfId="8594"/>
    <cellStyle name="20% - Accent5 27 2 2" xfId="8595"/>
    <cellStyle name="20% - Accent5 27 2 3" xfId="8596"/>
    <cellStyle name="20% - Accent5 27 2 4" xfId="8597"/>
    <cellStyle name="20% - Accent5 27 2 5" xfId="8598"/>
    <cellStyle name="20% - Accent5 27 3" xfId="8599"/>
    <cellStyle name="20% - Accent5 27 3 2" xfId="8600"/>
    <cellStyle name="20% - Accent5 27 3 3" xfId="8601"/>
    <cellStyle name="20% - Accent5 27 3 4" xfId="8602"/>
    <cellStyle name="20% - Accent5 27 3 5" xfId="8603"/>
    <cellStyle name="20% - Accent5 27 4" xfId="8604"/>
    <cellStyle name="20% - Accent5 27 5" xfId="8605"/>
    <cellStyle name="20% - Accent5 27 6" xfId="8606"/>
    <cellStyle name="20% - Accent5 27 7" xfId="8607"/>
    <cellStyle name="20% - Accent5 27 8" xfId="8608"/>
    <cellStyle name="20% - Accent5 28" xfId="401"/>
    <cellStyle name="20% - Accent5 28 2" xfId="8609"/>
    <cellStyle name="20% - Accent5 28 2 2" xfId="8610"/>
    <cellStyle name="20% - Accent5 28 2 3" xfId="8611"/>
    <cellStyle name="20% - Accent5 28 2 4" xfId="8612"/>
    <cellStyle name="20% - Accent5 28 2 5" xfId="8613"/>
    <cellStyle name="20% - Accent5 28 3" xfId="8614"/>
    <cellStyle name="20% - Accent5 28 3 2" xfId="8615"/>
    <cellStyle name="20% - Accent5 28 3 3" xfId="8616"/>
    <cellStyle name="20% - Accent5 28 3 4" xfId="8617"/>
    <cellStyle name="20% - Accent5 28 3 5" xfId="8618"/>
    <cellStyle name="20% - Accent5 28 4" xfId="8619"/>
    <cellStyle name="20% - Accent5 28 5" xfId="8620"/>
    <cellStyle name="20% - Accent5 28 6" xfId="8621"/>
    <cellStyle name="20% - Accent5 28 7" xfId="8622"/>
    <cellStyle name="20% - Accent5 28 8" xfId="8623"/>
    <cellStyle name="20% - Accent5 29" xfId="402"/>
    <cellStyle name="20% - Accent5 29 2" xfId="8624"/>
    <cellStyle name="20% - Accent5 29 2 2" xfId="8625"/>
    <cellStyle name="20% - Accent5 29 2 3" xfId="8626"/>
    <cellStyle name="20% - Accent5 29 2 4" xfId="8627"/>
    <cellStyle name="20% - Accent5 29 2 5" xfId="8628"/>
    <cellStyle name="20% - Accent5 29 3" xfId="8629"/>
    <cellStyle name="20% - Accent5 29 3 2" xfId="8630"/>
    <cellStyle name="20% - Accent5 29 3 3" xfId="8631"/>
    <cellStyle name="20% - Accent5 29 3 4" xfId="8632"/>
    <cellStyle name="20% - Accent5 29 3 5" xfId="8633"/>
    <cellStyle name="20% - Accent5 29 4" xfId="8634"/>
    <cellStyle name="20% - Accent5 29 5" xfId="8635"/>
    <cellStyle name="20% - Accent5 29 6" xfId="8636"/>
    <cellStyle name="20% - Accent5 29 7" xfId="8637"/>
    <cellStyle name="20% - Accent5 29 8" xfId="8638"/>
    <cellStyle name="20% - Accent5 3" xfId="403"/>
    <cellStyle name="20% - Accent5 3 10" xfId="8639"/>
    <cellStyle name="20% - Accent5 3 2" xfId="404"/>
    <cellStyle name="20% - Accent5 3 2 2" xfId="8640"/>
    <cellStyle name="20% - Accent5 3 2 3" xfId="8641"/>
    <cellStyle name="20% - Accent5 3 2 4" xfId="8642"/>
    <cellStyle name="20% - Accent5 3 2 5" xfId="8643"/>
    <cellStyle name="20% - Accent5 3 3" xfId="405"/>
    <cellStyle name="20% - Accent5 3 3 2" xfId="8644"/>
    <cellStyle name="20% - Accent5 3 3 3" xfId="8645"/>
    <cellStyle name="20% - Accent5 3 3 4" xfId="8646"/>
    <cellStyle name="20% - Accent5 3 3 5" xfId="8647"/>
    <cellStyle name="20% - Accent5 3 4" xfId="8648"/>
    <cellStyle name="20% - Accent5 3 4 2" xfId="8649"/>
    <cellStyle name="20% - Accent5 3 4 3" xfId="8650"/>
    <cellStyle name="20% - Accent5 3 4 4" xfId="8651"/>
    <cellStyle name="20% - Accent5 3 4 5" xfId="8652"/>
    <cellStyle name="20% - Accent5 3 5" xfId="8653"/>
    <cellStyle name="20% - Accent5 3 5 2" xfId="8654"/>
    <cellStyle name="20% - Accent5 3 5 3" xfId="8655"/>
    <cellStyle name="20% - Accent5 3 5 4" xfId="8656"/>
    <cellStyle name="20% - Accent5 3 5 5" xfId="8657"/>
    <cellStyle name="20% - Accent5 3 6" xfId="8658"/>
    <cellStyle name="20% - Accent5 3 7" xfId="8659"/>
    <cellStyle name="20% - Accent5 3 8" xfId="8660"/>
    <cellStyle name="20% - Accent5 3 9" xfId="8661"/>
    <cellStyle name="20% - Accent5 30" xfId="406"/>
    <cellStyle name="20% - Accent5 30 2" xfId="8662"/>
    <cellStyle name="20% - Accent5 30 2 2" xfId="8663"/>
    <cellStyle name="20% - Accent5 30 2 3" xfId="8664"/>
    <cellStyle name="20% - Accent5 30 2 4" xfId="8665"/>
    <cellStyle name="20% - Accent5 30 2 5" xfId="8666"/>
    <cellStyle name="20% - Accent5 30 3" xfId="8667"/>
    <cellStyle name="20% - Accent5 30 3 2" xfId="8668"/>
    <cellStyle name="20% - Accent5 30 3 3" xfId="8669"/>
    <cellStyle name="20% - Accent5 30 3 4" xfId="8670"/>
    <cellStyle name="20% - Accent5 30 3 5" xfId="8671"/>
    <cellStyle name="20% - Accent5 30 4" xfId="8672"/>
    <cellStyle name="20% - Accent5 30 5" xfId="8673"/>
    <cellStyle name="20% - Accent5 30 6" xfId="8674"/>
    <cellStyle name="20% - Accent5 30 7" xfId="8675"/>
    <cellStyle name="20% - Accent5 30 8" xfId="8676"/>
    <cellStyle name="20% - Accent5 31" xfId="407"/>
    <cellStyle name="20% - Accent5 31 2" xfId="8677"/>
    <cellStyle name="20% - Accent5 31 2 2" xfId="8678"/>
    <cellStyle name="20% - Accent5 31 2 3" xfId="8679"/>
    <cellStyle name="20% - Accent5 31 2 4" xfId="8680"/>
    <cellStyle name="20% - Accent5 31 2 5" xfId="8681"/>
    <cellStyle name="20% - Accent5 31 3" xfId="8682"/>
    <cellStyle name="20% - Accent5 31 3 2" xfId="8683"/>
    <cellStyle name="20% - Accent5 31 3 3" xfId="8684"/>
    <cellStyle name="20% - Accent5 31 3 4" xfId="8685"/>
    <cellStyle name="20% - Accent5 31 3 5" xfId="8686"/>
    <cellStyle name="20% - Accent5 31 4" xfId="8687"/>
    <cellStyle name="20% - Accent5 31 5" xfId="8688"/>
    <cellStyle name="20% - Accent5 31 6" xfId="8689"/>
    <cellStyle name="20% - Accent5 31 7" xfId="8690"/>
    <cellStyle name="20% - Accent5 31 8" xfId="8691"/>
    <cellStyle name="20% - Accent5 32" xfId="408"/>
    <cellStyle name="20% - Accent5 32 2" xfId="8692"/>
    <cellStyle name="20% - Accent5 32 2 2" xfId="8693"/>
    <cellStyle name="20% - Accent5 32 2 3" xfId="8694"/>
    <cellStyle name="20% - Accent5 32 2 4" xfId="8695"/>
    <cellStyle name="20% - Accent5 32 2 5" xfId="8696"/>
    <cellStyle name="20% - Accent5 32 3" xfId="8697"/>
    <cellStyle name="20% - Accent5 32 3 2" xfId="8698"/>
    <cellStyle name="20% - Accent5 32 3 3" xfId="8699"/>
    <cellStyle name="20% - Accent5 32 3 4" xfId="8700"/>
    <cellStyle name="20% - Accent5 32 3 5" xfId="8701"/>
    <cellStyle name="20% - Accent5 32 4" xfId="8702"/>
    <cellStyle name="20% - Accent5 32 5" xfId="8703"/>
    <cellStyle name="20% - Accent5 32 6" xfId="8704"/>
    <cellStyle name="20% - Accent5 32 7" xfId="8705"/>
    <cellStyle name="20% - Accent5 32 8" xfId="8706"/>
    <cellStyle name="20% - Accent5 33" xfId="409"/>
    <cellStyle name="20% - Accent5 33 2" xfId="8707"/>
    <cellStyle name="20% - Accent5 33 2 2" xfId="8708"/>
    <cellStyle name="20% - Accent5 33 2 3" xfId="8709"/>
    <cellStyle name="20% - Accent5 33 2 4" xfId="8710"/>
    <cellStyle name="20% - Accent5 33 2 5" xfId="8711"/>
    <cellStyle name="20% - Accent5 33 3" xfId="8712"/>
    <cellStyle name="20% - Accent5 33 3 2" xfId="8713"/>
    <cellStyle name="20% - Accent5 33 3 3" xfId="8714"/>
    <cellStyle name="20% - Accent5 33 3 4" xfId="8715"/>
    <cellStyle name="20% - Accent5 33 3 5" xfId="8716"/>
    <cellStyle name="20% - Accent5 33 4" xfId="8717"/>
    <cellStyle name="20% - Accent5 33 5" xfId="8718"/>
    <cellStyle name="20% - Accent5 33 6" xfId="8719"/>
    <cellStyle name="20% - Accent5 33 7" xfId="8720"/>
    <cellStyle name="20% - Accent5 33 8" xfId="8721"/>
    <cellStyle name="20% - Accent5 34" xfId="410"/>
    <cellStyle name="20% - Accent5 34 2" xfId="8722"/>
    <cellStyle name="20% - Accent5 34 2 2" xfId="8723"/>
    <cellStyle name="20% - Accent5 34 2 3" xfId="8724"/>
    <cellStyle name="20% - Accent5 34 2 4" xfId="8725"/>
    <cellStyle name="20% - Accent5 34 2 5" xfId="8726"/>
    <cellStyle name="20% - Accent5 34 3" xfId="8727"/>
    <cellStyle name="20% - Accent5 34 3 2" xfId="8728"/>
    <cellStyle name="20% - Accent5 34 3 3" xfId="8729"/>
    <cellStyle name="20% - Accent5 34 3 4" xfId="8730"/>
    <cellStyle name="20% - Accent5 34 3 5" xfId="8731"/>
    <cellStyle name="20% - Accent5 34 4" xfId="8732"/>
    <cellStyle name="20% - Accent5 34 5" xfId="8733"/>
    <cellStyle name="20% - Accent5 34 6" xfId="8734"/>
    <cellStyle name="20% - Accent5 34 7" xfId="8735"/>
    <cellStyle name="20% - Accent5 34 8" xfId="8736"/>
    <cellStyle name="20% - Accent5 35" xfId="411"/>
    <cellStyle name="20% - Accent5 35 2" xfId="8737"/>
    <cellStyle name="20% - Accent5 35 2 2" xfId="8738"/>
    <cellStyle name="20% - Accent5 35 2 3" xfId="8739"/>
    <cellStyle name="20% - Accent5 35 2 4" xfId="8740"/>
    <cellStyle name="20% - Accent5 35 2 5" xfId="8741"/>
    <cellStyle name="20% - Accent5 35 3" xfId="8742"/>
    <cellStyle name="20% - Accent5 35 3 2" xfId="8743"/>
    <cellStyle name="20% - Accent5 35 3 3" xfId="8744"/>
    <cellStyle name="20% - Accent5 35 3 4" xfId="8745"/>
    <cellStyle name="20% - Accent5 35 3 5" xfId="8746"/>
    <cellStyle name="20% - Accent5 35 4" xfId="8747"/>
    <cellStyle name="20% - Accent5 35 5" xfId="8748"/>
    <cellStyle name="20% - Accent5 35 6" xfId="8749"/>
    <cellStyle name="20% - Accent5 35 7" xfId="8750"/>
    <cellStyle name="20% - Accent5 35 8" xfId="8751"/>
    <cellStyle name="20% - Accent5 36" xfId="412"/>
    <cellStyle name="20% - Accent5 36 2" xfId="8752"/>
    <cellStyle name="20% - Accent5 36 2 2" xfId="8753"/>
    <cellStyle name="20% - Accent5 36 2 3" xfId="8754"/>
    <cellStyle name="20% - Accent5 36 2 4" xfId="8755"/>
    <cellStyle name="20% - Accent5 36 2 5" xfId="8756"/>
    <cellStyle name="20% - Accent5 36 3" xfId="8757"/>
    <cellStyle name="20% - Accent5 36 3 2" xfId="8758"/>
    <cellStyle name="20% - Accent5 36 3 3" xfId="8759"/>
    <cellStyle name="20% - Accent5 36 3 4" xfId="8760"/>
    <cellStyle name="20% - Accent5 36 3 5" xfId="8761"/>
    <cellStyle name="20% - Accent5 36 4" xfId="8762"/>
    <cellStyle name="20% - Accent5 36 5" xfId="8763"/>
    <cellStyle name="20% - Accent5 36 6" xfId="8764"/>
    <cellStyle name="20% - Accent5 36 7" xfId="8765"/>
    <cellStyle name="20% - Accent5 36 8" xfId="8766"/>
    <cellStyle name="20% - Accent5 37" xfId="413"/>
    <cellStyle name="20% - Accent5 37 2" xfId="8767"/>
    <cellStyle name="20% - Accent5 37 2 2" xfId="8768"/>
    <cellStyle name="20% - Accent5 37 2 3" xfId="8769"/>
    <cellStyle name="20% - Accent5 37 2 4" xfId="8770"/>
    <cellStyle name="20% - Accent5 37 2 5" xfId="8771"/>
    <cellStyle name="20% - Accent5 37 3" xfId="8772"/>
    <cellStyle name="20% - Accent5 37 3 2" xfId="8773"/>
    <cellStyle name="20% - Accent5 37 3 3" xfId="8774"/>
    <cellStyle name="20% - Accent5 37 3 4" xfId="8775"/>
    <cellStyle name="20% - Accent5 37 3 5" xfId="8776"/>
    <cellStyle name="20% - Accent5 37 4" xfId="8777"/>
    <cellStyle name="20% - Accent5 37 5" xfId="8778"/>
    <cellStyle name="20% - Accent5 37 6" xfId="8779"/>
    <cellStyle name="20% - Accent5 37 7" xfId="8780"/>
    <cellStyle name="20% - Accent5 37 8" xfId="8781"/>
    <cellStyle name="20% - Accent5 38" xfId="414"/>
    <cellStyle name="20% - Accent5 38 2" xfId="8782"/>
    <cellStyle name="20% - Accent5 38 2 2" xfId="8783"/>
    <cellStyle name="20% - Accent5 38 2 3" xfId="8784"/>
    <cellStyle name="20% - Accent5 38 2 4" xfId="8785"/>
    <cellStyle name="20% - Accent5 38 2 5" xfId="8786"/>
    <cellStyle name="20% - Accent5 38 3" xfId="8787"/>
    <cellStyle name="20% - Accent5 38 3 2" xfId="8788"/>
    <cellStyle name="20% - Accent5 38 3 3" xfId="8789"/>
    <cellStyle name="20% - Accent5 38 3 4" xfId="8790"/>
    <cellStyle name="20% - Accent5 38 3 5" xfId="8791"/>
    <cellStyle name="20% - Accent5 38 4" xfId="8792"/>
    <cellStyle name="20% - Accent5 38 5" xfId="8793"/>
    <cellStyle name="20% - Accent5 38 6" xfId="8794"/>
    <cellStyle name="20% - Accent5 38 7" xfId="8795"/>
    <cellStyle name="20% - Accent5 38 8" xfId="8796"/>
    <cellStyle name="20% - Accent5 39" xfId="415"/>
    <cellStyle name="20% - Accent5 39 2" xfId="8797"/>
    <cellStyle name="20% - Accent5 39 2 2" xfId="8798"/>
    <cellStyle name="20% - Accent5 39 2 3" xfId="8799"/>
    <cellStyle name="20% - Accent5 39 2 4" xfId="8800"/>
    <cellStyle name="20% - Accent5 39 2 5" xfId="8801"/>
    <cellStyle name="20% - Accent5 39 3" xfId="8802"/>
    <cellStyle name="20% - Accent5 39 3 2" xfId="8803"/>
    <cellStyle name="20% - Accent5 39 3 3" xfId="8804"/>
    <cellStyle name="20% - Accent5 39 3 4" xfId="8805"/>
    <cellStyle name="20% - Accent5 39 3 5" xfId="8806"/>
    <cellStyle name="20% - Accent5 39 4" xfId="8807"/>
    <cellStyle name="20% - Accent5 39 5" xfId="8808"/>
    <cellStyle name="20% - Accent5 39 6" xfId="8809"/>
    <cellStyle name="20% - Accent5 39 7" xfId="8810"/>
    <cellStyle name="20% - Accent5 39 8" xfId="8811"/>
    <cellStyle name="20% - Accent5 4" xfId="416"/>
    <cellStyle name="20% - Accent5 4 10" xfId="8812"/>
    <cellStyle name="20% - Accent5 4 2" xfId="417"/>
    <cellStyle name="20% - Accent5 4 2 2" xfId="8813"/>
    <cellStyle name="20% - Accent5 4 2 3" xfId="8814"/>
    <cellStyle name="20% - Accent5 4 2 4" xfId="8815"/>
    <cellStyle name="20% - Accent5 4 2 5" xfId="8816"/>
    <cellStyle name="20% - Accent5 4 3" xfId="418"/>
    <cellStyle name="20% - Accent5 4 3 2" xfId="8817"/>
    <cellStyle name="20% - Accent5 4 3 3" xfId="8818"/>
    <cellStyle name="20% - Accent5 4 3 4" xfId="8819"/>
    <cellStyle name="20% - Accent5 4 3 5" xfId="8820"/>
    <cellStyle name="20% - Accent5 4 4" xfId="8821"/>
    <cellStyle name="20% - Accent5 4 4 2" xfId="8822"/>
    <cellStyle name="20% - Accent5 4 4 3" xfId="8823"/>
    <cellStyle name="20% - Accent5 4 4 4" xfId="8824"/>
    <cellStyle name="20% - Accent5 4 4 5" xfId="8825"/>
    <cellStyle name="20% - Accent5 4 5" xfId="8826"/>
    <cellStyle name="20% - Accent5 4 5 2" xfId="8827"/>
    <cellStyle name="20% - Accent5 4 5 3" xfId="8828"/>
    <cellStyle name="20% - Accent5 4 5 4" xfId="8829"/>
    <cellStyle name="20% - Accent5 4 5 5" xfId="8830"/>
    <cellStyle name="20% - Accent5 4 6" xfId="8831"/>
    <cellStyle name="20% - Accent5 4 7" xfId="8832"/>
    <cellStyle name="20% - Accent5 4 8" xfId="8833"/>
    <cellStyle name="20% - Accent5 4 9" xfId="8834"/>
    <cellStyle name="20% - Accent5 40" xfId="419"/>
    <cellStyle name="20% - Accent5 40 2" xfId="8835"/>
    <cellStyle name="20% - Accent5 40 2 2" xfId="8836"/>
    <cellStyle name="20% - Accent5 40 2 3" xfId="8837"/>
    <cellStyle name="20% - Accent5 40 2 4" xfId="8838"/>
    <cellStyle name="20% - Accent5 40 2 5" xfId="8839"/>
    <cellStyle name="20% - Accent5 40 3" xfId="8840"/>
    <cellStyle name="20% - Accent5 40 3 2" xfId="8841"/>
    <cellStyle name="20% - Accent5 40 3 3" xfId="8842"/>
    <cellStyle name="20% - Accent5 40 3 4" xfId="8843"/>
    <cellStyle name="20% - Accent5 40 3 5" xfId="8844"/>
    <cellStyle name="20% - Accent5 40 4" xfId="8845"/>
    <cellStyle name="20% - Accent5 40 5" xfId="8846"/>
    <cellStyle name="20% - Accent5 40 6" xfId="8847"/>
    <cellStyle name="20% - Accent5 40 7" xfId="8848"/>
    <cellStyle name="20% - Accent5 40 8" xfId="8849"/>
    <cellStyle name="20% - Accent5 41" xfId="420"/>
    <cellStyle name="20% - Accent5 41 2" xfId="8850"/>
    <cellStyle name="20% - Accent5 41 2 2" xfId="8851"/>
    <cellStyle name="20% - Accent5 41 2 3" xfId="8852"/>
    <cellStyle name="20% - Accent5 41 2 4" xfId="8853"/>
    <cellStyle name="20% - Accent5 41 2 5" xfId="8854"/>
    <cellStyle name="20% - Accent5 41 3" xfId="8855"/>
    <cellStyle name="20% - Accent5 41 3 2" xfId="8856"/>
    <cellStyle name="20% - Accent5 41 3 3" xfId="8857"/>
    <cellStyle name="20% - Accent5 41 3 4" xfId="8858"/>
    <cellStyle name="20% - Accent5 41 3 5" xfId="8859"/>
    <cellStyle name="20% - Accent5 41 4" xfId="8860"/>
    <cellStyle name="20% - Accent5 41 5" xfId="8861"/>
    <cellStyle name="20% - Accent5 41 6" xfId="8862"/>
    <cellStyle name="20% - Accent5 41 7" xfId="8863"/>
    <cellStyle name="20% - Accent5 41 8" xfId="8864"/>
    <cellStyle name="20% - Accent5 42" xfId="421"/>
    <cellStyle name="20% - Accent5 42 2" xfId="8865"/>
    <cellStyle name="20% - Accent5 42 2 2" xfId="8866"/>
    <cellStyle name="20% - Accent5 42 2 3" xfId="8867"/>
    <cellStyle name="20% - Accent5 42 2 4" xfId="8868"/>
    <cellStyle name="20% - Accent5 42 2 5" xfId="8869"/>
    <cellStyle name="20% - Accent5 42 3" xfId="8870"/>
    <cellStyle name="20% - Accent5 42 3 2" xfId="8871"/>
    <cellStyle name="20% - Accent5 42 3 3" xfId="8872"/>
    <cellStyle name="20% - Accent5 42 3 4" xfId="8873"/>
    <cellStyle name="20% - Accent5 42 3 5" xfId="8874"/>
    <cellStyle name="20% - Accent5 42 4" xfId="8875"/>
    <cellStyle name="20% - Accent5 42 5" xfId="8876"/>
    <cellStyle name="20% - Accent5 42 6" xfId="8877"/>
    <cellStyle name="20% - Accent5 42 7" xfId="8878"/>
    <cellStyle name="20% - Accent5 42 8" xfId="8879"/>
    <cellStyle name="20% - Accent5 43" xfId="422"/>
    <cellStyle name="20% - Accent5 43 2" xfId="8880"/>
    <cellStyle name="20% - Accent5 43 2 2" xfId="8881"/>
    <cellStyle name="20% - Accent5 43 2 3" xfId="8882"/>
    <cellStyle name="20% - Accent5 43 2 4" xfId="8883"/>
    <cellStyle name="20% - Accent5 43 2 5" xfId="8884"/>
    <cellStyle name="20% - Accent5 43 3" xfId="8885"/>
    <cellStyle name="20% - Accent5 43 3 2" xfId="8886"/>
    <cellStyle name="20% - Accent5 43 3 3" xfId="8887"/>
    <cellStyle name="20% - Accent5 43 3 4" xfId="8888"/>
    <cellStyle name="20% - Accent5 43 3 5" xfId="8889"/>
    <cellStyle name="20% - Accent5 43 4" xfId="8890"/>
    <cellStyle name="20% - Accent5 43 5" xfId="8891"/>
    <cellStyle name="20% - Accent5 43 6" xfId="8892"/>
    <cellStyle name="20% - Accent5 43 7" xfId="8893"/>
    <cellStyle name="20% - Accent5 43 8" xfId="8894"/>
    <cellStyle name="20% - Accent5 44" xfId="423"/>
    <cellStyle name="20% - Accent5 44 2" xfId="8895"/>
    <cellStyle name="20% - Accent5 44 2 2" xfId="8896"/>
    <cellStyle name="20% - Accent5 44 2 3" xfId="8897"/>
    <cellStyle name="20% - Accent5 44 2 4" xfId="8898"/>
    <cellStyle name="20% - Accent5 44 2 5" xfId="8899"/>
    <cellStyle name="20% - Accent5 44 3" xfId="8900"/>
    <cellStyle name="20% - Accent5 44 3 2" xfId="8901"/>
    <cellStyle name="20% - Accent5 44 3 3" xfId="8902"/>
    <cellStyle name="20% - Accent5 44 3 4" xfId="8903"/>
    <cellStyle name="20% - Accent5 44 3 5" xfId="8904"/>
    <cellStyle name="20% - Accent5 44 4" xfId="8905"/>
    <cellStyle name="20% - Accent5 44 5" xfId="8906"/>
    <cellStyle name="20% - Accent5 44 6" xfId="8907"/>
    <cellStyle name="20% - Accent5 44 7" xfId="8908"/>
    <cellStyle name="20% - Accent5 44 8" xfId="8909"/>
    <cellStyle name="20% - Accent5 45" xfId="424"/>
    <cellStyle name="20% - Accent5 45 2" xfId="8910"/>
    <cellStyle name="20% - Accent5 45 2 2" xfId="8911"/>
    <cellStyle name="20% - Accent5 45 2 3" xfId="8912"/>
    <cellStyle name="20% - Accent5 45 2 4" xfId="8913"/>
    <cellStyle name="20% - Accent5 45 2 5" xfId="8914"/>
    <cellStyle name="20% - Accent5 45 3" xfId="8915"/>
    <cellStyle name="20% - Accent5 45 3 2" xfId="8916"/>
    <cellStyle name="20% - Accent5 45 3 3" xfId="8917"/>
    <cellStyle name="20% - Accent5 45 3 4" xfId="8918"/>
    <cellStyle name="20% - Accent5 45 3 5" xfId="8919"/>
    <cellStyle name="20% - Accent5 45 4" xfId="8920"/>
    <cellStyle name="20% - Accent5 45 5" xfId="8921"/>
    <cellStyle name="20% - Accent5 45 6" xfId="8922"/>
    <cellStyle name="20% - Accent5 45 7" xfId="8923"/>
    <cellStyle name="20% - Accent5 45 8" xfId="8924"/>
    <cellStyle name="20% - Accent5 46" xfId="425"/>
    <cellStyle name="20% - Accent5 46 2" xfId="8925"/>
    <cellStyle name="20% - Accent5 46 2 2" xfId="8926"/>
    <cellStyle name="20% - Accent5 46 2 3" xfId="8927"/>
    <cellStyle name="20% - Accent5 46 2 4" xfId="8928"/>
    <cellStyle name="20% - Accent5 46 2 5" xfId="8929"/>
    <cellStyle name="20% - Accent5 46 3" xfId="8930"/>
    <cellStyle name="20% - Accent5 46 3 2" xfId="8931"/>
    <cellStyle name="20% - Accent5 46 3 3" xfId="8932"/>
    <cellStyle name="20% - Accent5 46 3 4" xfId="8933"/>
    <cellStyle name="20% - Accent5 46 3 5" xfId="8934"/>
    <cellStyle name="20% - Accent5 46 4" xfId="8935"/>
    <cellStyle name="20% - Accent5 46 5" xfId="8936"/>
    <cellStyle name="20% - Accent5 46 6" xfId="8937"/>
    <cellStyle name="20% - Accent5 46 7" xfId="8938"/>
    <cellStyle name="20% - Accent5 46 8" xfId="8939"/>
    <cellStyle name="20% - Accent5 47" xfId="426"/>
    <cellStyle name="20% - Accent5 47 2" xfId="8940"/>
    <cellStyle name="20% - Accent5 47 2 2" xfId="8941"/>
    <cellStyle name="20% - Accent5 47 2 3" xfId="8942"/>
    <cellStyle name="20% - Accent5 47 2 4" xfId="8943"/>
    <cellStyle name="20% - Accent5 47 2 5" xfId="8944"/>
    <cellStyle name="20% - Accent5 47 3" xfId="8945"/>
    <cellStyle name="20% - Accent5 47 3 2" xfId="8946"/>
    <cellStyle name="20% - Accent5 47 3 3" xfId="8947"/>
    <cellStyle name="20% - Accent5 47 3 4" xfId="8948"/>
    <cellStyle name="20% - Accent5 47 3 5" xfId="8949"/>
    <cellStyle name="20% - Accent5 47 4" xfId="8950"/>
    <cellStyle name="20% - Accent5 47 5" xfId="8951"/>
    <cellStyle name="20% - Accent5 47 6" xfId="8952"/>
    <cellStyle name="20% - Accent5 47 7" xfId="8953"/>
    <cellStyle name="20% - Accent5 47 8" xfId="8954"/>
    <cellStyle name="20% - Accent5 48" xfId="427"/>
    <cellStyle name="20% - Accent5 48 2" xfId="8955"/>
    <cellStyle name="20% - Accent5 48 2 2" xfId="8956"/>
    <cellStyle name="20% - Accent5 48 2 3" xfId="8957"/>
    <cellStyle name="20% - Accent5 48 2 4" xfId="8958"/>
    <cellStyle name="20% - Accent5 48 2 5" xfId="8959"/>
    <cellStyle name="20% - Accent5 48 3" xfId="8960"/>
    <cellStyle name="20% - Accent5 48 3 2" xfId="8961"/>
    <cellStyle name="20% - Accent5 48 3 3" xfId="8962"/>
    <cellStyle name="20% - Accent5 48 3 4" xfId="8963"/>
    <cellStyle name="20% - Accent5 48 3 5" xfId="8964"/>
    <cellStyle name="20% - Accent5 48 4" xfId="8965"/>
    <cellStyle name="20% - Accent5 48 5" xfId="8966"/>
    <cellStyle name="20% - Accent5 48 6" xfId="8967"/>
    <cellStyle name="20% - Accent5 48 7" xfId="8968"/>
    <cellStyle name="20% - Accent5 48 8" xfId="8969"/>
    <cellStyle name="20% - Accent5 49" xfId="428"/>
    <cellStyle name="20% - Accent5 49 2" xfId="8970"/>
    <cellStyle name="20% - Accent5 49 2 2" xfId="8971"/>
    <cellStyle name="20% - Accent5 49 2 3" xfId="8972"/>
    <cellStyle name="20% - Accent5 49 2 4" xfId="8973"/>
    <cellStyle name="20% - Accent5 49 2 5" xfId="8974"/>
    <cellStyle name="20% - Accent5 49 3" xfId="8975"/>
    <cellStyle name="20% - Accent5 49 3 2" xfId="8976"/>
    <cellStyle name="20% - Accent5 49 3 3" xfId="8977"/>
    <cellStyle name="20% - Accent5 49 3 4" xfId="8978"/>
    <cellStyle name="20% - Accent5 49 3 5" xfId="8979"/>
    <cellStyle name="20% - Accent5 49 4" xfId="8980"/>
    <cellStyle name="20% - Accent5 49 5" xfId="8981"/>
    <cellStyle name="20% - Accent5 49 6" xfId="8982"/>
    <cellStyle name="20% - Accent5 49 7" xfId="8983"/>
    <cellStyle name="20% - Accent5 49 8" xfId="8984"/>
    <cellStyle name="20% - Accent5 5" xfId="429"/>
    <cellStyle name="20% - Accent5 5 10" xfId="8985"/>
    <cellStyle name="20% - Accent5 5 2" xfId="430"/>
    <cellStyle name="20% - Accent5 5 2 2" xfId="8986"/>
    <cellStyle name="20% - Accent5 5 2 3" xfId="8987"/>
    <cellStyle name="20% - Accent5 5 2 4" xfId="8988"/>
    <cellStyle name="20% - Accent5 5 2 5" xfId="8989"/>
    <cellStyle name="20% - Accent5 5 3" xfId="431"/>
    <cellStyle name="20% - Accent5 5 3 2" xfId="8990"/>
    <cellStyle name="20% - Accent5 5 3 3" xfId="8991"/>
    <cellStyle name="20% - Accent5 5 3 4" xfId="8992"/>
    <cellStyle name="20% - Accent5 5 3 5" xfId="8993"/>
    <cellStyle name="20% - Accent5 5 4" xfId="8994"/>
    <cellStyle name="20% - Accent5 5 4 2" xfId="8995"/>
    <cellStyle name="20% - Accent5 5 4 3" xfId="8996"/>
    <cellStyle name="20% - Accent5 5 4 4" xfId="8997"/>
    <cellStyle name="20% - Accent5 5 4 5" xfId="8998"/>
    <cellStyle name="20% - Accent5 5 5" xfId="8999"/>
    <cellStyle name="20% - Accent5 5 5 2" xfId="9000"/>
    <cellStyle name="20% - Accent5 5 5 3" xfId="9001"/>
    <cellStyle name="20% - Accent5 5 5 4" xfId="9002"/>
    <cellStyle name="20% - Accent5 5 5 5" xfId="9003"/>
    <cellStyle name="20% - Accent5 5 6" xfId="9004"/>
    <cellStyle name="20% - Accent5 5 7" xfId="9005"/>
    <cellStyle name="20% - Accent5 5 8" xfId="9006"/>
    <cellStyle name="20% - Accent5 5 9" xfId="9007"/>
    <cellStyle name="20% - Accent5 50" xfId="432"/>
    <cellStyle name="20% - Accent5 50 2" xfId="9008"/>
    <cellStyle name="20% - Accent5 50 2 2" xfId="9009"/>
    <cellStyle name="20% - Accent5 50 2 3" xfId="9010"/>
    <cellStyle name="20% - Accent5 50 2 4" xfId="9011"/>
    <cellStyle name="20% - Accent5 50 2 5" xfId="9012"/>
    <cellStyle name="20% - Accent5 50 3" xfId="9013"/>
    <cellStyle name="20% - Accent5 50 3 2" xfId="9014"/>
    <cellStyle name="20% - Accent5 50 3 3" xfId="9015"/>
    <cellStyle name="20% - Accent5 50 3 4" xfId="9016"/>
    <cellStyle name="20% - Accent5 50 3 5" xfId="9017"/>
    <cellStyle name="20% - Accent5 50 4" xfId="9018"/>
    <cellStyle name="20% - Accent5 50 5" xfId="9019"/>
    <cellStyle name="20% - Accent5 50 6" xfId="9020"/>
    <cellStyle name="20% - Accent5 50 7" xfId="9021"/>
    <cellStyle name="20% - Accent5 50 8" xfId="9022"/>
    <cellStyle name="20% - Accent5 51" xfId="433"/>
    <cellStyle name="20% - Accent5 51 2" xfId="9023"/>
    <cellStyle name="20% - Accent5 51 2 2" xfId="9024"/>
    <cellStyle name="20% - Accent5 51 2 3" xfId="9025"/>
    <cellStyle name="20% - Accent5 51 2 4" xfId="9026"/>
    <cellStyle name="20% - Accent5 51 2 5" xfId="9027"/>
    <cellStyle name="20% - Accent5 51 3" xfId="9028"/>
    <cellStyle name="20% - Accent5 51 3 2" xfId="9029"/>
    <cellStyle name="20% - Accent5 51 3 3" xfId="9030"/>
    <cellStyle name="20% - Accent5 51 3 4" xfId="9031"/>
    <cellStyle name="20% - Accent5 51 3 5" xfId="9032"/>
    <cellStyle name="20% - Accent5 51 4" xfId="9033"/>
    <cellStyle name="20% - Accent5 51 5" xfId="9034"/>
    <cellStyle name="20% - Accent5 51 6" xfId="9035"/>
    <cellStyle name="20% - Accent5 51 7" xfId="9036"/>
    <cellStyle name="20% - Accent5 51 8" xfId="9037"/>
    <cellStyle name="20% - Accent5 52" xfId="434"/>
    <cellStyle name="20% - Accent5 52 2" xfId="9038"/>
    <cellStyle name="20% - Accent5 52 2 2" xfId="9039"/>
    <cellStyle name="20% - Accent5 52 2 3" xfId="9040"/>
    <cellStyle name="20% - Accent5 52 2 4" xfId="9041"/>
    <cellStyle name="20% - Accent5 52 2 5" xfId="9042"/>
    <cellStyle name="20% - Accent5 52 3" xfId="9043"/>
    <cellStyle name="20% - Accent5 52 3 2" xfId="9044"/>
    <cellStyle name="20% - Accent5 52 3 3" xfId="9045"/>
    <cellStyle name="20% - Accent5 52 3 4" xfId="9046"/>
    <cellStyle name="20% - Accent5 52 3 5" xfId="9047"/>
    <cellStyle name="20% - Accent5 52 4" xfId="9048"/>
    <cellStyle name="20% - Accent5 52 5" xfId="9049"/>
    <cellStyle name="20% - Accent5 52 6" xfId="9050"/>
    <cellStyle name="20% - Accent5 52 7" xfId="9051"/>
    <cellStyle name="20% - Accent5 52 8" xfId="9052"/>
    <cellStyle name="20% - Accent5 53" xfId="435"/>
    <cellStyle name="20% - Accent5 53 2" xfId="9053"/>
    <cellStyle name="20% - Accent5 53 2 2" xfId="9054"/>
    <cellStyle name="20% - Accent5 53 2 3" xfId="9055"/>
    <cellStyle name="20% - Accent5 53 2 4" xfId="9056"/>
    <cellStyle name="20% - Accent5 53 2 5" xfId="9057"/>
    <cellStyle name="20% - Accent5 53 3" xfId="9058"/>
    <cellStyle name="20% - Accent5 53 3 2" xfId="9059"/>
    <cellStyle name="20% - Accent5 53 3 3" xfId="9060"/>
    <cellStyle name="20% - Accent5 53 3 4" xfId="9061"/>
    <cellStyle name="20% - Accent5 53 3 5" xfId="9062"/>
    <cellStyle name="20% - Accent5 53 4" xfId="9063"/>
    <cellStyle name="20% - Accent5 53 5" xfId="9064"/>
    <cellStyle name="20% - Accent5 53 6" xfId="9065"/>
    <cellStyle name="20% - Accent5 53 7" xfId="9066"/>
    <cellStyle name="20% - Accent5 53 8" xfId="9067"/>
    <cellStyle name="20% - Accent5 54" xfId="436"/>
    <cellStyle name="20% - Accent5 54 2" xfId="9068"/>
    <cellStyle name="20% - Accent5 54 2 2" xfId="9069"/>
    <cellStyle name="20% - Accent5 54 2 3" xfId="9070"/>
    <cellStyle name="20% - Accent5 54 2 4" xfId="9071"/>
    <cellStyle name="20% - Accent5 54 2 5" xfId="9072"/>
    <cellStyle name="20% - Accent5 54 3" xfId="9073"/>
    <cellStyle name="20% - Accent5 54 3 2" xfId="9074"/>
    <cellStyle name="20% - Accent5 54 3 3" xfId="9075"/>
    <cellStyle name="20% - Accent5 54 3 4" xfId="9076"/>
    <cellStyle name="20% - Accent5 54 3 5" xfId="9077"/>
    <cellStyle name="20% - Accent5 54 4" xfId="9078"/>
    <cellStyle name="20% - Accent5 54 5" xfId="9079"/>
    <cellStyle name="20% - Accent5 54 6" xfId="9080"/>
    <cellStyle name="20% - Accent5 54 7" xfId="9081"/>
    <cellStyle name="20% - Accent5 54 8" xfId="9082"/>
    <cellStyle name="20% - Accent5 55" xfId="437"/>
    <cellStyle name="20% - Accent5 55 2" xfId="9083"/>
    <cellStyle name="20% - Accent5 55 2 2" xfId="9084"/>
    <cellStyle name="20% - Accent5 55 2 3" xfId="9085"/>
    <cellStyle name="20% - Accent5 55 2 4" xfId="9086"/>
    <cellStyle name="20% - Accent5 55 2 5" xfId="9087"/>
    <cellStyle name="20% - Accent5 55 3" xfId="9088"/>
    <cellStyle name="20% - Accent5 55 3 2" xfId="9089"/>
    <cellStyle name="20% - Accent5 55 3 3" xfId="9090"/>
    <cellStyle name="20% - Accent5 55 3 4" xfId="9091"/>
    <cellStyle name="20% - Accent5 55 3 5" xfId="9092"/>
    <cellStyle name="20% - Accent5 55 4" xfId="9093"/>
    <cellStyle name="20% - Accent5 55 5" xfId="9094"/>
    <cellStyle name="20% - Accent5 55 6" xfId="9095"/>
    <cellStyle name="20% - Accent5 55 7" xfId="9096"/>
    <cellStyle name="20% - Accent5 55 8" xfId="9097"/>
    <cellStyle name="20% - Accent5 56" xfId="438"/>
    <cellStyle name="20% - Accent5 56 2" xfId="9098"/>
    <cellStyle name="20% - Accent5 56 2 2" xfId="9099"/>
    <cellStyle name="20% - Accent5 56 2 3" xfId="9100"/>
    <cellStyle name="20% - Accent5 56 2 4" xfId="9101"/>
    <cellStyle name="20% - Accent5 56 2 5" xfId="9102"/>
    <cellStyle name="20% - Accent5 56 3" xfId="9103"/>
    <cellStyle name="20% - Accent5 56 3 2" xfId="9104"/>
    <cellStyle name="20% - Accent5 56 3 3" xfId="9105"/>
    <cellStyle name="20% - Accent5 56 3 4" xfId="9106"/>
    <cellStyle name="20% - Accent5 56 3 5" xfId="9107"/>
    <cellStyle name="20% - Accent5 56 4" xfId="9108"/>
    <cellStyle name="20% - Accent5 56 5" xfId="9109"/>
    <cellStyle name="20% - Accent5 56 6" xfId="9110"/>
    <cellStyle name="20% - Accent5 56 7" xfId="9111"/>
    <cellStyle name="20% - Accent5 56 8" xfId="9112"/>
    <cellStyle name="20% - Accent5 57" xfId="439"/>
    <cellStyle name="20% - Accent5 57 2" xfId="9113"/>
    <cellStyle name="20% - Accent5 57 2 2" xfId="9114"/>
    <cellStyle name="20% - Accent5 57 2 3" xfId="9115"/>
    <cellStyle name="20% - Accent5 57 2 4" xfId="9116"/>
    <cellStyle name="20% - Accent5 57 2 5" xfId="9117"/>
    <cellStyle name="20% - Accent5 57 3" xfId="9118"/>
    <cellStyle name="20% - Accent5 57 3 2" xfId="9119"/>
    <cellStyle name="20% - Accent5 57 3 3" xfId="9120"/>
    <cellStyle name="20% - Accent5 57 3 4" xfId="9121"/>
    <cellStyle name="20% - Accent5 57 3 5" xfId="9122"/>
    <cellStyle name="20% - Accent5 57 4" xfId="9123"/>
    <cellStyle name="20% - Accent5 57 5" xfId="9124"/>
    <cellStyle name="20% - Accent5 57 6" xfId="9125"/>
    <cellStyle name="20% - Accent5 57 7" xfId="9126"/>
    <cellStyle name="20% - Accent5 57 8" xfId="9127"/>
    <cellStyle name="20% - Accent5 58" xfId="440"/>
    <cellStyle name="20% - Accent5 58 2" xfId="9128"/>
    <cellStyle name="20% - Accent5 58 2 2" xfId="9129"/>
    <cellStyle name="20% - Accent5 58 2 3" xfId="9130"/>
    <cellStyle name="20% - Accent5 58 2 4" xfId="9131"/>
    <cellStyle name="20% - Accent5 58 2 5" xfId="9132"/>
    <cellStyle name="20% - Accent5 58 3" xfId="9133"/>
    <cellStyle name="20% - Accent5 58 3 2" xfId="9134"/>
    <cellStyle name="20% - Accent5 58 3 3" xfId="9135"/>
    <cellStyle name="20% - Accent5 58 3 4" xfId="9136"/>
    <cellStyle name="20% - Accent5 58 3 5" xfId="9137"/>
    <cellStyle name="20% - Accent5 58 4" xfId="9138"/>
    <cellStyle name="20% - Accent5 58 5" xfId="9139"/>
    <cellStyle name="20% - Accent5 58 6" xfId="9140"/>
    <cellStyle name="20% - Accent5 58 7" xfId="9141"/>
    <cellStyle name="20% - Accent5 58 8" xfId="9142"/>
    <cellStyle name="20% - Accent5 59" xfId="441"/>
    <cellStyle name="20% - Accent5 59 2" xfId="9143"/>
    <cellStyle name="20% - Accent5 59 2 2" xfId="9144"/>
    <cellStyle name="20% - Accent5 59 2 3" xfId="9145"/>
    <cellStyle name="20% - Accent5 59 2 4" xfId="9146"/>
    <cellStyle name="20% - Accent5 59 2 5" xfId="9147"/>
    <cellStyle name="20% - Accent5 59 3" xfId="9148"/>
    <cellStyle name="20% - Accent5 59 3 2" xfId="9149"/>
    <cellStyle name="20% - Accent5 59 3 3" xfId="9150"/>
    <cellStyle name="20% - Accent5 59 3 4" xfId="9151"/>
    <cellStyle name="20% - Accent5 59 3 5" xfId="9152"/>
    <cellStyle name="20% - Accent5 59 4" xfId="9153"/>
    <cellStyle name="20% - Accent5 59 5" xfId="9154"/>
    <cellStyle name="20% - Accent5 59 6" xfId="9155"/>
    <cellStyle name="20% - Accent5 59 7" xfId="9156"/>
    <cellStyle name="20% - Accent5 59 8" xfId="9157"/>
    <cellStyle name="20% - Accent5 6" xfId="442"/>
    <cellStyle name="20% - Accent5 6 10" xfId="9158"/>
    <cellStyle name="20% - Accent5 6 2" xfId="443"/>
    <cellStyle name="20% - Accent5 6 2 2" xfId="9159"/>
    <cellStyle name="20% - Accent5 6 2 3" xfId="9160"/>
    <cellStyle name="20% - Accent5 6 2 4" xfId="9161"/>
    <cellStyle name="20% - Accent5 6 2 5" xfId="9162"/>
    <cellStyle name="20% - Accent5 6 3" xfId="444"/>
    <cellStyle name="20% - Accent5 6 3 2" xfId="9163"/>
    <cellStyle name="20% - Accent5 6 3 3" xfId="9164"/>
    <cellStyle name="20% - Accent5 6 3 4" xfId="9165"/>
    <cellStyle name="20% - Accent5 6 3 5" xfId="9166"/>
    <cellStyle name="20% - Accent5 6 4" xfId="9167"/>
    <cellStyle name="20% - Accent5 6 4 2" xfId="9168"/>
    <cellStyle name="20% - Accent5 6 4 3" xfId="9169"/>
    <cellStyle name="20% - Accent5 6 4 4" xfId="9170"/>
    <cellStyle name="20% - Accent5 6 4 5" xfId="9171"/>
    <cellStyle name="20% - Accent5 6 5" xfId="9172"/>
    <cellStyle name="20% - Accent5 6 5 2" xfId="9173"/>
    <cellStyle name="20% - Accent5 6 5 3" xfId="9174"/>
    <cellStyle name="20% - Accent5 6 5 4" xfId="9175"/>
    <cellStyle name="20% - Accent5 6 5 5" xfId="9176"/>
    <cellStyle name="20% - Accent5 6 6" xfId="9177"/>
    <cellStyle name="20% - Accent5 6 7" xfId="9178"/>
    <cellStyle name="20% - Accent5 6 8" xfId="9179"/>
    <cellStyle name="20% - Accent5 6 9" xfId="9180"/>
    <cellStyle name="20% - Accent5 60" xfId="445"/>
    <cellStyle name="20% - Accent5 60 2" xfId="9181"/>
    <cellStyle name="20% - Accent5 60 2 2" xfId="9182"/>
    <cellStyle name="20% - Accent5 60 2 3" xfId="9183"/>
    <cellStyle name="20% - Accent5 60 2 4" xfId="9184"/>
    <cellStyle name="20% - Accent5 60 2 5" xfId="9185"/>
    <cellStyle name="20% - Accent5 60 3" xfId="9186"/>
    <cellStyle name="20% - Accent5 60 3 2" xfId="9187"/>
    <cellStyle name="20% - Accent5 60 3 3" xfId="9188"/>
    <cellStyle name="20% - Accent5 60 3 4" xfId="9189"/>
    <cellStyle name="20% - Accent5 60 3 5" xfId="9190"/>
    <cellStyle name="20% - Accent5 60 4" xfId="9191"/>
    <cellStyle name="20% - Accent5 60 5" xfId="9192"/>
    <cellStyle name="20% - Accent5 60 6" xfId="9193"/>
    <cellStyle name="20% - Accent5 60 7" xfId="9194"/>
    <cellStyle name="20% - Accent5 60 8" xfId="9195"/>
    <cellStyle name="20% - Accent5 61" xfId="446"/>
    <cellStyle name="20% - Accent5 61 2" xfId="9196"/>
    <cellStyle name="20% - Accent5 61 2 2" xfId="9197"/>
    <cellStyle name="20% - Accent5 61 2 3" xfId="9198"/>
    <cellStyle name="20% - Accent5 61 2 4" xfId="9199"/>
    <cellStyle name="20% - Accent5 61 2 5" xfId="9200"/>
    <cellStyle name="20% - Accent5 61 3" xfId="9201"/>
    <cellStyle name="20% - Accent5 61 3 2" xfId="9202"/>
    <cellStyle name="20% - Accent5 61 3 3" xfId="9203"/>
    <cellStyle name="20% - Accent5 61 3 4" xfId="9204"/>
    <cellStyle name="20% - Accent5 61 3 5" xfId="9205"/>
    <cellStyle name="20% - Accent5 61 4" xfId="9206"/>
    <cellStyle name="20% - Accent5 61 5" xfId="9207"/>
    <cellStyle name="20% - Accent5 61 6" xfId="9208"/>
    <cellStyle name="20% - Accent5 61 7" xfId="9209"/>
    <cellStyle name="20% - Accent5 61 8" xfId="9210"/>
    <cellStyle name="20% - Accent5 62" xfId="447"/>
    <cellStyle name="20% - Accent5 62 2" xfId="9211"/>
    <cellStyle name="20% - Accent5 62 2 2" xfId="9212"/>
    <cellStyle name="20% - Accent5 62 2 3" xfId="9213"/>
    <cellStyle name="20% - Accent5 62 2 4" xfId="9214"/>
    <cellStyle name="20% - Accent5 62 2 5" xfId="9215"/>
    <cellStyle name="20% - Accent5 62 3" xfId="9216"/>
    <cellStyle name="20% - Accent5 62 3 2" xfId="9217"/>
    <cellStyle name="20% - Accent5 62 3 3" xfId="9218"/>
    <cellStyle name="20% - Accent5 62 3 4" xfId="9219"/>
    <cellStyle name="20% - Accent5 62 3 5" xfId="9220"/>
    <cellStyle name="20% - Accent5 62 4" xfId="9221"/>
    <cellStyle name="20% - Accent5 62 5" xfId="9222"/>
    <cellStyle name="20% - Accent5 62 6" xfId="9223"/>
    <cellStyle name="20% - Accent5 62 7" xfId="9224"/>
    <cellStyle name="20% - Accent5 62 8" xfId="9225"/>
    <cellStyle name="20% - Accent5 63" xfId="448"/>
    <cellStyle name="20% - Accent5 63 2" xfId="9226"/>
    <cellStyle name="20% - Accent5 63 2 2" xfId="9227"/>
    <cellStyle name="20% - Accent5 63 2 3" xfId="9228"/>
    <cellStyle name="20% - Accent5 63 2 4" xfId="9229"/>
    <cellStyle name="20% - Accent5 63 2 5" xfId="9230"/>
    <cellStyle name="20% - Accent5 63 3" xfId="9231"/>
    <cellStyle name="20% - Accent5 63 3 2" xfId="9232"/>
    <cellStyle name="20% - Accent5 63 3 3" xfId="9233"/>
    <cellStyle name="20% - Accent5 63 3 4" xfId="9234"/>
    <cellStyle name="20% - Accent5 63 3 5" xfId="9235"/>
    <cellStyle name="20% - Accent5 63 4" xfId="9236"/>
    <cellStyle name="20% - Accent5 63 5" xfId="9237"/>
    <cellStyle name="20% - Accent5 63 6" xfId="9238"/>
    <cellStyle name="20% - Accent5 63 7" xfId="9239"/>
    <cellStyle name="20% - Accent5 63 8" xfId="9240"/>
    <cellStyle name="20% - Accent5 64" xfId="449"/>
    <cellStyle name="20% - Accent5 64 2" xfId="9241"/>
    <cellStyle name="20% - Accent5 64 2 2" xfId="9242"/>
    <cellStyle name="20% - Accent5 64 2 3" xfId="9243"/>
    <cellStyle name="20% - Accent5 64 2 4" xfId="9244"/>
    <cellStyle name="20% - Accent5 64 2 5" xfId="9245"/>
    <cellStyle name="20% - Accent5 64 3" xfId="9246"/>
    <cellStyle name="20% - Accent5 64 3 2" xfId="9247"/>
    <cellStyle name="20% - Accent5 64 3 3" xfId="9248"/>
    <cellStyle name="20% - Accent5 64 3 4" xfId="9249"/>
    <cellStyle name="20% - Accent5 64 3 5" xfId="9250"/>
    <cellStyle name="20% - Accent5 64 4" xfId="9251"/>
    <cellStyle name="20% - Accent5 64 5" xfId="9252"/>
    <cellStyle name="20% - Accent5 64 6" xfId="9253"/>
    <cellStyle name="20% - Accent5 64 7" xfId="9254"/>
    <cellStyle name="20% - Accent5 64 8" xfId="9255"/>
    <cellStyle name="20% - Accent5 65" xfId="450"/>
    <cellStyle name="20% - Accent5 65 2" xfId="9256"/>
    <cellStyle name="20% - Accent5 65 2 2" xfId="9257"/>
    <cellStyle name="20% - Accent5 65 2 3" xfId="9258"/>
    <cellStyle name="20% - Accent5 65 2 4" xfId="9259"/>
    <cellStyle name="20% - Accent5 65 2 5" xfId="9260"/>
    <cellStyle name="20% - Accent5 65 3" xfId="9261"/>
    <cellStyle name="20% - Accent5 65 3 2" xfId="9262"/>
    <cellStyle name="20% - Accent5 65 3 3" xfId="9263"/>
    <cellStyle name="20% - Accent5 65 3 4" xfId="9264"/>
    <cellStyle name="20% - Accent5 65 3 5" xfId="9265"/>
    <cellStyle name="20% - Accent5 65 4" xfId="9266"/>
    <cellStyle name="20% - Accent5 65 5" xfId="9267"/>
    <cellStyle name="20% - Accent5 65 6" xfId="9268"/>
    <cellStyle name="20% - Accent5 65 7" xfId="9269"/>
    <cellStyle name="20% - Accent5 65 8" xfId="9270"/>
    <cellStyle name="20% - Accent5 66" xfId="451"/>
    <cellStyle name="20% - Accent5 66 2" xfId="9271"/>
    <cellStyle name="20% - Accent5 66 2 2" xfId="9272"/>
    <cellStyle name="20% - Accent5 66 2 3" xfId="9273"/>
    <cellStyle name="20% - Accent5 66 2 4" xfId="9274"/>
    <cellStyle name="20% - Accent5 66 2 5" xfId="9275"/>
    <cellStyle name="20% - Accent5 66 3" xfId="9276"/>
    <cellStyle name="20% - Accent5 66 3 2" xfId="9277"/>
    <cellStyle name="20% - Accent5 66 3 3" xfId="9278"/>
    <cellStyle name="20% - Accent5 66 3 4" xfId="9279"/>
    <cellStyle name="20% - Accent5 66 3 5" xfId="9280"/>
    <cellStyle name="20% - Accent5 66 4" xfId="9281"/>
    <cellStyle name="20% - Accent5 66 5" xfId="9282"/>
    <cellStyle name="20% - Accent5 66 6" xfId="9283"/>
    <cellStyle name="20% - Accent5 66 7" xfId="9284"/>
    <cellStyle name="20% - Accent5 66 8" xfId="9285"/>
    <cellStyle name="20% - Accent5 67" xfId="452"/>
    <cellStyle name="20% - Accent5 67 2" xfId="9286"/>
    <cellStyle name="20% - Accent5 67 2 2" xfId="9287"/>
    <cellStyle name="20% - Accent5 67 2 3" xfId="9288"/>
    <cellStyle name="20% - Accent5 67 2 4" xfId="9289"/>
    <cellStyle name="20% - Accent5 67 2 5" xfId="9290"/>
    <cellStyle name="20% - Accent5 67 3" xfId="9291"/>
    <cellStyle name="20% - Accent5 67 3 2" xfId="9292"/>
    <cellStyle name="20% - Accent5 67 3 3" xfId="9293"/>
    <cellStyle name="20% - Accent5 67 3 4" xfId="9294"/>
    <cellStyle name="20% - Accent5 67 3 5" xfId="9295"/>
    <cellStyle name="20% - Accent5 67 4" xfId="9296"/>
    <cellStyle name="20% - Accent5 67 5" xfId="9297"/>
    <cellStyle name="20% - Accent5 67 6" xfId="9298"/>
    <cellStyle name="20% - Accent5 67 7" xfId="9299"/>
    <cellStyle name="20% - Accent5 67 8" xfId="9300"/>
    <cellStyle name="20% - Accent5 68" xfId="453"/>
    <cellStyle name="20% - Accent5 68 2" xfId="9301"/>
    <cellStyle name="20% - Accent5 68 2 2" xfId="9302"/>
    <cellStyle name="20% - Accent5 68 2 3" xfId="9303"/>
    <cellStyle name="20% - Accent5 68 2 4" xfId="9304"/>
    <cellStyle name="20% - Accent5 68 2 5" xfId="9305"/>
    <cellStyle name="20% - Accent5 68 3" xfId="9306"/>
    <cellStyle name="20% - Accent5 68 3 2" xfId="9307"/>
    <cellStyle name="20% - Accent5 68 3 3" xfId="9308"/>
    <cellStyle name="20% - Accent5 68 3 4" xfId="9309"/>
    <cellStyle name="20% - Accent5 68 3 5" xfId="9310"/>
    <cellStyle name="20% - Accent5 68 4" xfId="9311"/>
    <cellStyle name="20% - Accent5 68 5" xfId="9312"/>
    <cellStyle name="20% - Accent5 68 6" xfId="9313"/>
    <cellStyle name="20% - Accent5 68 7" xfId="9314"/>
    <cellStyle name="20% - Accent5 68 8" xfId="9315"/>
    <cellStyle name="20% - Accent5 69" xfId="454"/>
    <cellStyle name="20% - Accent5 69 2" xfId="9316"/>
    <cellStyle name="20% - Accent5 69 2 2" xfId="9317"/>
    <cellStyle name="20% - Accent5 69 2 3" xfId="9318"/>
    <cellStyle name="20% - Accent5 69 2 4" xfId="9319"/>
    <cellStyle name="20% - Accent5 69 2 5" xfId="9320"/>
    <cellStyle name="20% - Accent5 69 3" xfId="9321"/>
    <cellStyle name="20% - Accent5 69 3 2" xfId="9322"/>
    <cellStyle name="20% - Accent5 69 3 3" xfId="9323"/>
    <cellStyle name="20% - Accent5 69 3 4" xfId="9324"/>
    <cellStyle name="20% - Accent5 69 3 5" xfId="9325"/>
    <cellStyle name="20% - Accent5 69 4" xfId="9326"/>
    <cellStyle name="20% - Accent5 69 5" xfId="9327"/>
    <cellStyle name="20% - Accent5 69 6" xfId="9328"/>
    <cellStyle name="20% - Accent5 69 7" xfId="9329"/>
    <cellStyle name="20% - Accent5 69 8" xfId="9330"/>
    <cellStyle name="20% - Accent5 7" xfId="455"/>
    <cellStyle name="20% - Accent5 7 10" xfId="9331"/>
    <cellStyle name="20% - Accent5 7 2" xfId="456"/>
    <cellStyle name="20% - Accent5 7 2 2" xfId="9332"/>
    <cellStyle name="20% - Accent5 7 2 3" xfId="9333"/>
    <cellStyle name="20% - Accent5 7 2 4" xfId="9334"/>
    <cellStyle name="20% - Accent5 7 2 5" xfId="9335"/>
    <cellStyle name="20% - Accent5 7 3" xfId="457"/>
    <cellStyle name="20% - Accent5 7 3 2" xfId="9336"/>
    <cellStyle name="20% - Accent5 7 3 3" xfId="9337"/>
    <cellStyle name="20% - Accent5 7 3 4" xfId="9338"/>
    <cellStyle name="20% - Accent5 7 3 5" xfId="9339"/>
    <cellStyle name="20% - Accent5 7 4" xfId="9340"/>
    <cellStyle name="20% - Accent5 7 4 2" xfId="9341"/>
    <cellStyle name="20% - Accent5 7 4 3" xfId="9342"/>
    <cellStyle name="20% - Accent5 7 4 4" xfId="9343"/>
    <cellStyle name="20% - Accent5 7 4 5" xfId="9344"/>
    <cellStyle name="20% - Accent5 7 5" xfId="9345"/>
    <cellStyle name="20% - Accent5 7 5 2" xfId="9346"/>
    <cellStyle name="20% - Accent5 7 5 3" xfId="9347"/>
    <cellStyle name="20% - Accent5 7 5 4" xfId="9348"/>
    <cellStyle name="20% - Accent5 7 5 5" xfId="9349"/>
    <cellStyle name="20% - Accent5 7 6" xfId="9350"/>
    <cellStyle name="20% - Accent5 7 7" xfId="9351"/>
    <cellStyle name="20% - Accent5 7 8" xfId="9352"/>
    <cellStyle name="20% - Accent5 7 9" xfId="9353"/>
    <cellStyle name="20% - Accent5 70" xfId="458"/>
    <cellStyle name="20% - Accent5 70 2" xfId="9354"/>
    <cellStyle name="20% - Accent5 70 2 2" xfId="9355"/>
    <cellStyle name="20% - Accent5 70 2 3" xfId="9356"/>
    <cellStyle name="20% - Accent5 70 2 4" xfId="9357"/>
    <cellStyle name="20% - Accent5 70 2 5" xfId="9358"/>
    <cellStyle name="20% - Accent5 70 3" xfId="9359"/>
    <cellStyle name="20% - Accent5 70 3 2" xfId="9360"/>
    <cellStyle name="20% - Accent5 70 3 3" xfId="9361"/>
    <cellStyle name="20% - Accent5 70 3 4" xfId="9362"/>
    <cellStyle name="20% - Accent5 70 3 5" xfId="9363"/>
    <cellStyle name="20% - Accent5 70 4" xfId="9364"/>
    <cellStyle name="20% - Accent5 70 5" xfId="9365"/>
    <cellStyle name="20% - Accent5 70 6" xfId="9366"/>
    <cellStyle name="20% - Accent5 70 7" xfId="9367"/>
    <cellStyle name="20% - Accent5 70 8" xfId="9368"/>
    <cellStyle name="20% - Accent5 71" xfId="459"/>
    <cellStyle name="20% - Accent5 71 2" xfId="9369"/>
    <cellStyle name="20% - Accent5 71 2 2" xfId="9370"/>
    <cellStyle name="20% - Accent5 71 2 3" xfId="9371"/>
    <cellStyle name="20% - Accent5 71 2 4" xfId="9372"/>
    <cellStyle name="20% - Accent5 71 2 5" xfId="9373"/>
    <cellStyle name="20% - Accent5 71 3" xfId="9374"/>
    <cellStyle name="20% - Accent5 71 3 2" xfId="9375"/>
    <cellStyle name="20% - Accent5 71 3 3" xfId="9376"/>
    <cellStyle name="20% - Accent5 71 3 4" xfId="9377"/>
    <cellStyle name="20% - Accent5 71 3 5" xfId="9378"/>
    <cellStyle name="20% - Accent5 71 4" xfId="9379"/>
    <cellStyle name="20% - Accent5 71 5" xfId="9380"/>
    <cellStyle name="20% - Accent5 71 6" xfId="9381"/>
    <cellStyle name="20% - Accent5 71 7" xfId="9382"/>
    <cellStyle name="20% - Accent5 71 8" xfId="9383"/>
    <cellStyle name="20% - Accent5 72" xfId="460"/>
    <cellStyle name="20% - Accent5 72 2" xfId="9384"/>
    <cellStyle name="20% - Accent5 72 2 2" xfId="9385"/>
    <cellStyle name="20% - Accent5 72 2 3" xfId="9386"/>
    <cellStyle name="20% - Accent5 72 2 4" xfId="9387"/>
    <cellStyle name="20% - Accent5 72 2 5" xfId="9388"/>
    <cellStyle name="20% - Accent5 72 3" xfId="9389"/>
    <cellStyle name="20% - Accent5 72 3 2" xfId="9390"/>
    <cellStyle name="20% - Accent5 72 3 3" xfId="9391"/>
    <cellStyle name="20% - Accent5 72 3 4" xfId="9392"/>
    <cellStyle name="20% - Accent5 72 3 5" xfId="9393"/>
    <cellStyle name="20% - Accent5 72 4" xfId="9394"/>
    <cellStyle name="20% - Accent5 72 5" xfId="9395"/>
    <cellStyle name="20% - Accent5 72 6" xfId="9396"/>
    <cellStyle name="20% - Accent5 72 7" xfId="9397"/>
    <cellStyle name="20% - Accent5 72 8" xfId="9398"/>
    <cellStyle name="20% - Accent5 73" xfId="9399"/>
    <cellStyle name="20% - Accent5 73 2" xfId="9400"/>
    <cellStyle name="20% - Accent5 73 3" xfId="9401"/>
    <cellStyle name="20% - Accent5 73 4" xfId="9402"/>
    <cellStyle name="20% - Accent5 73 5" xfId="9403"/>
    <cellStyle name="20% - Accent5 74" xfId="9404"/>
    <cellStyle name="20% - Accent5 75" xfId="9405"/>
    <cellStyle name="20% - Accent5 76" xfId="9406"/>
    <cellStyle name="20% - Accent5 77" xfId="9407"/>
    <cellStyle name="20% - Accent5 78" xfId="9408"/>
    <cellStyle name="20% - Accent5 8" xfId="461"/>
    <cellStyle name="20% - Accent5 8 10" xfId="9409"/>
    <cellStyle name="20% - Accent5 8 2" xfId="462"/>
    <cellStyle name="20% - Accent5 8 2 2" xfId="9410"/>
    <cellStyle name="20% - Accent5 8 2 3" xfId="9411"/>
    <cellStyle name="20% - Accent5 8 2 4" xfId="9412"/>
    <cellStyle name="20% - Accent5 8 2 5" xfId="9413"/>
    <cellStyle name="20% - Accent5 8 3" xfId="463"/>
    <cellStyle name="20% - Accent5 8 3 2" xfId="9414"/>
    <cellStyle name="20% - Accent5 8 3 3" xfId="9415"/>
    <cellStyle name="20% - Accent5 8 3 4" xfId="9416"/>
    <cellStyle name="20% - Accent5 8 3 5" xfId="9417"/>
    <cellStyle name="20% - Accent5 8 4" xfId="9418"/>
    <cellStyle name="20% - Accent5 8 4 2" xfId="9419"/>
    <cellStyle name="20% - Accent5 8 4 3" xfId="9420"/>
    <cellStyle name="20% - Accent5 8 4 4" xfId="9421"/>
    <cellStyle name="20% - Accent5 8 4 5" xfId="9422"/>
    <cellStyle name="20% - Accent5 8 5" xfId="9423"/>
    <cellStyle name="20% - Accent5 8 5 2" xfId="9424"/>
    <cellStyle name="20% - Accent5 8 5 3" xfId="9425"/>
    <cellStyle name="20% - Accent5 8 5 4" xfId="9426"/>
    <cellStyle name="20% - Accent5 8 5 5" xfId="9427"/>
    <cellStyle name="20% - Accent5 8 6" xfId="9428"/>
    <cellStyle name="20% - Accent5 8 7" xfId="9429"/>
    <cellStyle name="20% - Accent5 8 8" xfId="9430"/>
    <cellStyle name="20% - Accent5 8 9" xfId="9431"/>
    <cellStyle name="20% - Accent5 9" xfId="464"/>
    <cellStyle name="20% - Accent5 9 10" xfId="9432"/>
    <cellStyle name="20% - Accent5 9 2" xfId="465"/>
    <cellStyle name="20% - Accent5 9 2 2" xfId="9433"/>
    <cellStyle name="20% - Accent5 9 2 3" xfId="9434"/>
    <cellStyle name="20% - Accent5 9 2 4" xfId="9435"/>
    <cellStyle name="20% - Accent5 9 2 5" xfId="9436"/>
    <cellStyle name="20% - Accent5 9 3" xfId="466"/>
    <cellStyle name="20% - Accent5 9 3 2" xfId="9437"/>
    <cellStyle name="20% - Accent5 9 3 3" xfId="9438"/>
    <cellStyle name="20% - Accent5 9 3 4" xfId="9439"/>
    <cellStyle name="20% - Accent5 9 3 5" xfId="9440"/>
    <cellStyle name="20% - Accent5 9 4" xfId="9441"/>
    <cellStyle name="20% - Accent5 9 4 2" xfId="9442"/>
    <cellStyle name="20% - Accent5 9 4 3" xfId="9443"/>
    <cellStyle name="20% - Accent5 9 4 4" xfId="9444"/>
    <cellStyle name="20% - Accent5 9 4 5" xfId="9445"/>
    <cellStyle name="20% - Accent5 9 5" xfId="9446"/>
    <cellStyle name="20% - Accent5 9 5 2" xfId="9447"/>
    <cellStyle name="20% - Accent5 9 5 3" xfId="9448"/>
    <cellStyle name="20% - Accent5 9 5 4" xfId="9449"/>
    <cellStyle name="20% - Accent5 9 5 5" xfId="9450"/>
    <cellStyle name="20% - Accent5 9 6" xfId="9451"/>
    <cellStyle name="20% - Accent5 9 7" xfId="9452"/>
    <cellStyle name="20% - Accent5 9 8" xfId="9453"/>
    <cellStyle name="20% - Accent5 9 9" xfId="9454"/>
    <cellStyle name="20% - Accent6 10" xfId="467"/>
    <cellStyle name="20% - Accent6 10 10" xfId="9455"/>
    <cellStyle name="20% - Accent6 10 2" xfId="468"/>
    <cellStyle name="20% - Accent6 10 2 2" xfId="9456"/>
    <cellStyle name="20% - Accent6 10 2 3" xfId="9457"/>
    <cellStyle name="20% - Accent6 10 2 4" xfId="9458"/>
    <cellStyle name="20% - Accent6 10 2 5" xfId="9459"/>
    <cellStyle name="20% - Accent6 10 3" xfId="469"/>
    <cellStyle name="20% - Accent6 10 3 2" xfId="9460"/>
    <cellStyle name="20% - Accent6 10 3 3" xfId="9461"/>
    <cellStyle name="20% - Accent6 10 3 4" xfId="9462"/>
    <cellStyle name="20% - Accent6 10 3 5" xfId="9463"/>
    <cellStyle name="20% - Accent6 10 4" xfId="9464"/>
    <cellStyle name="20% - Accent6 10 4 2" xfId="9465"/>
    <cellStyle name="20% - Accent6 10 4 3" xfId="9466"/>
    <cellStyle name="20% - Accent6 10 4 4" xfId="9467"/>
    <cellStyle name="20% - Accent6 10 4 5" xfId="9468"/>
    <cellStyle name="20% - Accent6 10 5" xfId="9469"/>
    <cellStyle name="20% - Accent6 10 5 2" xfId="9470"/>
    <cellStyle name="20% - Accent6 10 5 3" xfId="9471"/>
    <cellStyle name="20% - Accent6 10 5 4" xfId="9472"/>
    <cellStyle name="20% - Accent6 10 5 5" xfId="9473"/>
    <cellStyle name="20% - Accent6 10 6" xfId="9474"/>
    <cellStyle name="20% - Accent6 10 7" xfId="9475"/>
    <cellStyle name="20% - Accent6 10 8" xfId="9476"/>
    <cellStyle name="20% - Accent6 10 9" xfId="9477"/>
    <cellStyle name="20% - Accent6 11" xfId="470"/>
    <cellStyle name="20% - Accent6 11 10" xfId="9478"/>
    <cellStyle name="20% - Accent6 11 2" xfId="471"/>
    <cellStyle name="20% - Accent6 11 2 2" xfId="9479"/>
    <cellStyle name="20% - Accent6 11 2 3" xfId="9480"/>
    <cellStyle name="20% - Accent6 11 2 4" xfId="9481"/>
    <cellStyle name="20% - Accent6 11 2 5" xfId="9482"/>
    <cellStyle name="20% - Accent6 11 3" xfId="472"/>
    <cellStyle name="20% - Accent6 11 3 2" xfId="9483"/>
    <cellStyle name="20% - Accent6 11 3 3" xfId="9484"/>
    <cellStyle name="20% - Accent6 11 3 4" xfId="9485"/>
    <cellStyle name="20% - Accent6 11 3 5" xfId="9486"/>
    <cellStyle name="20% - Accent6 11 4" xfId="9487"/>
    <cellStyle name="20% - Accent6 11 4 2" xfId="9488"/>
    <cellStyle name="20% - Accent6 11 4 3" xfId="9489"/>
    <cellStyle name="20% - Accent6 11 4 4" xfId="9490"/>
    <cellStyle name="20% - Accent6 11 4 5" xfId="9491"/>
    <cellStyle name="20% - Accent6 11 5" xfId="9492"/>
    <cellStyle name="20% - Accent6 11 5 2" xfId="9493"/>
    <cellStyle name="20% - Accent6 11 5 3" xfId="9494"/>
    <cellStyle name="20% - Accent6 11 5 4" xfId="9495"/>
    <cellStyle name="20% - Accent6 11 5 5" xfId="9496"/>
    <cellStyle name="20% - Accent6 11 6" xfId="9497"/>
    <cellStyle name="20% - Accent6 11 7" xfId="9498"/>
    <cellStyle name="20% - Accent6 11 8" xfId="9499"/>
    <cellStyle name="20% - Accent6 11 9" xfId="9500"/>
    <cellStyle name="20% - Accent6 12" xfId="473"/>
    <cellStyle name="20% - Accent6 12 10" xfId="9501"/>
    <cellStyle name="20% - Accent6 12 2" xfId="474"/>
    <cellStyle name="20% - Accent6 12 2 2" xfId="9502"/>
    <cellStyle name="20% - Accent6 12 2 3" xfId="9503"/>
    <cellStyle name="20% - Accent6 12 2 4" xfId="9504"/>
    <cellStyle name="20% - Accent6 12 2 5" xfId="9505"/>
    <cellStyle name="20% - Accent6 12 3" xfId="475"/>
    <cellStyle name="20% - Accent6 12 3 2" xfId="9506"/>
    <cellStyle name="20% - Accent6 12 3 3" xfId="9507"/>
    <cellStyle name="20% - Accent6 12 3 4" xfId="9508"/>
    <cellStyle name="20% - Accent6 12 3 5" xfId="9509"/>
    <cellStyle name="20% - Accent6 12 4" xfId="9510"/>
    <cellStyle name="20% - Accent6 12 4 2" xfId="9511"/>
    <cellStyle name="20% - Accent6 12 4 3" xfId="9512"/>
    <cellStyle name="20% - Accent6 12 4 4" xfId="9513"/>
    <cellStyle name="20% - Accent6 12 4 5" xfId="9514"/>
    <cellStyle name="20% - Accent6 12 5" xfId="9515"/>
    <cellStyle name="20% - Accent6 12 5 2" xfId="9516"/>
    <cellStyle name="20% - Accent6 12 5 3" xfId="9517"/>
    <cellStyle name="20% - Accent6 12 5 4" xfId="9518"/>
    <cellStyle name="20% - Accent6 12 5 5" xfId="9519"/>
    <cellStyle name="20% - Accent6 12 6" xfId="9520"/>
    <cellStyle name="20% - Accent6 12 7" xfId="9521"/>
    <cellStyle name="20% - Accent6 12 8" xfId="9522"/>
    <cellStyle name="20% - Accent6 12 9" xfId="9523"/>
    <cellStyle name="20% - Accent6 13" xfId="476"/>
    <cellStyle name="20% - Accent6 13 2" xfId="9524"/>
    <cellStyle name="20% - Accent6 13 2 2" xfId="9525"/>
    <cellStyle name="20% - Accent6 13 2 3" xfId="9526"/>
    <cellStyle name="20% - Accent6 13 2 4" xfId="9527"/>
    <cellStyle name="20% - Accent6 13 2 5" xfId="9528"/>
    <cellStyle name="20% - Accent6 13 3" xfId="9529"/>
    <cellStyle name="20% - Accent6 13 3 2" xfId="9530"/>
    <cellStyle name="20% - Accent6 13 3 3" xfId="9531"/>
    <cellStyle name="20% - Accent6 13 3 4" xfId="9532"/>
    <cellStyle name="20% - Accent6 13 3 5" xfId="9533"/>
    <cellStyle name="20% - Accent6 13 4" xfId="9534"/>
    <cellStyle name="20% - Accent6 13 5" xfId="9535"/>
    <cellStyle name="20% - Accent6 13 6" xfId="9536"/>
    <cellStyle name="20% - Accent6 13 7" xfId="9537"/>
    <cellStyle name="20% - Accent6 13 8" xfId="9538"/>
    <cellStyle name="20% - Accent6 14" xfId="477"/>
    <cellStyle name="20% - Accent6 14 2" xfId="9539"/>
    <cellStyle name="20% - Accent6 14 2 2" xfId="9540"/>
    <cellStyle name="20% - Accent6 14 2 3" xfId="9541"/>
    <cellStyle name="20% - Accent6 14 2 4" xfId="9542"/>
    <cellStyle name="20% - Accent6 14 2 5" xfId="9543"/>
    <cellStyle name="20% - Accent6 14 3" xfId="9544"/>
    <cellStyle name="20% - Accent6 14 3 2" xfId="9545"/>
    <cellStyle name="20% - Accent6 14 3 3" xfId="9546"/>
    <cellStyle name="20% - Accent6 14 3 4" xfId="9547"/>
    <cellStyle name="20% - Accent6 14 3 5" xfId="9548"/>
    <cellStyle name="20% - Accent6 14 4" xfId="9549"/>
    <cellStyle name="20% - Accent6 14 5" xfId="9550"/>
    <cellStyle name="20% - Accent6 14 6" xfId="9551"/>
    <cellStyle name="20% - Accent6 14 7" xfId="9552"/>
    <cellStyle name="20% - Accent6 14 8" xfId="9553"/>
    <cellStyle name="20% - Accent6 15" xfId="478"/>
    <cellStyle name="20% - Accent6 15 2" xfId="9554"/>
    <cellStyle name="20% - Accent6 15 2 2" xfId="9555"/>
    <cellStyle name="20% - Accent6 15 2 3" xfId="9556"/>
    <cellStyle name="20% - Accent6 15 2 4" xfId="9557"/>
    <cellStyle name="20% - Accent6 15 2 5" xfId="9558"/>
    <cellStyle name="20% - Accent6 15 3" xfId="9559"/>
    <cellStyle name="20% - Accent6 15 3 2" xfId="9560"/>
    <cellStyle name="20% - Accent6 15 3 3" xfId="9561"/>
    <cellStyle name="20% - Accent6 15 3 4" xfId="9562"/>
    <cellStyle name="20% - Accent6 15 3 5" xfId="9563"/>
    <cellStyle name="20% - Accent6 15 4" xfId="9564"/>
    <cellStyle name="20% - Accent6 15 5" xfId="9565"/>
    <cellStyle name="20% - Accent6 15 6" xfId="9566"/>
    <cellStyle name="20% - Accent6 15 7" xfId="9567"/>
    <cellStyle name="20% - Accent6 15 8" xfId="9568"/>
    <cellStyle name="20% - Accent6 16" xfId="479"/>
    <cellStyle name="20% - Accent6 16 2" xfId="9569"/>
    <cellStyle name="20% - Accent6 16 2 2" xfId="9570"/>
    <cellStyle name="20% - Accent6 16 2 3" xfId="9571"/>
    <cellStyle name="20% - Accent6 16 2 4" xfId="9572"/>
    <cellStyle name="20% - Accent6 16 2 5" xfId="9573"/>
    <cellStyle name="20% - Accent6 16 3" xfId="9574"/>
    <cellStyle name="20% - Accent6 16 3 2" xfId="9575"/>
    <cellStyle name="20% - Accent6 16 3 3" xfId="9576"/>
    <cellStyle name="20% - Accent6 16 3 4" xfId="9577"/>
    <cellStyle name="20% - Accent6 16 3 5" xfId="9578"/>
    <cellStyle name="20% - Accent6 16 4" xfId="9579"/>
    <cellStyle name="20% - Accent6 16 5" xfId="9580"/>
    <cellStyle name="20% - Accent6 16 6" xfId="9581"/>
    <cellStyle name="20% - Accent6 16 7" xfId="9582"/>
    <cellStyle name="20% - Accent6 16 8" xfId="9583"/>
    <cellStyle name="20% - Accent6 17" xfId="480"/>
    <cellStyle name="20% - Accent6 17 2" xfId="9584"/>
    <cellStyle name="20% - Accent6 17 2 2" xfId="9585"/>
    <cellStyle name="20% - Accent6 17 2 3" xfId="9586"/>
    <cellStyle name="20% - Accent6 17 2 4" xfId="9587"/>
    <cellStyle name="20% - Accent6 17 2 5" xfId="9588"/>
    <cellStyle name="20% - Accent6 17 3" xfId="9589"/>
    <cellStyle name="20% - Accent6 17 3 2" xfId="9590"/>
    <cellStyle name="20% - Accent6 17 3 3" xfId="9591"/>
    <cellStyle name="20% - Accent6 17 3 4" xfId="9592"/>
    <cellStyle name="20% - Accent6 17 3 5" xfId="9593"/>
    <cellStyle name="20% - Accent6 17 4" xfId="9594"/>
    <cellStyle name="20% - Accent6 17 5" xfId="9595"/>
    <cellStyle name="20% - Accent6 17 6" xfId="9596"/>
    <cellStyle name="20% - Accent6 17 7" xfId="9597"/>
    <cellStyle name="20% - Accent6 17 8" xfId="9598"/>
    <cellStyle name="20% - Accent6 18" xfId="481"/>
    <cellStyle name="20% - Accent6 18 2" xfId="9599"/>
    <cellStyle name="20% - Accent6 18 2 2" xfId="9600"/>
    <cellStyle name="20% - Accent6 18 2 3" xfId="9601"/>
    <cellStyle name="20% - Accent6 18 2 4" xfId="9602"/>
    <cellStyle name="20% - Accent6 18 2 5" xfId="9603"/>
    <cellStyle name="20% - Accent6 18 3" xfId="9604"/>
    <cellStyle name="20% - Accent6 18 3 2" xfId="9605"/>
    <cellStyle name="20% - Accent6 18 3 3" xfId="9606"/>
    <cellStyle name="20% - Accent6 18 3 4" xfId="9607"/>
    <cellStyle name="20% - Accent6 18 3 5" xfId="9608"/>
    <cellStyle name="20% - Accent6 18 4" xfId="9609"/>
    <cellStyle name="20% - Accent6 18 5" xfId="9610"/>
    <cellStyle name="20% - Accent6 18 6" xfId="9611"/>
    <cellStyle name="20% - Accent6 18 7" xfId="9612"/>
    <cellStyle name="20% - Accent6 18 8" xfId="9613"/>
    <cellStyle name="20% - Accent6 19" xfId="482"/>
    <cellStyle name="20% - Accent6 19 2" xfId="9614"/>
    <cellStyle name="20% - Accent6 19 2 2" xfId="9615"/>
    <cellStyle name="20% - Accent6 19 2 3" xfId="9616"/>
    <cellStyle name="20% - Accent6 19 2 4" xfId="9617"/>
    <cellStyle name="20% - Accent6 19 2 5" xfId="9618"/>
    <cellStyle name="20% - Accent6 19 3" xfId="9619"/>
    <cellStyle name="20% - Accent6 19 3 2" xfId="9620"/>
    <cellStyle name="20% - Accent6 19 3 3" xfId="9621"/>
    <cellStyle name="20% - Accent6 19 3 4" xfId="9622"/>
    <cellStyle name="20% - Accent6 19 3 5" xfId="9623"/>
    <cellStyle name="20% - Accent6 19 4" xfId="9624"/>
    <cellStyle name="20% - Accent6 19 5" xfId="9625"/>
    <cellStyle name="20% - Accent6 19 6" xfId="9626"/>
    <cellStyle name="20% - Accent6 19 7" xfId="9627"/>
    <cellStyle name="20% - Accent6 19 8" xfId="9628"/>
    <cellStyle name="20% - Accent6 2" xfId="483"/>
    <cellStyle name="20% - Accent6 2 10" xfId="9629"/>
    <cellStyle name="20% - Accent6 2 11" xfId="9630"/>
    <cellStyle name="20% - Accent6 2 12" xfId="9631"/>
    <cellStyle name="20% - Accent6 2 2" xfId="484"/>
    <cellStyle name="20% - Accent6 2 2 2" xfId="9632"/>
    <cellStyle name="20% - Accent6 2 2 2 2" xfId="9633"/>
    <cellStyle name="20% - Accent6 2 2 2 3" xfId="9634"/>
    <cellStyle name="20% - Accent6 2 2 2 4" xfId="9635"/>
    <cellStyle name="20% - Accent6 2 2 2 5" xfId="9636"/>
    <cellStyle name="20% - Accent6 2 2 3" xfId="9637"/>
    <cellStyle name="20% - Accent6 2 2 4" xfId="9638"/>
    <cellStyle name="20% - Accent6 2 2 5" xfId="9639"/>
    <cellStyle name="20% - Accent6 2 2 6" xfId="9640"/>
    <cellStyle name="20% - Accent6 2 2 7" xfId="9641"/>
    <cellStyle name="20% - Accent6 2 2 8" xfId="9642"/>
    <cellStyle name="20% - Accent6 2 3" xfId="485"/>
    <cellStyle name="20% - Accent6 2 3 2" xfId="9643"/>
    <cellStyle name="20% - Accent6 2 3 3" xfId="9644"/>
    <cellStyle name="20% - Accent6 2 3 4" xfId="9645"/>
    <cellStyle name="20% - Accent6 2 3 5" xfId="9646"/>
    <cellStyle name="20% - Accent6 2 4" xfId="9647"/>
    <cellStyle name="20% - Accent6 2 4 2" xfId="9648"/>
    <cellStyle name="20% - Accent6 2 4 3" xfId="9649"/>
    <cellStyle name="20% - Accent6 2 4 4" xfId="9650"/>
    <cellStyle name="20% - Accent6 2 4 5" xfId="9651"/>
    <cellStyle name="20% - Accent6 2 5" xfId="9652"/>
    <cellStyle name="20% - Accent6 2 5 2" xfId="9653"/>
    <cellStyle name="20% - Accent6 2 5 3" xfId="9654"/>
    <cellStyle name="20% - Accent6 2 5 4" xfId="9655"/>
    <cellStyle name="20% - Accent6 2 5 5" xfId="9656"/>
    <cellStyle name="20% - Accent6 2 6" xfId="9657"/>
    <cellStyle name="20% - Accent6 2 6 2" xfId="9658"/>
    <cellStyle name="20% - Accent6 2 6 3" xfId="9659"/>
    <cellStyle name="20% - Accent6 2 6 4" xfId="9660"/>
    <cellStyle name="20% - Accent6 2 6 5" xfId="9661"/>
    <cellStyle name="20% - Accent6 2 7" xfId="9662"/>
    <cellStyle name="20% - Accent6 2 8" xfId="9663"/>
    <cellStyle name="20% - Accent6 2 9" xfId="9664"/>
    <cellStyle name="20% - Accent6 20" xfId="486"/>
    <cellStyle name="20% - Accent6 20 2" xfId="9665"/>
    <cellStyle name="20% - Accent6 20 2 2" xfId="9666"/>
    <cellStyle name="20% - Accent6 20 2 3" xfId="9667"/>
    <cellStyle name="20% - Accent6 20 2 4" xfId="9668"/>
    <cellStyle name="20% - Accent6 20 2 5" xfId="9669"/>
    <cellStyle name="20% - Accent6 20 3" xfId="9670"/>
    <cellStyle name="20% - Accent6 20 3 2" xfId="9671"/>
    <cellStyle name="20% - Accent6 20 3 3" xfId="9672"/>
    <cellStyle name="20% - Accent6 20 3 4" xfId="9673"/>
    <cellStyle name="20% - Accent6 20 3 5" xfId="9674"/>
    <cellStyle name="20% - Accent6 20 4" xfId="9675"/>
    <cellStyle name="20% - Accent6 20 5" xfId="9676"/>
    <cellStyle name="20% - Accent6 20 6" xfId="9677"/>
    <cellStyle name="20% - Accent6 20 7" xfId="9678"/>
    <cellStyle name="20% - Accent6 20 8" xfId="9679"/>
    <cellStyle name="20% - Accent6 21" xfId="487"/>
    <cellStyle name="20% - Accent6 21 2" xfId="9680"/>
    <cellStyle name="20% - Accent6 21 2 2" xfId="9681"/>
    <cellStyle name="20% - Accent6 21 2 3" xfId="9682"/>
    <cellStyle name="20% - Accent6 21 2 4" xfId="9683"/>
    <cellStyle name="20% - Accent6 21 2 5" xfId="9684"/>
    <cellStyle name="20% - Accent6 21 3" xfId="9685"/>
    <cellStyle name="20% - Accent6 21 3 2" xfId="9686"/>
    <cellStyle name="20% - Accent6 21 3 3" xfId="9687"/>
    <cellStyle name="20% - Accent6 21 3 4" xfId="9688"/>
    <cellStyle name="20% - Accent6 21 3 5" xfId="9689"/>
    <cellStyle name="20% - Accent6 21 4" xfId="9690"/>
    <cellStyle name="20% - Accent6 21 5" xfId="9691"/>
    <cellStyle name="20% - Accent6 21 6" xfId="9692"/>
    <cellStyle name="20% - Accent6 21 7" xfId="9693"/>
    <cellStyle name="20% - Accent6 21 8" xfId="9694"/>
    <cellStyle name="20% - Accent6 22" xfId="488"/>
    <cellStyle name="20% - Accent6 22 2" xfId="9695"/>
    <cellStyle name="20% - Accent6 22 2 2" xfId="9696"/>
    <cellStyle name="20% - Accent6 22 2 3" xfId="9697"/>
    <cellStyle name="20% - Accent6 22 2 4" xfId="9698"/>
    <cellStyle name="20% - Accent6 22 2 5" xfId="9699"/>
    <cellStyle name="20% - Accent6 22 3" xfId="9700"/>
    <cellStyle name="20% - Accent6 22 3 2" xfId="9701"/>
    <cellStyle name="20% - Accent6 22 3 3" xfId="9702"/>
    <cellStyle name="20% - Accent6 22 3 4" xfId="9703"/>
    <cellStyle name="20% - Accent6 22 3 5" xfId="9704"/>
    <cellStyle name="20% - Accent6 22 4" xfId="9705"/>
    <cellStyle name="20% - Accent6 22 5" xfId="9706"/>
    <cellStyle name="20% - Accent6 22 6" xfId="9707"/>
    <cellStyle name="20% - Accent6 22 7" xfId="9708"/>
    <cellStyle name="20% - Accent6 22 8" xfId="9709"/>
    <cellStyle name="20% - Accent6 23" xfId="489"/>
    <cellStyle name="20% - Accent6 23 2" xfId="9710"/>
    <cellStyle name="20% - Accent6 23 2 2" xfId="9711"/>
    <cellStyle name="20% - Accent6 23 2 3" xfId="9712"/>
    <cellStyle name="20% - Accent6 23 2 4" xfId="9713"/>
    <cellStyle name="20% - Accent6 23 2 5" xfId="9714"/>
    <cellStyle name="20% - Accent6 23 3" xfId="9715"/>
    <cellStyle name="20% - Accent6 23 3 2" xfId="9716"/>
    <cellStyle name="20% - Accent6 23 3 3" xfId="9717"/>
    <cellStyle name="20% - Accent6 23 3 4" xfId="9718"/>
    <cellStyle name="20% - Accent6 23 3 5" xfId="9719"/>
    <cellStyle name="20% - Accent6 23 4" xfId="9720"/>
    <cellStyle name="20% - Accent6 23 5" xfId="9721"/>
    <cellStyle name="20% - Accent6 23 6" xfId="9722"/>
    <cellStyle name="20% - Accent6 23 7" xfId="9723"/>
    <cellStyle name="20% - Accent6 23 8" xfId="9724"/>
    <cellStyle name="20% - Accent6 24" xfId="490"/>
    <cellStyle name="20% - Accent6 24 2" xfId="9725"/>
    <cellStyle name="20% - Accent6 24 2 2" xfId="9726"/>
    <cellStyle name="20% - Accent6 24 2 3" xfId="9727"/>
    <cellStyle name="20% - Accent6 24 2 4" xfId="9728"/>
    <cellStyle name="20% - Accent6 24 2 5" xfId="9729"/>
    <cellStyle name="20% - Accent6 24 3" xfId="9730"/>
    <cellStyle name="20% - Accent6 24 3 2" xfId="9731"/>
    <cellStyle name="20% - Accent6 24 3 3" xfId="9732"/>
    <cellStyle name="20% - Accent6 24 3 4" xfId="9733"/>
    <cellStyle name="20% - Accent6 24 3 5" xfId="9734"/>
    <cellStyle name="20% - Accent6 24 4" xfId="9735"/>
    <cellStyle name="20% - Accent6 24 5" xfId="9736"/>
    <cellStyle name="20% - Accent6 24 6" xfId="9737"/>
    <cellStyle name="20% - Accent6 24 7" xfId="9738"/>
    <cellStyle name="20% - Accent6 24 8" xfId="9739"/>
    <cellStyle name="20% - Accent6 25" xfId="491"/>
    <cellStyle name="20% - Accent6 25 2" xfId="9740"/>
    <cellStyle name="20% - Accent6 25 2 2" xfId="9741"/>
    <cellStyle name="20% - Accent6 25 2 3" xfId="9742"/>
    <cellStyle name="20% - Accent6 25 2 4" xfId="9743"/>
    <cellStyle name="20% - Accent6 25 2 5" xfId="9744"/>
    <cellStyle name="20% - Accent6 25 3" xfId="9745"/>
    <cellStyle name="20% - Accent6 25 3 2" xfId="9746"/>
    <cellStyle name="20% - Accent6 25 3 3" xfId="9747"/>
    <cellStyle name="20% - Accent6 25 3 4" xfId="9748"/>
    <cellStyle name="20% - Accent6 25 3 5" xfId="9749"/>
    <cellStyle name="20% - Accent6 25 4" xfId="9750"/>
    <cellStyle name="20% - Accent6 25 5" xfId="9751"/>
    <cellStyle name="20% - Accent6 25 6" xfId="9752"/>
    <cellStyle name="20% - Accent6 25 7" xfId="9753"/>
    <cellStyle name="20% - Accent6 25 8" xfId="9754"/>
    <cellStyle name="20% - Accent6 26" xfId="492"/>
    <cellStyle name="20% - Accent6 26 2" xfId="9755"/>
    <cellStyle name="20% - Accent6 26 2 2" xfId="9756"/>
    <cellStyle name="20% - Accent6 26 2 3" xfId="9757"/>
    <cellStyle name="20% - Accent6 26 2 4" xfId="9758"/>
    <cellStyle name="20% - Accent6 26 2 5" xfId="9759"/>
    <cellStyle name="20% - Accent6 26 3" xfId="9760"/>
    <cellStyle name="20% - Accent6 26 3 2" xfId="9761"/>
    <cellStyle name="20% - Accent6 26 3 3" xfId="9762"/>
    <cellStyle name="20% - Accent6 26 3 4" xfId="9763"/>
    <cellStyle name="20% - Accent6 26 3 5" xfId="9764"/>
    <cellStyle name="20% - Accent6 26 4" xfId="9765"/>
    <cellStyle name="20% - Accent6 26 5" xfId="9766"/>
    <cellStyle name="20% - Accent6 26 6" xfId="9767"/>
    <cellStyle name="20% - Accent6 26 7" xfId="9768"/>
    <cellStyle name="20% - Accent6 26 8" xfId="9769"/>
    <cellStyle name="20% - Accent6 27" xfId="493"/>
    <cellStyle name="20% - Accent6 27 2" xfId="9770"/>
    <cellStyle name="20% - Accent6 27 2 2" xfId="9771"/>
    <cellStyle name="20% - Accent6 27 2 3" xfId="9772"/>
    <cellStyle name="20% - Accent6 27 2 4" xfId="9773"/>
    <cellStyle name="20% - Accent6 27 2 5" xfId="9774"/>
    <cellStyle name="20% - Accent6 27 3" xfId="9775"/>
    <cellStyle name="20% - Accent6 27 3 2" xfId="9776"/>
    <cellStyle name="20% - Accent6 27 3 3" xfId="9777"/>
    <cellStyle name="20% - Accent6 27 3 4" xfId="9778"/>
    <cellStyle name="20% - Accent6 27 3 5" xfId="9779"/>
    <cellStyle name="20% - Accent6 27 4" xfId="9780"/>
    <cellStyle name="20% - Accent6 27 5" xfId="9781"/>
    <cellStyle name="20% - Accent6 27 6" xfId="9782"/>
    <cellStyle name="20% - Accent6 27 7" xfId="9783"/>
    <cellStyle name="20% - Accent6 27 8" xfId="9784"/>
    <cellStyle name="20% - Accent6 28" xfId="494"/>
    <cellStyle name="20% - Accent6 28 2" xfId="9785"/>
    <cellStyle name="20% - Accent6 28 2 2" xfId="9786"/>
    <cellStyle name="20% - Accent6 28 2 3" xfId="9787"/>
    <cellStyle name="20% - Accent6 28 2 4" xfId="9788"/>
    <cellStyle name="20% - Accent6 28 2 5" xfId="9789"/>
    <cellStyle name="20% - Accent6 28 3" xfId="9790"/>
    <cellStyle name="20% - Accent6 28 3 2" xfId="9791"/>
    <cellStyle name="20% - Accent6 28 3 3" xfId="9792"/>
    <cellStyle name="20% - Accent6 28 3 4" xfId="9793"/>
    <cellStyle name="20% - Accent6 28 3 5" xfId="9794"/>
    <cellStyle name="20% - Accent6 28 4" xfId="9795"/>
    <cellStyle name="20% - Accent6 28 5" xfId="9796"/>
    <cellStyle name="20% - Accent6 28 6" xfId="9797"/>
    <cellStyle name="20% - Accent6 28 7" xfId="9798"/>
    <cellStyle name="20% - Accent6 28 8" xfId="9799"/>
    <cellStyle name="20% - Accent6 29" xfId="495"/>
    <cellStyle name="20% - Accent6 29 2" xfId="9800"/>
    <cellStyle name="20% - Accent6 29 2 2" xfId="9801"/>
    <cellStyle name="20% - Accent6 29 2 3" xfId="9802"/>
    <cellStyle name="20% - Accent6 29 2 4" xfId="9803"/>
    <cellStyle name="20% - Accent6 29 2 5" xfId="9804"/>
    <cellStyle name="20% - Accent6 29 3" xfId="9805"/>
    <cellStyle name="20% - Accent6 29 3 2" xfId="9806"/>
    <cellStyle name="20% - Accent6 29 3 3" xfId="9807"/>
    <cellStyle name="20% - Accent6 29 3 4" xfId="9808"/>
    <cellStyle name="20% - Accent6 29 3 5" xfId="9809"/>
    <cellStyle name="20% - Accent6 29 4" xfId="9810"/>
    <cellStyle name="20% - Accent6 29 5" xfId="9811"/>
    <cellStyle name="20% - Accent6 29 6" xfId="9812"/>
    <cellStyle name="20% - Accent6 29 7" xfId="9813"/>
    <cellStyle name="20% - Accent6 29 8" xfId="9814"/>
    <cellStyle name="20% - Accent6 3" xfId="496"/>
    <cellStyle name="20% - Accent6 3 10" xfId="9815"/>
    <cellStyle name="20% - Accent6 3 2" xfId="497"/>
    <cellStyle name="20% - Accent6 3 2 2" xfId="9816"/>
    <cellStyle name="20% - Accent6 3 2 3" xfId="9817"/>
    <cellStyle name="20% - Accent6 3 2 4" xfId="9818"/>
    <cellStyle name="20% - Accent6 3 2 5" xfId="9819"/>
    <cellStyle name="20% - Accent6 3 3" xfId="498"/>
    <cellStyle name="20% - Accent6 3 3 2" xfId="9820"/>
    <cellStyle name="20% - Accent6 3 3 3" xfId="9821"/>
    <cellStyle name="20% - Accent6 3 3 4" xfId="9822"/>
    <cellStyle name="20% - Accent6 3 3 5" xfId="9823"/>
    <cellStyle name="20% - Accent6 3 4" xfId="9824"/>
    <cellStyle name="20% - Accent6 3 4 2" xfId="9825"/>
    <cellStyle name="20% - Accent6 3 4 3" xfId="9826"/>
    <cellStyle name="20% - Accent6 3 4 4" xfId="9827"/>
    <cellStyle name="20% - Accent6 3 4 5" xfId="9828"/>
    <cellStyle name="20% - Accent6 3 5" xfId="9829"/>
    <cellStyle name="20% - Accent6 3 5 2" xfId="9830"/>
    <cellStyle name="20% - Accent6 3 5 3" xfId="9831"/>
    <cellStyle name="20% - Accent6 3 5 4" xfId="9832"/>
    <cellStyle name="20% - Accent6 3 5 5" xfId="9833"/>
    <cellStyle name="20% - Accent6 3 6" xfId="9834"/>
    <cellStyle name="20% - Accent6 3 7" xfId="9835"/>
    <cellStyle name="20% - Accent6 3 8" xfId="9836"/>
    <cellStyle name="20% - Accent6 3 9" xfId="9837"/>
    <cellStyle name="20% - Accent6 30" xfId="499"/>
    <cellStyle name="20% - Accent6 30 2" xfId="9838"/>
    <cellStyle name="20% - Accent6 30 2 2" xfId="9839"/>
    <cellStyle name="20% - Accent6 30 2 3" xfId="9840"/>
    <cellStyle name="20% - Accent6 30 2 4" xfId="9841"/>
    <cellStyle name="20% - Accent6 30 2 5" xfId="9842"/>
    <cellStyle name="20% - Accent6 30 3" xfId="9843"/>
    <cellStyle name="20% - Accent6 30 3 2" xfId="9844"/>
    <cellStyle name="20% - Accent6 30 3 3" xfId="9845"/>
    <cellStyle name="20% - Accent6 30 3 4" xfId="9846"/>
    <cellStyle name="20% - Accent6 30 3 5" xfId="9847"/>
    <cellStyle name="20% - Accent6 30 4" xfId="9848"/>
    <cellStyle name="20% - Accent6 30 5" xfId="9849"/>
    <cellStyle name="20% - Accent6 30 6" xfId="9850"/>
    <cellStyle name="20% - Accent6 30 7" xfId="9851"/>
    <cellStyle name="20% - Accent6 30 8" xfId="9852"/>
    <cellStyle name="20% - Accent6 31" xfId="500"/>
    <cellStyle name="20% - Accent6 31 2" xfId="9853"/>
    <cellStyle name="20% - Accent6 31 2 2" xfId="9854"/>
    <cellStyle name="20% - Accent6 31 2 3" xfId="9855"/>
    <cellStyle name="20% - Accent6 31 2 4" xfId="9856"/>
    <cellStyle name="20% - Accent6 31 2 5" xfId="9857"/>
    <cellStyle name="20% - Accent6 31 3" xfId="9858"/>
    <cellStyle name="20% - Accent6 31 3 2" xfId="9859"/>
    <cellStyle name="20% - Accent6 31 3 3" xfId="9860"/>
    <cellStyle name="20% - Accent6 31 3 4" xfId="9861"/>
    <cellStyle name="20% - Accent6 31 3 5" xfId="9862"/>
    <cellStyle name="20% - Accent6 31 4" xfId="9863"/>
    <cellStyle name="20% - Accent6 31 5" xfId="9864"/>
    <cellStyle name="20% - Accent6 31 6" xfId="9865"/>
    <cellStyle name="20% - Accent6 31 7" xfId="9866"/>
    <cellStyle name="20% - Accent6 31 8" xfId="9867"/>
    <cellStyle name="20% - Accent6 32" xfId="501"/>
    <cellStyle name="20% - Accent6 32 2" xfId="9868"/>
    <cellStyle name="20% - Accent6 32 2 2" xfId="9869"/>
    <cellStyle name="20% - Accent6 32 2 3" xfId="9870"/>
    <cellStyle name="20% - Accent6 32 2 4" xfId="9871"/>
    <cellStyle name="20% - Accent6 32 2 5" xfId="9872"/>
    <cellStyle name="20% - Accent6 32 3" xfId="9873"/>
    <cellStyle name="20% - Accent6 32 3 2" xfId="9874"/>
    <cellStyle name="20% - Accent6 32 3 3" xfId="9875"/>
    <cellStyle name="20% - Accent6 32 3 4" xfId="9876"/>
    <cellStyle name="20% - Accent6 32 3 5" xfId="9877"/>
    <cellStyle name="20% - Accent6 32 4" xfId="9878"/>
    <cellStyle name="20% - Accent6 32 5" xfId="9879"/>
    <cellStyle name="20% - Accent6 32 6" xfId="9880"/>
    <cellStyle name="20% - Accent6 32 7" xfId="9881"/>
    <cellStyle name="20% - Accent6 32 8" xfId="9882"/>
    <cellStyle name="20% - Accent6 33" xfId="502"/>
    <cellStyle name="20% - Accent6 33 2" xfId="9883"/>
    <cellStyle name="20% - Accent6 33 2 2" xfId="9884"/>
    <cellStyle name="20% - Accent6 33 2 3" xfId="9885"/>
    <cellStyle name="20% - Accent6 33 2 4" xfId="9886"/>
    <cellStyle name="20% - Accent6 33 2 5" xfId="9887"/>
    <cellStyle name="20% - Accent6 33 3" xfId="9888"/>
    <cellStyle name="20% - Accent6 33 3 2" xfId="9889"/>
    <cellStyle name="20% - Accent6 33 3 3" xfId="9890"/>
    <cellStyle name="20% - Accent6 33 3 4" xfId="9891"/>
    <cellStyle name="20% - Accent6 33 3 5" xfId="9892"/>
    <cellStyle name="20% - Accent6 33 4" xfId="9893"/>
    <cellStyle name="20% - Accent6 33 5" xfId="9894"/>
    <cellStyle name="20% - Accent6 33 6" xfId="9895"/>
    <cellStyle name="20% - Accent6 33 7" xfId="9896"/>
    <cellStyle name="20% - Accent6 33 8" xfId="9897"/>
    <cellStyle name="20% - Accent6 34" xfId="503"/>
    <cellStyle name="20% - Accent6 34 2" xfId="9898"/>
    <cellStyle name="20% - Accent6 34 2 2" xfId="9899"/>
    <cellStyle name="20% - Accent6 34 2 3" xfId="9900"/>
    <cellStyle name="20% - Accent6 34 2 4" xfId="9901"/>
    <cellStyle name="20% - Accent6 34 2 5" xfId="9902"/>
    <cellStyle name="20% - Accent6 34 3" xfId="9903"/>
    <cellStyle name="20% - Accent6 34 3 2" xfId="9904"/>
    <cellStyle name="20% - Accent6 34 3 3" xfId="9905"/>
    <cellStyle name="20% - Accent6 34 3 4" xfId="9906"/>
    <cellStyle name="20% - Accent6 34 3 5" xfId="9907"/>
    <cellStyle name="20% - Accent6 34 4" xfId="9908"/>
    <cellStyle name="20% - Accent6 34 5" xfId="9909"/>
    <cellStyle name="20% - Accent6 34 6" xfId="9910"/>
    <cellStyle name="20% - Accent6 34 7" xfId="9911"/>
    <cellStyle name="20% - Accent6 34 8" xfId="9912"/>
    <cellStyle name="20% - Accent6 35" xfId="504"/>
    <cellStyle name="20% - Accent6 35 2" xfId="9913"/>
    <cellStyle name="20% - Accent6 35 2 2" xfId="9914"/>
    <cellStyle name="20% - Accent6 35 2 3" xfId="9915"/>
    <cellStyle name="20% - Accent6 35 2 4" xfId="9916"/>
    <cellStyle name="20% - Accent6 35 2 5" xfId="9917"/>
    <cellStyle name="20% - Accent6 35 3" xfId="9918"/>
    <cellStyle name="20% - Accent6 35 3 2" xfId="9919"/>
    <cellStyle name="20% - Accent6 35 3 3" xfId="9920"/>
    <cellStyle name="20% - Accent6 35 3 4" xfId="9921"/>
    <cellStyle name="20% - Accent6 35 3 5" xfId="9922"/>
    <cellStyle name="20% - Accent6 35 4" xfId="9923"/>
    <cellStyle name="20% - Accent6 35 5" xfId="9924"/>
    <cellStyle name="20% - Accent6 35 6" xfId="9925"/>
    <cellStyle name="20% - Accent6 35 7" xfId="9926"/>
    <cellStyle name="20% - Accent6 35 8" xfId="9927"/>
    <cellStyle name="20% - Accent6 36" xfId="505"/>
    <cellStyle name="20% - Accent6 36 2" xfId="9928"/>
    <cellStyle name="20% - Accent6 36 2 2" xfId="9929"/>
    <cellStyle name="20% - Accent6 36 2 3" xfId="9930"/>
    <cellStyle name="20% - Accent6 36 2 4" xfId="9931"/>
    <cellStyle name="20% - Accent6 36 2 5" xfId="9932"/>
    <cellStyle name="20% - Accent6 36 3" xfId="9933"/>
    <cellStyle name="20% - Accent6 36 3 2" xfId="9934"/>
    <cellStyle name="20% - Accent6 36 3 3" xfId="9935"/>
    <cellStyle name="20% - Accent6 36 3 4" xfId="9936"/>
    <cellStyle name="20% - Accent6 36 3 5" xfId="9937"/>
    <cellStyle name="20% - Accent6 36 4" xfId="9938"/>
    <cellStyle name="20% - Accent6 36 5" xfId="9939"/>
    <cellStyle name="20% - Accent6 36 6" xfId="9940"/>
    <cellStyle name="20% - Accent6 36 7" xfId="9941"/>
    <cellStyle name="20% - Accent6 36 8" xfId="9942"/>
    <cellStyle name="20% - Accent6 37" xfId="506"/>
    <cellStyle name="20% - Accent6 37 2" xfId="9943"/>
    <cellStyle name="20% - Accent6 37 2 2" xfId="9944"/>
    <cellStyle name="20% - Accent6 37 2 3" xfId="9945"/>
    <cellStyle name="20% - Accent6 37 2 4" xfId="9946"/>
    <cellStyle name="20% - Accent6 37 2 5" xfId="9947"/>
    <cellStyle name="20% - Accent6 37 3" xfId="9948"/>
    <cellStyle name="20% - Accent6 37 3 2" xfId="9949"/>
    <cellStyle name="20% - Accent6 37 3 3" xfId="9950"/>
    <cellStyle name="20% - Accent6 37 3 4" xfId="9951"/>
    <cellStyle name="20% - Accent6 37 3 5" xfId="9952"/>
    <cellStyle name="20% - Accent6 37 4" xfId="9953"/>
    <cellStyle name="20% - Accent6 37 5" xfId="9954"/>
    <cellStyle name="20% - Accent6 37 6" xfId="9955"/>
    <cellStyle name="20% - Accent6 37 7" xfId="9956"/>
    <cellStyle name="20% - Accent6 37 8" xfId="9957"/>
    <cellStyle name="20% - Accent6 38" xfId="507"/>
    <cellStyle name="20% - Accent6 38 2" xfId="9958"/>
    <cellStyle name="20% - Accent6 38 2 2" xfId="9959"/>
    <cellStyle name="20% - Accent6 38 2 3" xfId="9960"/>
    <cellStyle name="20% - Accent6 38 2 4" xfId="9961"/>
    <cellStyle name="20% - Accent6 38 2 5" xfId="9962"/>
    <cellStyle name="20% - Accent6 38 3" xfId="9963"/>
    <cellStyle name="20% - Accent6 38 3 2" xfId="9964"/>
    <cellStyle name="20% - Accent6 38 3 3" xfId="9965"/>
    <cellStyle name="20% - Accent6 38 3 4" xfId="9966"/>
    <cellStyle name="20% - Accent6 38 3 5" xfId="9967"/>
    <cellStyle name="20% - Accent6 38 4" xfId="9968"/>
    <cellStyle name="20% - Accent6 38 5" xfId="9969"/>
    <cellStyle name="20% - Accent6 38 6" xfId="9970"/>
    <cellStyle name="20% - Accent6 38 7" xfId="9971"/>
    <cellStyle name="20% - Accent6 38 8" xfId="9972"/>
    <cellStyle name="20% - Accent6 39" xfId="508"/>
    <cellStyle name="20% - Accent6 39 2" xfId="9973"/>
    <cellStyle name="20% - Accent6 39 2 2" xfId="9974"/>
    <cellStyle name="20% - Accent6 39 2 3" xfId="9975"/>
    <cellStyle name="20% - Accent6 39 2 4" xfId="9976"/>
    <cellStyle name="20% - Accent6 39 2 5" xfId="9977"/>
    <cellStyle name="20% - Accent6 39 3" xfId="9978"/>
    <cellStyle name="20% - Accent6 39 3 2" xfId="9979"/>
    <cellStyle name="20% - Accent6 39 3 3" xfId="9980"/>
    <cellStyle name="20% - Accent6 39 3 4" xfId="9981"/>
    <cellStyle name="20% - Accent6 39 3 5" xfId="9982"/>
    <cellStyle name="20% - Accent6 39 4" xfId="9983"/>
    <cellStyle name="20% - Accent6 39 5" xfId="9984"/>
    <cellStyle name="20% - Accent6 39 6" xfId="9985"/>
    <cellStyle name="20% - Accent6 39 7" xfId="9986"/>
    <cellStyle name="20% - Accent6 39 8" xfId="9987"/>
    <cellStyle name="20% - Accent6 4" xfId="509"/>
    <cellStyle name="20% - Accent6 4 10" xfId="9988"/>
    <cellStyle name="20% - Accent6 4 2" xfId="510"/>
    <cellStyle name="20% - Accent6 4 2 2" xfId="9989"/>
    <cellStyle name="20% - Accent6 4 2 3" xfId="9990"/>
    <cellStyle name="20% - Accent6 4 2 4" xfId="9991"/>
    <cellStyle name="20% - Accent6 4 2 5" xfId="9992"/>
    <cellStyle name="20% - Accent6 4 3" xfId="511"/>
    <cellStyle name="20% - Accent6 4 3 2" xfId="9993"/>
    <cellStyle name="20% - Accent6 4 3 3" xfId="9994"/>
    <cellStyle name="20% - Accent6 4 3 4" xfId="9995"/>
    <cellStyle name="20% - Accent6 4 3 5" xfId="9996"/>
    <cellStyle name="20% - Accent6 4 4" xfId="9997"/>
    <cellStyle name="20% - Accent6 4 4 2" xfId="9998"/>
    <cellStyle name="20% - Accent6 4 4 3" xfId="9999"/>
    <cellStyle name="20% - Accent6 4 4 4" xfId="10000"/>
    <cellStyle name="20% - Accent6 4 4 5" xfId="10001"/>
    <cellStyle name="20% - Accent6 4 5" xfId="10002"/>
    <cellStyle name="20% - Accent6 4 5 2" xfId="10003"/>
    <cellStyle name="20% - Accent6 4 5 3" xfId="10004"/>
    <cellStyle name="20% - Accent6 4 5 4" xfId="10005"/>
    <cellStyle name="20% - Accent6 4 5 5" xfId="10006"/>
    <cellStyle name="20% - Accent6 4 6" xfId="10007"/>
    <cellStyle name="20% - Accent6 4 7" xfId="10008"/>
    <cellStyle name="20% - Accent6 4 8" xfId="10009"/>
    <cellStyle name="20% - Accent6 4 9" xfId="10010"/>
    <cellStyle name="20% - Accent6 40" xfId="512"/>
    <cellStyle name="20% - Accent6 40 2" xfId="10011"/>
    <cellStyle name="20% - Accent6 40 2 2" xfId="10012"/>
    <cellStyle name="20% - Accent6 40 2 3" xfId="10013"/>
    <cellStyle name="20% - Accent6 40 2 4" xfId="10014"/>
    <cellStyle name="20% - Accent6 40 2 5" xfId="10015"/>
    <cellStyle name="20% - Accent6 40 3" xfId="10016"/>
    <cellStyle name="20% - Accent6 40 3 2" xfId="10017"/>
    <cellStyle name="20% - Accent6 40 3 3" xfId="10018"/>
    <cellStyle name="20% - Accent6 40 3 4" xfId="10019"/>
    <cellStyle name="20% - Accent6 40 3 5" xfId="10020"/>
    <cellStyle name="20% - Accent6 40 4" xfId="10021"/>
    <cellStyle name="20% - Accent6 40 5" xfId="10022"/>
    <cellStyle name="20% - Accent6 40 6" xfId="10023"/>
    <cellStyle name="20% - Accent6 40 7" xfId="10024"/>
    <cellStyle name="20% - Accent6 40 8" xfId="10025"/>
    <cellStyle name="20% - Accent6 41" xfId="513"/>
    <cellStyle name="20% - Accent6 41 2" xfId="10026"/>
    <cellStyle name="20% - Accent6 41 2 2" xfId="10027"/>
    <cellStyle name="20% - Accent6 41 2 3" xfId="10028"/>
    <cellStyle name="20% - Accent6 41 2 4" xfId="10029"/>
    <cellStyle name="20% - Accent6 41 2 5" xfId="10030"/>
    <cellStyle name="20% - Accent6 41 3" xfId="10031"/>
    <cellStyle name="20% - Accent6 41 3 2" xfId="10032"/>
    <cellStyle name="20% - Accent6 41 3 3" xfId="10033"/>
    <cellStyle name="20% - Accent6 41 3 4" xfId="10034"/>
    <cellStyle name="20% - Accent6 41 3 5" xfId="10035"/>
    <cellStyle name="20% - Accent6 41 4" xfId="10036"/>
    <cellStyle name="20% - Accent6 41 5" xfId="10037"/>
    <cellStyle name="20% - Accent6 41 6" xfId="10038"/>
    <cellStyle name="20% - Accent6 41 7" xfId="10039"/>
    <cellStyle name="20% - Accent6 41 8" xfId="10040"/>
    <cellStyle name="20% - Accent6 42" xfId="514"/>
    <cellStyle name="20% - Accent6 42 2" xfId="10041"/>
    <cellStyle name="20% - Accent6 42 2 2" xfId="10042"/>
    <cellStyle name="20% - Accent6 42 2 3" xfId="10043"/>
    <cellStyle name="20% - Accent6 42 2 4" xfId="10044"/>
    <cellStyle name="20% - Accent6 42 2 5" xfId="10045"/>
    <cellStyle name="20% - Accent6 42 3" xfId="10046"/>
    <cellStyle name="20% - Accent6 42 3 2" xfId="10047"/>
    <cellStyle name="20% - Accent6 42 3 3" xfId="10048"/>
    <cellStyle name="20% - Accent6 42 3 4" xfId="10049"/>
    <cellStyle name="20% - Accent6 42 3 5" xfId="10050"/>
    <cellStyle name="20% - Accent6 42 4" xfId="10051"/>
    <cellStyle name="20% - Accent6 42 5" xfId="10052"/>
    <cellStyle name="20% - Accent6 42 6" xfId="10053"/>
    <cellStyle name="20% - Accent6 42 7" xfId="10054"/>
    <cellStyle name="20% - Accent6 42 8" xfId="10055"/>
    <cellStyle name="20% - Accent6 43" xfId="515"/>
    <cellStyle name="20% - Accent6 43 2" xfId="10056"/>
    <cellStyle name="20% - Accent6 43 2 2" xfId="10057"/>
    <cellStyle name="20% - Accent6 43 2 3" xfId="10058"/>
    <cellStyle name="20% - Accent6 43 2 4" xfId="10059"/>
    <cellStyle name="20% - Accent6 43 2 5" xfId="10060"/>
    <cellStyle name="20% - Accent6 43 3" xfId="10061"/>
    <cellStyle name="20% - Accent6 43 3 2" xfId="10062"/>
    <cellStyle name="20% - Accent6 43 3 3" xfId="10063"/>
    <cellStyle name="20% - Accent6 43 3 4" xfId="10064"/>
    <cellStyle name="20% - Accent6 43 3 5" xfId="10065"/>
    <cellStyle name="20% - Accent6 43 4" xfId="10066"/>
    <cellStyle name="20% - Accent6 43 5" xfId="10067"/>
    <cellStyle name="20% - Accent6 43 6" xfId="10068"/>
    <cellStyle name="20% - Accent6 43 7" xfId="10069"/>
    <cellStyle name="20% - Accent6 43 8" xfId="10070"/>
    <cellStyle name="20% - Accent6 44" xfId="516"/>
    <cellStyle name="20% - Accent6 44 2" xfId="10071"/>
    <cellStyle name="20% - Accent6 44 2 2" xfId="10072"/>
    <cellStyle name="20% - Accent6 44 2 3" xfId="10073"/>
    <cellStyle name="20% - Accent6 44 2 4" xfId="10074"/>
    <cellStyle name="20% - Accent6 44 2 5" xfId="10075"/>
    <cellStyle name="20% - Accent6 44 3" xfId="10076"/>
    <cellStyle name="20% - Accent6 44 3 2" xfId="10077"/>
    <cellStyle name="20% - Accent6 44 3 3" xfId="10078"/>
    <cellStyle name="20% - Accent6 44 3 4" xfId="10079"/>
    <cellStyle name="20% - Accent6 44 3 5" xfId="10080"/>
    <cellStyle name="20% - Accent6 44 4" xfId="10081"/>
    <cellStyle name="20% - Accent6 44 5" xfId="10082"/>
    <cellStyle name="20% - Accent6 44 6" xfId="10083"/>
    <cellStyle name="20% - Accent6 44 7" xfId="10084"/>
    <cellStyle name="20% - Accent6 44 8" xfId="10085"/>
    <cellStyle name="20% - Accent6 45" xfId="517"/>
    <cellStyle name="20% - Accent6 45 2" xfId="10086"/>
    <cellStyle name="20% - Accent6 45 2 2" xfId="10087"/>
    <cellStyle name="20% - Accent6 45 2 3" xfId="10088"/>
    <cellStyle name="20% - Accent6 45 2 4" xfId="10089"/>
    <cellStyle name="20% - Accent6 45 2 5" xfId="10090"/>
    <cellStyle name="20% - Accent6 45 3" xfId="10091"/>
    <cellStyle name="20% - Accent6 45 3 2" xfId="10092"/>
    <cellStyle name="20% - Accent6 45 3 3" xfId="10093"/>
    <cellStyle name="20% - Accent6 45 3 4" xfId="10094"/>
    <cellStyle name="20% - Accent6 45 3 5" xfId="10095"/>
    <cellStyle name="20% - Accent6 45 4" xfId="10096"/>
    <cellStyle name="20% - Accent6 45 5" xfId="10097"/>
    <cellStyle name="20% - Accent6 45 6" xfId="10098"/>
    <cellStyle name="20% - Accent6 45 7" xfId="10099"/>
    <cellStyle name="20% - Accent6 45 8" xfId="10100"/>
    <cellStyle name="20% - Accent6 46" xfId="518"/>
    <cellStyle name="20% - Accent6 46 2" xfId="10101"/>
    <cellStyle name="20% - Accent6 46 2 2" xfId="10102"/>
    <cellStyle name="20% - Accent6 46 2 3" xfId="10103"/>
    <cellStyle name="20% - Accent6 46 2 4" xfId="10104"/>
    <cellStyle name="20% - Accent6 46 2 5" xfId="10105"/>
    <cellStyle name="20% - Accent6 46 3" xfId="10106"/>
    <cellStyle name="20% - Accent6 46 3 2" xfId="10107"/>
    <cellStyle name="20% - Accent6 46 3 3" xfId="10108"/>
    <cellStyle name="20% - Accent6 46 3 4" xfId="10109"/>
    <cellStyle name="20% - Accent6 46 3 5" xfId="10110"/>
    <cellStyle name="20% - Accent6 46 4" xfId="10111"/>
    <cellStyle name="20% - Accent6 46 5" xfId="10112"/>
    <cellStyle name="20% - Accent6 46 6" xfId="10113"/>
    <cellStyle name="20% - Accent6 46 7" xfId="10114"/>
    <cellStyle name="20% - Accent6 46 8" xfId="10115"/>
    <cellStyle name="20% - Accent6 47" xfId="519"/>
    <cellStyle name="20% - Accent6 47 2" xfId="10116"/>
    <cellStyle name="20% - Accent6 47 2 2" xfId="10117"/>
    <cellStyle name="20% - Accent6 47 2 3" xfId="10118"/>
    <cellStyle name="20% - Accent6 47 2 4" xfId="10119"/>
    <cellStyle name="20% - Accent6 47 2 5" xfId="10120"/>
    <cellStyle name="20% - Accent6 47 3" xfId="10121"/>
    <cellStyle name="20% - Accent6 47 3 2" xfId="10122"/>
    <cellStyle name="20% - Accent6 47 3 3" xfId="10123"/>
    <cellStyle name="20% - Accent6 47 3 4" xfId="10124"/>
    <cellStyle name="20% - Accent6 47 3 5" xfId="10125"/>
    <cellStyle name="20% - Accent6 47 4" xfId="10126"/>
    <cellStyle name="20% - Accent6 47 5" xfId="10127"/>
    <cellStyle name="20% - Accent6 47 6" xfId="10128"/>
    <cellStyle name="20% - Accent6 47 7" xfId="10129"/>
    <cellStyle name="20% - Accent6 47 8" xfId="10130"/>
    <cellStyle name="20% - Accent6 48" xfId="520"/>
    <cellStyle name="20% - Accent6 48 2" xfId="10131"/>
    <cellStyle name="20% - Accent6 48 2 2" xfId="10132"/>
    <cellStyle name="20% - Accent6 48 2 3" xfId="10133"/>
    <cellStyle name="20% - Accent6 48 2 4" xfId="10134"/>
    <cellStyle name="20% - Accent6 48 2 5" xfId="10135"/>
    <cellStyle name="20% - Accent6 48 3" xfId="10136"/>
    <cellStyle name="20% - Accent6 48 3 2" xfId="10137"/>
    <cellStyle name="20% - Accent6 48 3 3" xfId="10138"/>
    <cellStyle name="20% - Accent6 48 3 4" xfId="10139"/>
    <cellStyle name="20% - Accent6 48 3 5" xfId="10140"/>
    <cellStyle name="20% - Accent6 48 4" xfId="10141"/>
    <cellStyle name="20% - Accent6 48 5" xfId="10142"/>
    <cellStyle name="20% - Accent6 48 6" xfId="10143"/>
    <cellStyle name="20% - Accent6 48 7" xfId="10144"/>
    <cellStyle name="20% - Accent6 48 8" xfId="10145"/>
    <cellStyle name="20% - Accent6 49" xfId="521"/>
    <cellStyle name="20% - Accent6 49 2" xfId="10146"/>
    <cellStyle name="20% - Accent6 49 2 2" xfId="10147"/>
    <cellStyle name="20% - Accent6 49 2 3" xfId="10148"/>
    <cellStyle name="20% - Accent6 49 2 4" xfId="10149"/>
    <cellStyle name="20% - Accent6 49 2 5" xfId="10150"/>
    <cellStyle name="20% - Accent6 49 3" xfId="10151"/>
    <cellStyle name="20% - Accent6 49 3 2" xfId="10152"/>
    <cellStyle name="20% - Accent6 49 3 3" xfId="10153"/>
    <cellStyle name="20% - Accent6 49 3 4" xfId="10154"/>
    <cellStyle name="20% - Accent6 49 3 5" xfId="10155"/>
    <cellStyle name="20% - Accent6 49 4" xfId="10156"/>
    <cellStyle name="20% - Accent6 49 5" xfId="10157"/>
    <cellStyle name="20% - Accent6 49 6" xfId="10158"/>
    <cellStyle name="20% - Accent6 49 7" xfId="10159"/>
    <cellStyle name="20% - Accent6 49 8" xfId="10160"/>
    <cellStyle name="20% - Accent6 5" xfId="522"/>
    <cellStyle name="20% - Accent6 5 10" xfId="10161"/>
    <cellStyle name="20% - Accent6 5 2" xfId="523"/>
    <cellStyle name="20% - Accent6 5 2 2" xfId="10162"/>
    <cellStyle name="20% - Accent6 5 2 3" xfId="10163"/>
    <cellStyle name="20% - Accent6 5 2 4" xfId="10164"/>
    <cellStyle name="20% - Accent6 5 2 5" xfId="10165"/>
    <cellStyle name="20% - Accent6 5 3" xfId="524"/>
    <cellStyle name="20% - Accent6 5 3 2" xfId="10166"/>
    <cellStyle name="20% - Accent6 5 3 3" xfId="10167"/>
    <cellStyle name="20% - Accent6 5 3 4" xfId="10168"/>
    <cellStyle name="20% - Accent6 5 3 5" xfId="10169"/>
    <cellStyle name="20% - Accent6 5 4" xfId="10170"/>
    <cellStyle name="20% - Accent6 5 4 2" xfId="10171"/>
    <cellStyle name="20% - Accent6 5 4 3" xfId="10172"/>
    <cellStyle name="20% - Accent6 5 4 4" xfId="10173"/>
    <cellStyle name="20% - Accent6 5 4 5" xfId="10174"/>
    <cellStyle name="20% - Accent6 5 5" xfId="10175"/>
    <cellStyle name="20% - Accent6 5 5 2" xfId="10176"/>
    <cellStyle name="20% - Accent6 5 5 3" xfId="10177"/>
    <cellStyle name="20% - Accent6 5 5 4" xfId="10178"/>
    <cellStyle name="20% - Accent6 5 5 5" xfId="10179"/>
    <cellStyle name="20% - Accent6 5 6" xfId="10180"/>
    <cellStyle name="20% - Accent6 5 7" xfId="10181"/>
    <cellStyle name="20% - Accent6 5 8" xfId="10182"/>
    <cellStyle name="20% - Accent6 5 9" xfId="10183"/>
    <cellStyle name="20% - Accent6 50" xfId="525"/>
    <cellStyle name="20% - Accent6 50 2" xfId="10184"/>
    <cellStyle name="20% - Accent6 50 2 2" xfId="10185"/>
    <cellStyle name="20% - Accent6 50 2 3" xfId="10186"/>
    <cellStyle name="20% - Accent6 50 2 4" xfId="10187"/>
    <cellStyle name="20% - Accent6 50 2 5" xfId="10188"/>
    <cellStyle name="20% - Accent6 50 3" xfId="10189"/>
    <cellStyle name="20% - Accent6 50 3 2" xfId="10190"/>
    <cellStyle name="20% - Accent6 50 3 3" xfId="10191"/>
    <cellStyle name="20% - Accent6 50 3 4" xfId="10192"/>
    <cellStyle name="20% - Accent6 50 3 5" xfId="10193"/>
    <cellStyle name="20% - Accent6 50 4" xfId="10194"/>
    <cellStyle name="20% - Accent6 50 5" xfId="10195"/>
    <cellStyle name="20% - Accent6 50 6" xfId="10196"/>
    <cellStyle name="20% - Accent6 50 7" xfId="10197"/>
    <cellStyle name="20% - Accent6 50 8" xfId="10198"/>
    <cellStyle name="20% - Accent6 51" xfId="526"/>
    <cellStyle name="20% - Accent6 51 2" xfId="10199"/>
    <cellStyle name="20% - Accent6 51 2 2" xfId="10200"/>
    <cellStyle name="20% - Accent6 51 2 3" xfId="10201"/>
    <cellStyle name="20% - Accent6 51 2 4" xfId="10202"/>
    <cellStyle name="20% - Accent6 51 2 5" xfId="10203"/>
    <cellStyle name="20% - Accent6 51 3" xfId="10204"/>
    <cellStyle name="20% - Accent6 51 3 2" xfId="10205"/>
    <cellStyle name="20% - Accent6 51 3 3" xfId="10206"/>
    <cellStyle name="20% - Accent6 51 3 4" xfId="10207"/>
    <cellStyle name="20% - Accent6 51 3 5" xfId="10208"/>
    <cellStyle name="20% - Accent6 51 4" xfId="10209"/>
    <cellStyle name="20% - Accent6 51 5" xfId="10210"/>
    <cellStyle name="20% - Accent6 51 6" xfId="10211"/>
    <cellStyle name="20% - Accent6 51 7" xfId="10212"/>
    <cellStyle name="20% - Accent6 51 8" xfId="10213"/>
    <cellStyle name="20% - Accent6 52" xfId="527"/>
    <cellStyle name="20% - Accent6 52 2" xfId="10214"/>
    <cellStyle name="20% - Accent6 52 2 2" xfId="10215"/>
    <cellStyle name="20% - Accent6 52 2 3" xfId="10216"/>
    <cellStyle name="20% - Accent6 52 2 4" xfId="10217"/>
    <cellStyle name="20% - Accent6 52 2 5" xfId="10218"/>
    <cellStyle name="20% - Accent6 52 3" xfId="10219"/>
    <cellStyle name="20% - Accent6 52 3 2" xfId="10220"/>
    <cellStyle name="20% - Accent6 52 3 3" xfId="10221"/>
    <cellStyle name="20% - Accent6 52 3 4" xfId="10222"/>
    <cellStyle name="20% - Accent6 52 3 5" xfId="10223"/>
    <cellStyle name="20% - Accent6 52 4" xfId="10224"/>
    <cellStyle name="20% - Accent6 52 5" xfId="10225"/>
    <cellStyle name="20% - Accent6 52 6" xfId="10226"/>
    <cellStyle name="20% - Accent6 52 7" xfId="10227"/>
    <cellStyle name="20% - Accent6 52 8" xfId="10228"/>
    <cellStyle name="20% - Accent6 53" xfId="528"/>
    <cellStyle name="20% - Accent6 53 2" xfId="10229"/>
    <cellStyle name="20% - Accent6 53 2 2" xfId="10230"/>
    <cellStyle name="20% - Accent6 53 2 3" xfId="10231"/>
    <cellStyle name="20% - Accent6 53 2 4" xfId="10232"/>
    <cellStyle name="20% - Accent6 53 2 5" xfId="10233"/>
    <cellStyle name="20% - Accent6 53 3" xfId="10234"/>
    <cellStyle name="20% - Accent6 53 3 2" xfId="10235"/>
    <cellStyle name="20% - Accent6 53 3 3" xfId="10236"/>
    <cellStyle name="20% - Accent6 53 3 4" xfId="10237"/>
    <cellStyle name="20% - Accent6 53 3 5" xfId="10238"/>
    <cellStyle name="20% - Accent6 53 4" xfId="10239"/>
    <cellStyle name="20% - Accent6 53 5" xfId="10240"/>
    <cellStyle name="20% - Accent6 53 6" xfId="10241"/>
    <cellStyle name="20% - Accent6 53 7" xfId="10242"/>
    <cellStyle name="20% - Accent6 53 8" xfId="10243"/>
    <cellStyle name="20% - Accent6 54" xfId="529"/>
    <cellStyle name="20% - Accent6 54 2" xfId="10244"/>
    <cellStyle name="20% - Accent6 54 2 2" xfId="10245"/>
    <cellStyle name="20% - Accent6 54 2 3" xfId="10246"/>
    <cellStyle name="20% - Accent6 54 2 4" xfId="10247"/>
    <cellStyle name="20% - Accent6 54 2 5" xfId="10248"/>
    <cellStyle name="20% - Accent6 54 3" xfId="10249"/>
    <cellStyle name="20% - Accent6 54 3 2" xfId="10250"/>
    <cellStyle name="20% - Accent6 54 3 3" xfId="10251"/>
    <cellStyle name="20% - Accent6 54 3 4" xfId="10252"/>
    <cellStyle name="20% - Accent6 54 3 5" xfId="10253"/>
    <cellStyle name="20% - Accent6 54 4" xfId="10254"/>
    <cellStyle name="20% - Accent6 54 5" xfId="10255"/>
    <cellStyle name="20% - Accent6 54 6" xfId="10256"/>
    <cellStyle name="20% - Accent6 54 7" xfId="10257"/>
    <cellStyle name="20% - Accent6 54 8" xfId="10258"/>
    <cellStyle name="20% - Accent6 55" xfId="530"/>
    <cellStyle name="20% - Accent6 55 2" xfId="10259"/>
    <cellStyle name="20% - Accent6 55 2 2" xfId="10260"/>
    <cellStyle name="20% - Accent6 55 2 3" xfId="10261"/>
    <cellStyle name="20% - Accent6 55 2 4" xfId="10262"/>
    <cellStyle name="20% - Accent6 55 2 5" xfId="10263"/>
    <cellStyle name="20% - Accent6 55 3" xfId="10264"/>
    <cellStyle name="20% - Accent6 55 3 2" xfId="10265"/>
    <cellStyle name="20% - Accent6 55 3 3" xfId="10266"/>
    <cellStyle name="20% - Accent6 55 3 4" xfId="10267"/>
    <cellStyle name="20% - Accent6 55 3 5" xfId="10268"/>
    <cellStyle name="20% - Accent6 55 4" xfId="10269"/>
    <cellStyle name="20% - Accent6 55 5" xfId="10270"/>
    <cellStyle name="20% - Accent6 55 6" xfId="10271"/>
    <cellStyle name="20% - Accent6 55 7" xfId="10272"/>
    <cellStyle name="20% - Accent6 55 8" xfId="10273"/>
    <cellStyle name="20% - Accent6 56" xfId="531"/>
    <cellStyle name="20% - Accent6 56 2" xfId="10274"/>
    <cellStyle name="20% - Accent6 56 2 2" xfId="10275"/>
    <cellStyle name="20% - Accent6 56 2 3" xfId="10276"/>
    <cellStyle name="20% - Accent6 56 2 4" xfId="10277"/>
    <cellStyle name="20% - Accent6 56 2 5" xfId="10278"/>
    <cellStyle name="20% - Accent6 56 3" xfId="10279"/>
    <cellStyle name="20% - Accent6 56 3 2" xfId="10280"/>
    <cellStyle name="20% - Accent6 56 3 3" xfId="10281"/>
    <cellStyle name="20% - Accent6 56 3 4" xfId="10282"/>
    <cellStyle name="20% - Accent6 56 3 5" xfId="10283"/>
    <cellStyle name="20% - Accent6 56 4" xfId="10284"/>
    <cellStyle name="20% - Accent6 56 5" xfId="10285"/>
    <cellStyle name="20% - Accent6 56 6" xfId="10286"/>
    <cellStyle name="20% - Accent6 56 7" xfId="10287"/>
    <cellStyle name="20% - Accent6 56 8" xfId="10288"/>
    <cellStyle name="20% - Accent6 57" xfId="532"/>
    <cellStyle name="20% - Accent6 57 2" xfId="10289"/>
    <cellStyle name="20% - Accent6 57 2 2" xfId="10290"/>
    <cellStyle name="20% - Accent6 57 2 3" xfId="10291"/>
    <cellStyle name="20% - Accent6 57 2 4" xfId="10292"/>
    <cellStyle name="20% - Accent6 57 2 5" xfId="10293"/>
    <cellStyle name="20% - Accent6 57 3" xfId="10294"/>
    <cellStyle name="20% - Accent6 57 3 2" xfId="10295"/>
    <cellStyle name="20% - Accent6 57 3 3" xfId="10296"/>
    <cellStyle name="20% - Accent6 57 3 4" xfId="10297"/>
    <cellStyle name="20% - Accent6 57 3 5" xfId="10298"/>
    <cellStyle name="20% - Accent6 57 4" xfId="10299"/>
    <cellStyle name="20% - Accent6 57 5" xfId="10300"/>
    <cellStyle name="20% - Accent6 57 6" xfId="10301"/>
    <cellStyle name="20% - Accent6 57 7" xfId="10302"/>
    <cellStyle name="20% - Accent6 57 8" xfId="10303"/>
    <cellStyle name="20% - Accent6 58" xfId="533"/>
    <cellStyle name="20% - Accent6 58 2" xfId="10304"/>
    <cellStyle name="20% - Accent6 58 2 2" xfId="10305"/>
    <cellStyle name="20% - Accent6 58 2 3" xfId="10306"/>
    <cellStyle name="20% - Accent6 58 2 4" xfId="10307"/>
    <cellStyle name="20% - Accent6 58 2 5" xfId="10308"/>
    <cellStyle name="20% - Accent6 58 3" xfId="10309"/>
    <cellStyle name="20% - Accent6 58 3 2" xfId="10310"/>
    <cellStyle name="20% - Accent6 58 3 3" xfId="10311"/>
    <cellStyle name="20% - Accent6 58 3 4" xfId="10312"/>
    <cellStyle name="20% - Accent6 58 3 5" xfId="10313"/>
    <cellStyle name="20% - Accent6 58 4" xfId="10314"/>
    <cellStyle name="20% - Accent6 58 5" xfId="10315"/>
    <cellStyle name="20% - Accent6 58 6" xfId="10316"/>
    <cellStyle name="20% - Accent6 58 7" xfId="10317"/>
    <cellStyle name="20% - Accent6 58 8" xfId="10318"/>
    <cellStyle name="20% - Accent6 59" xfId="534"/>
    <cellStyle name="20% - Accent6 59 2" xfId="10319"/>
    <cellStyle name="20% - Accent6 59 2 2" xfId="10320"/>
    <cellStyle name="20% - Accent6 59 2 3" xfId="10321"/>
    <cellStyle name="20% - Accent6 59 2 4" xfId="10322"/>
    <cellStyle name="20% - Accent6 59 2 5" xfId="10323"/>
    <cellStyle name="20% - Accent6 59 3" xfId="10324"/>
    <cellStyle name="20% - Accent6 59 3 2" xfId="10325"/>
    <cellStyle name="20% - Accent6 59 3 3" xfId="10326"/>
    <cellStyle name="20% - Accent6 59 3 4" xfId="10327"/>
    <cellStyle name="20% - Accent6 59 3 5" xfId="10328"/>
    <cellStyle name="20% - Accent6 59 4" xfId="10329"/>
    <cellStyle name="20% - Accent6 59 5" xfId="10330"/>
    <cellStyle name="20% - Accent6 59 6" xfId="10331"/>
    <cellStyle name="20% - Accent6 59 7" xfId="10332"/>
    <cellStyle name="20% - Accent6 59 8" xfId="10333"/>
    <cellStyle name="20% - Accent6 6" xfId="535"/>
    <cellStyle name="20% - Accent6 6 10" xfId="10334"/>
    <cellStyle name="20% - Accent6 6 2" xfId="536"/>
    <cellStyle name="20% - Accent6 6 2 2" xfId="10335"/>
    <cellStyle name="20% - Accent6 6 2 3" xfId="10336"/>
    <cellStyle name="20% - Accent6 6 2 4" xfId="10337"/>
    <cellStyle name="20% - Accent6 6 2 5" xfId="10338"/>
    <cellStyle name="20% - Accent6 6 3" xfId="537"/>
    <cellStyle name="20% - Accent6 6 3 2" xfId="10339"/>
    <cellStyle name="20% - Accent6 6 3 3" xfId="10340"/>
    <cellStyle name="20% - Accent6 6 3 4" xfId="10341"/>
    <cellStyle name="20% - Accent6 6 3 5" xfId="10342"/>
    <cellStyle name="20% - Accent6 6 4" xfId="10343"/>
    <cellStyle name="20% - Accent6 6 4 2" xfId="10344"/>
    <cellStyle name="20% - Accent6 6 4 3" xfId="10345"/>
    <cellStyle name="20% - Accent6 6 4 4" xfId="10346"/>
    <cellStyle name="20% - Accent6 6 4 5" xfId="10347"/>
    <cellStyle name="20% - Accent6 6 5" xfId="10348"/>
    <cellStyle name="20% - Accent6 6 5 2" xfId="10349"/>
    <cellStyle name="20% - Accent6 6 5 3" xfId="10350"/>
    <cellStyle name="20% - Accent6 6 5 4" xfId="10351"/>
    <cellStyle name="20% - Accent6 6 5 5" xfId="10352"/>
    <cellStyle name="20% - Accent6 6 6" xfId="10353"/>
    <cellStyle name="20% - Accent6 6 7" xfId="10354"/>
    <cellStyle name="20% - Accent6 6 8" xfId="10355"/>
    <cellStyle name="20% - Accent6 6 9" xfId="10356"/>
    <cellStyle name="20% - Accent6 60" xfId="538"/>
    <cellStyle name="20% - Accent6 60 2" xfId="10357"/>
    <cellStyle name="20% - Accent6 60 2 2" xfId="10358"/>
    <cellStyle name="20% - Accent6 60 2 3" xfId="10359"/>
    <cellStyle name="20% - Accent6 60 2 4" xfId="10360"/>
    <cellStyle name="20% - Accent6 60 2 5" xfId="10361"/>
    <cellStyle name="20% - Accent6 60 3" xfId="10362"/>
    <cellStyle name="20% - Accent6 60 3 2" xfId="10363"/>
    <cellStyle name="20% - Accent6 60 3 3" xfId="10364"/>
    <cellStyle name="20% - Accent6 60 3 4" xfId="10365"/>
    <cellStyle name="20% - Accent6 60 3 5" xfId="10366"/>
    <cellStyle name="20% - Accent6 60 4" xfId="10367"/>
    <cellStyle name="20% - Accent6 60 5" xfId="10368"/>
    <cellStyle name="20% - Accent6 60 6" xfId="10369"/>
    <cellStyle name="20% - Accent6 60 7" xfId="10370"/>
    <cellStyle name="20% - Accent6 60 8" xfId="10371"/>
    <cellStyle name="20% - Accent6 61" xfId="539"/>
    <cellStyle name="20% - Accent6 61 2" xfId="10372"/>
    <cellStyle name="20% - Accent6 61 2 2" xfId="10373"/>
    <cellStyle name="20% - Accent6 61 2 3" xfId="10374"/>
    <cellStyle name="20% - Accent6 61 2 4" xfId="10375"/>
    <cellStyle name="20% - Accent6 61 2 5" xfId="10376"/>
    <cellStyle name="20% - Accent6 61 3" xfId="10377"/>
    <cellStyle name="20% - Accent6 61 3 2" xfId="10378"/>
    <cellStyle name="20% - Accent6 61 3 3" xfId="10379"/>
    <cellStyle name="20% - Accent6 61 3 4" xfId="10380"/>
    <cellStyle name="20% - Accent6 61 3 5" xfId="10381"/>
    <cellStyle name="20% - Accent6 61 4" xfId="10382"/>
    <cellStyle name="20% - Accent6 61 5" xfId="10383"/>
    <cellStyle name="20% - Accent6 61 6" xfId="10384"/>
    <cellStyle name="20% - Accent6 61 7" xfId="10385"/>
    <cellStyle name="20% - Accent6 61 8" xfId="10386"/>
    <cellStyle name="20% - Accent6 62" xfId="540"/>
    <cellStyle name="20% - Accent6 62 2" xfId="10387"/>
    <cellStyle name="20% - Accent6 62 2 2" xfId="10388"/>
    <cellStyle name="20% - Accent6 62 2 3" xfId="10389"/>
    <cellStyle name="20% - Accent6 62 2 4" xfId="10390"/>
    <cellStyle name="20% - Accent6 62 2 5" xfId="10391"/>
    <cellStyle name="20% - Accent6 62 3" xfId="10392"/>
    <cellStyle name="20% - Accent6 62 3 2" xfId="10393"/>
    <cellStyle name="20% - Accent6 62 3 3" xfId="10394"/>
    <cellStyle name="20% - Accent6 62 3 4" xfId="10395"/>
    <cellStyle name="20% - Accent6 62 3 5" xfId="10396"/>
    <cellStyle name="20% - Accent6 62 4" xfId="10397"/>
    <cellStyle name="20% - Accent6 62 5" xfId="10398"/>
    <cellStyle name="20% - Accent6 62 6" xfId="10399"/>
    <cellStyle name="20% - Accent6 62 7" xfId="10400"/>
    <cellStyle name="20% - Accent6 62 8" xfId="10401"/>
    <cellStyle name="20% - Accent6 63" xfId="541"/>
    <cellStyle name="20% - Accent6 63 2" xfId="10402"/>
    <cellStyle name="20% - Accent6 63 2 2" xfId="10403"/>
    <cellStyle name="20% - Accent6 63 2 3" xfId="10404"/>
    <cellStyle name="20% - Accent6 63 2 4" xfId="10405"/>
    <cellStyle name="20% - Accent6 63 2 5" xfId="10406"/>
    <cellStyle name="20% - Accent6 63 3" xfId="10407"/>
    <cellStyle name="20% - Accent6 63 3 2" xfId="10408"/>
    <cellStyle name="20% - Accent6 63 3 3" xfId="10409"/>
    <cellStyle name="20% - Accent6 63 3 4" xfId="10410"/>
    <cellStyle name="20% - Accent6 63 3 5" xfId="10411"/>
    <cellStyle name="20% - Accent6 63 4" xfId="10412"/>
    <cellStyle name="20% - Accent6 63 5" xfId="10413"/>
    <cellStyle name="20% - Accent6 63 6" xfId="10414"/>
    <cellStyle name="20% - Accent6 63 7" xfId="10415"/>
    <cellStyle name="20% - Accent6 63 8" xfId="10416"/>
    <cellStyle name="20% - Accent6 64" xfId="542"/>
    <cellStyle name="20% - Accent6 64 2" xfId="10417"/>
    <cellStyle name="20% - Accent6 64 2 2" xfId="10418"/>
    <cellStyle name="20% - Accent6 64 2 3" xfId="10419"/>
    <cellStyle name="20% - Accent6 64 2 4" xfId="10420"/>
    <cellStyle name="20% - Accent6 64 2 5" xfId="10421"/>
    <cellStyle name="20% - Accent6 64 3" xfId="10422"/>
    <cellStyle name="20% - Accent6 64 3 2" xfId="10423"/>
    <cellStyle name="20% - Accent6 64 3 3" xfId="10424"/>
    <cellStyle name="20% - Accent6 64 3 4" xfId="10425"/>
    <cellStyle name="20% - Accent6 64 3 5" xfId="10426"/>
    <cellStyle name="20% - Accent6 64 4" xfId="10427"/>
    <cellStyle name="20% - Accent6 64 5" xfId="10428"/>
    <cellStyle name="20% - Accent6 64 6" xfId="10429"/>
    <cellStyle name="20% - Accent6 64 7" xfId="10430"/>
    <cellStyle name="20% - Accent6 64 8" xfId="10431"/>
    <cellStyle name="20% - Accent6 65" xfId="543"/>
    <cellStyle name="20% - Accent6 65 2" xfId="10432"/>
    <cellStyle name="20% - Accent6 65 2 2" xfId="10433"/>
    <cellStyle name="20% - Accent6 65 2 3" xfId="10434"/>
    <cellStyle name="20% - Accent6 65 2 4" xfId="10435"/>
    <cellStyle name="20% - Accent6 65 2 5" xfId="10436"/>
    <cellStyle name="20% - Accent6 65 3" xfId="10437"/>
    <cellStyle name="20% - Accent6 65 3 2" xfId="10438"/>
    <cellStyle name="20% - Accent6 65 3 3" xfId="10439"/>
    <cellStyle name="20% - Accent6 65 3 4" xfId="10440"/>
    <cellStyle name="20% - Accent6 65 3 5" xfId="10441"/>
    <cellStyle name="20% - Accent6 65 4" xfId="10442"/>
    <cellStyle name="20% - Accent6 65 5" xfId="10443"/>
    <cellStyle name="20% - Accent6 65 6" xfId="10444"/>
    <cellStyle name="20% - Accent6 65 7" xfId="10445"/>
    <cellStyle name="20% - Accent6 65 8" xfId="10446"/>
    <cellStyle name="20% - Accent6 66" xfId="544"/>
    <cellStyle name="20% - Accent6 66 2" xfId="10447"/>
    <cellStyle name="20% - Accent6 66 2 2" xfId="10448"/>
    <cellStyle name="20% - Accent6 66 2 3" xfId="10449"/>
    <cellStyle name="20% - Accent6 66 2 4" xfId="10450"/>
    <cellStyle name="20% - Accent6 66 2 5" xfId="10451"/>
    <cellStyle name="20% - Accent6 66 3" xfId="10452"/>
    <cellStyle name="20% - Accent6 66 3 2" xfId="10453"/>
    <cellStyle name="20% - Accent6 66 3 3" xfId="10454"/>
    <cellStyle name="20% - Accent6 66 3 4" xfId="10455"/>
    <cellStyle name="20% - Accent6 66 3 5" xfId="10456"/>
    <cellStyle name="20% - Accent6 66 4" xfId="10457"/>
    <cellStyle name="20% - Accent6 66 5" xfId="10458"/>
    <cellStyle name="20% - Accent6 66 6" xfId="10459"/>
    <cellStyle name="20% - Accent6 66 7" xfId="10460"/>
    <cellStyle name="20% - Accent6 66 8" xfId="10461"/>
    <cellStyle name="20% - Accent6 67" xfId="545"/>
    <cellStyle name="20% - Accent6 67 2" xfId="10462"/>
    <cellStyle name="20% - Accent6 67 2 2" xfId="10463"/>
    <cellStyle name="20% - Accent6 67 2 3" xfId="10464"/>
    <cellStyle name="20% - Accent6 67 2 4" xfId="10465"/>
    <cellStyle name="20% - Accent6 67 2 5" xfId="10466"/>
    <cellStyle name="20% - Accent6 67 3" xfId="10467"/>
    <cellStyle name="20% - Accent6 67 3 2" xfId="10468"/>
    <cellStyle name="20% - Accent6 67 3 3" xfId="10469"/>
    <cellStyle name="20% - Accent6 67 3 4" xfId="10470"/>
    <cellStyle name="20% - Accent6 67 3 5" xfId="10471"/>
    <cellStyle name="20% - Accent6 67 4" xfId="10472"/>
    <cellStyle name="20% - Accent6 67 5" xfId="10473"/>
    <cellStyle name="20% - Accent6 67 6" xfId="10474"/>
    <cellStyle name="20% - Accent6 67 7" xfId="10475"/>
    <cellStyle name="20% - Accent6 67 8" xfId="10476"/>
    <cellStyle name="20% - Accent6 68" xfId="546"/>
    <cellStyle name="20% - Accent6 68 2" xfId="10477"/>
    <cellStyle name="20% - Accent6 68 2 2" xfId="10478"/>
    <cellStyle name="20% - Accent6 68 2 3" xfId="10479"/>
    <cellStyle name="20% - Accent6 68 2 4" xfId="10480"/>
    <cellStyle name="20% - Accent6 68 2 5" xfId="10481"/>
    <cellStyle name="20% - Accent6 68 3" xfId="10482"/>
    <cellStyle name="20% - Accent6 68 3 2" xfId="10483"/>
    <cellStyle name="20% - Accent6 68 3 3" xfId="10484"/>
    <cellStyle name="20% - Accent6 68 3 4" xfId="10485"/>
    <cellStyle name="20% - Accent6 68 3 5" xfId="10486"/>
    <cellStyle name="20% - Accent6 68 4" xfId="10487"/>
    <cellStyle name="20% - Accent6 68 5" xfId="10488"/>
    <cellStyle name="20% - Accent6 68 6" xfId="10489"/>
    <cellStyle name="20% - Accent6 68 7" xfId="10490"/>
    <cellStyle name="20% - Accent6 68 8" xfId="10491"/>
    <cellStyle name="20% - Accent6 69" xfId="547"/>
    <cellStyle name="20% - Accent6 69 2" xfId="10492"/>
    <cellStyle name="20% - Accent6 69 2 2" xfId="10493"/>
    <cellStyle name="20% - Accent6 69 2 3" xfId="10494"/>
    <cellStyle name="20% - Accent6 69 2 4" xfId="10495"/>
    <cellStyle name="20% - Accent6 69 2 5" xfId="10496"/>
    <cellStyle name="20% - Accent6 69 3" xfId="10497"/>
    <cellStyle name="20% - Accent6 69 3 2" xfId="10498"/>
    <cellStyle name="20% - Accent6 69 3 3" xfId="10499"/>
    <cellStyle name="20% - Accent6 69 3 4" xfId="10500"/>
    <cellStyle name="20% - Accent6 69 3 5" xfId="10501"/>
    <cellStyle name="20% - Accent6 69 4" xfId="10502"/>
    <cellStyle name="20% - Accent6 69 5" xfId="10503"/>
    <cellStyle name="20% - Accent6 69 6" xfId="10504"/>
    <cellStyle name="20% - Accent6 69 7" xfId="10505"/>
    <cellStyle name="20% - Accent6 69 8" xfId="10506"/>
    <cellStyle name="20% - Accent6 7" xfId="548"/>
    <cellStyle name="20% - Accent6 7 10" xfId="10507"/>
    <cellStyle name="20% - Accent6 7 2" xfId="549"/>
    <cellStyle name="20% - Accent6 7 2 2" xfId="10508"/>
    <cellStyle name="20% - Accent6 7 2 3" xfId="10509"/>
    <cellStyle name="20% - Accent6 7 2 4" xfId="10510"/>
    <cellStyle name="20% - Accent6 7 2 5" xfId="10511"/>
    <cellStyle name="20% - Accent6 7 3" xfId="550"/>
    <cellStyle name="20% - Accent6 7 3 2" xfId="10512"/>
    <cellStyle name="20% - Accent6 7 3 3" xfId="10513"/>
    <cellStyle name="20% - Accent6 7 3 4" xfId="10514"/>
    <cellStyle name="20% - Accent6 7 3 5" xfId="10515"/>
    <cellStyle name="20% - Accent6 7 4" xfId="10516"/>
    <cellStyle name="20% - Accent6 7 4 2" xfId="10517"/>
    <cellStyle name="20% - Accent6 7 4 3" xfId="10518"/>
    <cellStyle name="20% - Accent6 7 4 4" xfId="10519"/>
    <cellStyle name="20% - Accent6 7 4 5" xfId="10520"/>
    <cellStyle name="20% - Accent6 7 5" xfId="10521"/>
    <cellStyle name="20% - Accent6 7 5 2" xfId="10522"/>
    <cellStyle name="20% - Accent6 7 5 3" xfId="10523"/>
    <cellStyle name="20% - Accent6 7 5 4" xfId="10524"/>
    <cellStyle name="20% - Accent6 7 5 5" xfId="10525"/>
    <cellStyle name="20% - Accent6 7 6" xfId="10526"/>
    <cellStyle name="20% - Accent6 7 7" xfId="10527"/>
    <cellStyle name="20% - Accent6 7 8" xfId="10528"/>
    <cellStyle name="20% - Accent6 7 9" xfId="10529"/>
    <cellStyle name="20% - Accent6 70" xfId="551"/>
    <cellStyle name="20% - Accent6 70 2" xfId="10530"/>
    <cellStyle name="20% - Accent6 70 2 2" xfId="10531"/>
    <cellStyle name="20% - Accent6 70 2 3" xfId="10532"/>
    <cellStyle name="20% - Accent6 70 2 4" xfId="10533"/>
    <cellStyle name="20% - Accent6 70 2 5" xfId="10534"/>
    <cellStyle name="20% - Accent6 70 3" xfId="10535"/>
    <cellStyle name="20% - Accent6 70 3 2" xfId="10536"/>
    <cellStyle name="20% - Accent6 70 3 3" xfId="10537"/>
    <cellStyle name="20% - Accent6 70 3 4" xfId="10538"/>
    <cellStyle name="20% - Accent6 70 3 5" xfId="10539"/>
    <cellStyle name="20% - Accent6 70 4" xfId="10540"/>
    <cellStyle name="20% - Accent6 70 5" xfId="10541"/>
    <cellStyle name="20% - Accent6 70 6" xfId="10542"/>
    <cellStyle name="20% - Accent6 70 7" xfId="10543"/>
    <cellStyle name="20% - Accent6 70 8" xfId="10544"/>
    <cellStyle name="20% - Accent6 71" xfId="552"/>
    <cellStyle name="20% - Accent6 71 2" xfId="10545"/>
    <cellStyle name="20% - Accent6 71 2 2" xfId="10546"/>
    <cellStyle name="20% - Accent6 71 2 3" xfId="10547"/>
    <cellStyle name="20% - Accent6 71 2 4" xfId="10548"/>
    <cellStyle name="20% - Accent6 71 2 5" xfId="10549"/>
    <cellStyle name="20% - Accent6 71 3" xfId="10550"/>
    <cellStyle name="20% - Accent6 71 3 2" xfId="10551"/>
    <cellStyle name="20% - Accent6 71 3 3" xfId="10552"/>
    <cellStyle name="20% - Accent6 71 3 4" xfId="10553"/>
    <cellStyle name="20% - Accent6 71 3 5" xfId="10554"/>
    <cellStyle name="20% - Accent6 71 4" xfId="10555"/>
    <cellStyle name="20% - Accent6 71 5" xfId="10556"/>
    <cellStyle name="20% - Accent6 71 6" xfId="10557"/>
    <cellStyle name="20% - Accent6 71 7" xfId="10558"/>
    <cellStyle name="20% - Accent6 71 8" xfId="10559"/>
    <cellStyle name="20% - Accent6 72" xfId="553"/>
    <cellStyle name="20% - Accent6 72 2" xfId="10560"/>
    <cellStyle name="20% - Accent6 72 2 2" xfId="10561"/>
    <cellStyle name="20% - Accent6 72 2 3" xfId="10562"/>
    <cellStyle name="20% - Accent6 72 2 4" xfId="10563"/>
    <cellStyle name="20% - Accent6 72 2 5" xfId="10564"/>
    <cellStyle name="20% - Accent6 72 3" xfId="10565"/>
    <cellStyle name="20% - Accent6 72 3 2" xfId="10566"/>
    <cellStyle name="20% - Accent6 72 3 3" xfId="10567"/>
    <cellStyle name="20% - Accent6 72 3 4" xfId="10568"/>
    <cellStyle name="20% - Accent6 72 3 5" xfId="10569"/>
    <cellStyle name="20% - Accent6 72 4" xfId="10570"/>
    <cellStyle name="20% - Accent6 72 5" xfId="10571"/>
    <cellStyle name="20% - Accent6 72 6" xfId="10572"/>
    <cellStyle name="20% - Accent6 72 7" xfId="10573"/>
    <cellStyle name="20% - Accent6 72 8" xfId="10574"/>
    <cellStyle name="20% - Accent6 73" xfId="10575"/>
    <cellStyle name="20% - Accent6 73 2" xfId="10576"/>
    <cellStyle name="20% - Accent6 73 3" xfId="10577"/>
    <cellStyle name="20% - Accent6 73 4" xfId="10578"/>
    <cellStyle name="20% - Accent6 73 5" xfId="10579"/>
    <cellStyle name="20% - Accent6 74" xfId="10580"/>
    <cellStyle name="20% - Accent6 75" xfId="10581"/>
    <cellStyle name="20% - Accent6 76" xfId="10582"/>
    <cellStyle name="20% - Accent6 77" xfId="10583"/>
    <cellStyle name="20% - Accent6 78" xfId="10584"/>
    <cellStyle name="20% - Accent6 8" xfId="554"/>
    <cellStyle name="20% - Accent6 8 10" xfId="10585"/>
    <cellStyle name="20% - Accent6 8 2" xfId="555"/>
    <cellStyle name="20% - Accent6 8 2 2" xfId="10586"/>
    <cellStyle name="20% - Accent6 8 2 3" xfId="10587"/>
    <cellStyle name="20% - Accent6 8 2 4" xfId="10588"/>
    <cellStyle name="20% - Accent6 8 2 5" xfId="10589"/>
    <cellStyle name="20% - Accent6 8 3" xfId="556"/>
    <cellStyle name="20% - Accent6 8 3 2" xfId="10590"/>
    <cellStyle name="20% - Accent6 8 3 3" xfId="10591"/>
    <cellStyle name="20% - Accent6 8 3 4" xfId="10592"/>
    <cellStyle name="20% - Accent6 8 3 5" xfId="10593"/>
    <cellStyle name="20% - Accent6 8 4" xfId="10594"/>
    <cellStyle name="20% - Accent6 8 4 2" xfId="10595"/>
    <cellStyle name="20% - Accent6 8 4 3" xfId="10596"/>
    <cellStyle name="20% - Accent6 8 4 4" xfId="10597"/>
    <cellStyle name="20% - Accent6 8 4 5" xfId="10598"/>
    <cellStyle name="20% - Accent6 8 5" xfId="10599"/>
    <cellStyle name="20% - Accent6 8 5 2" xfId="10600"/>
    <cellStyle name="20% - Accent6 8 5 3" xfId="10601"/>
    <cellStyle name="20% - Accent6 8 5 4" xfId="10602"/>
    <cellStyle name="20% - Accent6 8 5 5" xfId="10603"/>
    <cellStyle name="20% - Accent6 8 6" xfId="10604"/>
    <cellStyle name="20% - Accent6 8 7" xfId="10605"/>
    <cellStyle name="20% - Accent6 8 8" xfId="10606"/>
    <cellStyle name="20% - Accent6 8 9" xfId="10607"/>
    <cellStyle name="20% - Accent6 9" xfId="557"/>
    <cellStyle name="20% - Accent6 9 10" xfId="10608"/>
    <cellStyle name="20% - Accent6 9 2" xfId="558"/>
    <cellStyle name="20% - Accent6 9 2 2" xfId="10609"/>
    <cellStyle name="20% - Accent6 9 2 3" xfId="10610"/>
    <cellStyle name="20% - Accent6 9 2 4" xfId="10611"/>
    <cellStyle name="20% - Accent6 9 2 5" xfId="10612"/>
    <cellStyle name="20% - Accent6 9 3" xfId="559"/>
    <cellStyle name="20% - Accent6 9 3 2" xfId="10613"/>
    <cellStyle name="20% - Accent6 9 3 3" xfId="10614"/>
    <cellStyle name="20% - Accent6 9 3 4" xfId="10615"/>
    <cellStyle name="20% - Accent6 9 3 5" xfId="10616"/>
    <cellStyle name="20% - Accent6 9 4" xfId="10617"/>
    <cellStyle name="20% - Accent6 9 4 2" xfId="10618"/>
    <cellStyle name="20% - Accent6 9 4 3" xfId="10619"/>
    <cellStyle name="20% - Accent6 9 4 4" xfId="10620"/>
    <cellStyle name="20% - Accent6 9 4 5" xfId="10621"/>
    <cellStyle name="20% - Accent6 9 5" xfId="10622"/>
    <cellStyle name="20% - Accent6 9 5 2" xfId="10623"/>
    <cellStyle name="20% - Accent6 9 5 3" xfId="10624"/>
    <cellStyle name="20% - Accent6 9 5 4" xfId="10625"/>
    <cellStyle name="20% - Accent6 9 5 5" xfId="10626"/>
    <cellStyle name="20% - Accent6 9 6" xfId="10627"/>
    <cellStyle name="20% - Accent6 9 7" xfId="10628"/>
    <cellStyle name="20% - Accent6 9 8" xfId="10629"/>
    <cellStyle name="20% - Accent6 9 9" xfId="10630"/>
    <cellStyle name="40% - Accent1 10" xfId="560"/>
    <cellStyle name="40% - Accent1 10 10" xfId="10631"/>
    <cellStyle name="40% - Accent1 10 2" xfId="561"/>
    <cellStyle name="40% - Accent1 10 2 2" xfId="10632"/>
    <cellStyle name="40% - Accent1 10 2 3" xfId="10633"/>
    <cellStyle name="40% - Accent1 10 2 4" xfId="10634"/>
    <cellStyle name="40% - Accent1 10 2 5" xfId="10635"/>
    <cellStyle name="40% - Accent1 10 3" xfId="562"/>
    <cellStyle name="40% - Accent1 10 3 2" xfId="10636"/>
    <cellStyle name="40% - Accent1 10 3 3" xfId="10637"/>
    <cellStyle name="40% - Accent1 10 3 4" xfId="10638"/>
    <cellStyle name="40% - Accent1 10 3 5" xfId="10639"/>
    <cellStyle name="40% - Accent1 10 4" xfId="10640"/>
    <cellStyle name="40% - Accent1 10 4 2" xfId="10641"/>
    <cellStyle name="40% - Accent1 10 4 3" xfId="10642"/>
    <cellStyle name="40% - Accent1 10 4 4" xfId="10643"/>
    <cellStyle name="40% - Accent1 10 4 5" xfId="10644"/>
    <cellStyle name="40% - Accent1 10 5" xfId="10645"/>
    <cellStyle name="40% - Accent1 10 5 2" xfId="10646"/>
    <cellStyle name="40% - Accent1 10 5 3" xfId="10647"/>
    <cellStyle name="40% - Accent1 10 5 4" xfId="10648"/>
    <cellStyle name="40% - Accent1 10 5 5" xfId="10649"/>
    <cellStyle name="40% - Accent1 10 6" xfId="10650"/>
    <cellStyle name="40% - Accent1 10 7" xfId="10651"/>
    <cellStyle name="40% - Accent1 10 8" xfId="10652"/>
    <cellStyle name="40% - Accent1 10 9" xfId="10653"/>
    <cellStyle name="40% - Accent1 11" xfId="563"/>
    <cellStyle name="40% - Accent1 11 10" xfId="10654"/>
    <cellStyle name="40% - Accent1 11 2" xfId="564"/>
    <cellStyle name="40% - Accent1 11 2 2" xfId="10655"/>
    <cellStyle name="40% - Accent1 11 2 3" xfId="10656"/>
    <cellStyle name="40% - Accent1 11 2 4" xfId="10657"/>
    <cellStyle name="40% - Accent1 11 2 5" xfId="10658"/>
    <cellStyle name="40% - Accent1 11 3" xfId="565"/>
    <cellStyle name="40% - Accent1 11 3 2" xfId="10659"/>
    <cellStyle name="40% - Accent1 11 3 3" xfId="10660"/>
    <cellStyle name="40% - Accent1 11 3 4" xfId="10661"/>
    <cellStyle name="40% - Accent1 11 3 5" xfId="10662"/>
    <cellStyle name="40% - Accent1 11 4" xfId="10663"/>
    <cellStyle name="40% - Accent1 11 4 2" xfId="10664"/>
    <cellStyle name="40% - Accent1 11 4 3" xfId="10665"/>
    <cellStyle name="40% - Accent1 11 4 4" xfId="10666"/>
    <cellStyle name="40% - Accent1 11 4 5" xfId="10667"/>
    <cellStyle name="40% - Accent1 11 5" xfId="10668"/>
    <cellStyle name="40% - Accent1 11 5 2" xfId="10669"/>
    <cellStyle name="40% - Accent1 11 5 3" xfId="10670"/>
    <cellStyle name="40% - Accent1 11 5 4" xfId="10671"/>
    <cellStyle name="40% - Accent1 11 5 5" xfId="10672"/>
    <cellStyle name="40% - Accent1 11 6" xfId="10673"/>
    <cellStyle name="40% - Accent1 11 7" xfId="10674"/>
    <cellStyle name="40% - Accent1 11 8" xfId="10675"/>
    <cellStyle name="40% - Accent1 11 9" xfId="10676"/>
    <cellStyle name="40% - Accent1 12" xfId="566"/>
    <cellStyle name="40% - Accent1 12 10" xfId="10677"/>
    <cellStyle name="40% - Accent1 12 2" xfId="567"/>
    <cellStyle name="40% - Accent1 12 2 2" xfId="10678"/>
    <cellStyle name="40% - Accent1 12 2 3" xfId="10679"/>
    <cellStyle name="40% - Accent1 12 2 4" xfId="10680"/>
    <cellStyle name="40% - Accent1 12 2 5" xfId="10681"/>
    <cellStyle name="40% - Accent1 12 3" xfId="568"/>
    <cellStyle name="40% - Accent1 12 3 2" xfId="10682"/>
    <cellStyle name="40% - Accent1 12 3 3" xfId="10683"/>
    <cellStyle name="40% - Accent1 12 3 4" xfId="10684"/>
    <cellStyle name="40% - Accent1 12 3 5" xfId="10685"/>
    <cellStyle name="40% - Accent1 12 4" xfId="10686"/>
    <cellStyle name="40% - Accent1 12 4 2" xfId="10687"/>
    <cellStyle name="40% - Accent1 12 4 3" xfId="10688"/>
    <cellStyle name="40% - Accent1 12 4 4" xfId="10689"/>
    <cellStyle name="40% - Accent1 12 4 5" xfId="10690"/>
    <cellStyle name="40% - Accent1 12 5" xfId="10691"/>
    <cellStyle name="40% - Accent1 12 5 2" xfId="10692"/>
    <cellStyle name="40% - Accent1 12 5 3" xfId="10693"/>
    <cellStyle name="40% - Accent1 12 5 4" xfId="10694"/>
    <cellStyle name="40% - Accent1 12 5 5" xfId="10695"/>
    <cellStyle name="40% - Accent1 12 6" xfId="10696"/>
    <cellStyle name="40% - Accent1 12 7" xfId="10697"/>
    <cellStyle name="40% - Accent1 12 8" xfId="10698"/>
    <cellStyle name="40% - Accent1 12 9" xfId="10699"/>
    <cellStyle name="40% - Accent1 13" xfId="569"/>
    <cellStyle name="40% - Accent1 13 2" xfId="10700"/>
    <cellStyle name="40% - Accent1 13 2 2" xfId="10701"/>
    <cellStyle name="40% - Accent1 13 2 3" xfId="10702"/>
    <cellStyle name="40% - Accent1 13 2 4" xfId="10703"/>
    <cellStyle name="40% - Accent1 13 2 5" xfId="10704"/>
    <cellStyle name="40% - Accent1 13 3" xfId="10705"/>
    <cellStyle name="40% - Accent1 13 3 2" xfId="10706"/>
    <cellStyle name="40% - Accent1 13 3 3" xfId="10707"/>
    <cellStyle name="40% - Accent1 13 3 4" xfId="10708"/>
    <cellStyle name="40% - Accent1 13 3 5" xfId="10709"/>
    <cellStyle name="40% - Accent1 13 4" xfId="10710"/>
    <cellStyle name="40% - Accent1 13 5" xfId="10711"/>
    <cellStyle name="40% - Accent1 13 6" xfId="10712"/>
    <cellStyle name="40% - Accent1 13 7" xfId="10713"/>
    <cellStyle name="40% - Accent1 13 8" xfId="10714"/>
    <cellStyle name="40% - Accent1 14" xfId="570"/>
    <cellStyle name="40% - Accent1 14 2" xfId="10715"/>
    <cellStyle name="40% - Accent1 14 2 2" xfId="10716"/>
    <cellStyle name="40% - Accent1 14 2 3" xfId="10717"/>
    <cellStyle name="40% - Accent1 14 2 4" xfId="10718"/>
    <cellStyle name="40% - Accent1 14 2 5" xfId="10719"/>
    <cellStyle name="40% - Accent1 14 3" xfId="10720"/>
    <cellStyle name="40% - Accent1 14 3 2" xfId="10721"/>
    <cellStyle name="40% - Accent1 14 3 3" xfId="10722"/>
    <cellStyle name="40% - Accent1 14 3 4" xfId="10723"/>
    <cellStyle name="40% - Accent1 14 3 5" xfId="10724"/>
    <cellStyle name="40% - Accent1 14 4" xfId="10725"/>
    <cellStyle name="40% - Accent1 14 5" xfId="10726"/>
    <cellStyle name="40% - Accent1 14 6" xfId="10727"/>
    <cellStyle name="40% - Accent1 14 7" xfId="10728"/>
    <cellStyle name="40% - Accent1 14 8" xfId="10729"/>
    <cellStyle name="40% - Accent1 15" xfId="571"/>
    <cellStyle name="40% - Accent1 15 2" xfId="10730"/>
    <cellStyle name="40% - Accent1 15 2 2" xfId="10731"/>
    <cellStyle name="40% - Accent1 15 2 3" xfId="10732"/>
    <cellStyle name="40% - Accent1 15 2 4" xfId="10733"/>
    <cellStyle name="40% - Accent1 15 2 5" xfId="10734"/>
    <cellStyle name="40% - Accent1 15 3" xfId="10735"/>
    <cellStyle name="40% - Accent1 15 3 2" xfId="10736"/>
    <cellStyle name="40% - Accent1 15 3 3" xfId="10737"/>
    <cellStyle name="40% - Accent1 15 3 4" xfId="10738"/>
    <cellStyle name="40% - Accent1 15 3 5" xfId="10739"/>
    <cellStyle name="40% - Accent1 15 4" xfId="10740"/>
    <cellStyle name="40% - Accent1 15 5" xfId="10741"/>
    <cellStyle name="40% - Accent1 15 6" xfId="10742"/>
    <cellStyle name="40% - Accent1 15 7" xfId="10743"/>
    <cellStyle name="40% - Accent1 15 8" xfId="10744"/>
    <cellStyle name="40% - Accent1 16" xfId="572"/>
    <cellStyle name="40% - Accent1 16 2" xfId="10745"/>
    <cellStyle name="40% - Accent1 16 2 2" xfId="10746"/>
    <cellStyle name="40% - Accent1 16 2 3" xfId="10747"/>
    <cellStyle name="40% - Accent1 16 2 4" xfId="10748"/>
    <cellStyle name="40% - Accent1 16 2 5" xfId="10749"/>
    <cellStyle name="40% - Accent1 16 3" xfId="10750"/>
    <cellStyle name="40% - Accent1 16 3 2" xfId="10751"/>
    <cellStyle name="40% - Accent1 16 3 3" xfId="10752"/>
    <cellStyle name="40% - Accent1 16 3 4" xfId="10753"/>
    <cellStyle name="40% - Accent1 16 3 5" xfId="10754"/>
    <cellStyle name="40% - Accent1 16 4" xfId="10755"/>
    <cellStyle name="40% - Accent1 16 5" xfId="10756"/>
    <cellStyle name="40% - Accent1 16 6" xfId="10757"/>
    <cellStyle name="40% - Accent1 16 7" xfId="10758"/>
    <cellStyle name="40% - Accent1 16 8" xfId="10759"/>
    <cellStyle name="40% - Accent1 17" xfId="573"/>
    <cellStyle name="40% - Accent1 17 2" xfId="10760"/>
    <cellStyle name="40% - Accent1 17 2 2" xfId="10761"/>
    <cellStyle name="40% - Accent1 17 2 3" xfId="10762"/>
    <cellStyle name="40% - Accent1 17 2 4" xfId="10763"/>
    <cellStyle name="40% - Accent1 17 2 5" xfId="10764"/>
    <cellStyle name="40% - Accent1 17 3" xfId="10765"/>
    <cellStyle name="40% - Accent1 17 3 2" xfId="10766"/>
    <cellStyle name="40% - Accent1 17 3 3" xfId="10767"/>
    <cellStyle name="40% - Accent1 17 3 4" xfId="10768"/>
    <cellStyle name="40% - Accent1 17 3 5" xfId="10769"/>
    <cellStyle name="40% - Accent1 17 4" xfId="10770"/>
    <cellStyle name="40% - Accent1 17 5" xfId="10771"/>
    <cellStyle name="40% - Accent1 17 6" xfId="10772"/>
    <cellStyle name="40% - Accent1 17 7" xfId="10773"/>
    <cellStyle name="40% - Accent1 17 8" xfId="10774"/>
    <cellStyle name="40% - Accent1 18" xfId="574"/>
    <cellStyle name="40% - Accent1 18 2" xfId="10775"/>
    <cellStyle name="40% - Accent1 18 2 2" xfId="10776"/>
    <cellStyle name="40% - Accent1 18 2 3" xfId="10777"/>
    <cellStyle name="40% - Accent1 18 2 4" xfId="10778"/>
    <cellStyle name="40% - Accent1 18 2 5" xfId="10779"/>
    <cellStyle name="40% - Accent1 18 3" xfId="10780"/>
    <cellStyle name="40% - Accent1 18 3 2" xfId="10781"/>
    <cellStyle name="40% - Accent1 18 3 3" xfId="10782"/>
    <cellStyle name="40% - Accent1 18 3 4" xfId="10783"/>
    <cellStyle name="40% - Accent1 18 3 5" xfId="10784"/>
    <cellStyle name="40% - Accent1 18 4" xfId="10785"/>
    <cellStyle name="40% - Accent1 18 5" xfId="10786"/>
    <cellStyle name="40% - Accent1 18 6" xfId="10787"/>
    <cellStyle name="40% - Accent1 18 7" xfId="10788"/>
    <cellStyle name="40% - Accent1 18 8" xfId="10789"/>
    <cellStyle name="40% - Accent1 19" xfId="575"/>
    <cellStyle name="40% - Accent1 19 2" xfId="10790"/>
    <cellStyle name="40% - Accent1 19 2 2" xfId="10791"/>
    <cellStyle name="40% - Accent1 19 2 3" xfId="10792"/>
    <cellStyle name="40% - Accent1 19 2 4" xfId="10793"/>
    <cellStyle name="40% - Accent1 19 2 5" xfId="10794"/>
    <cellStyle name="40% - Accent1 19 3" xfId="10795"/>
    <cellStyle name="40% - Accent1 19 3 2" xfId="10796"/>
    <cellStyle name="40% - Accent1 19 3 3" xfId="10797"/>
    <cellStyle name="40% - Accent1 19 3 4" xfId="10798"/>
    <cellStyle name="40% - Accent1 19 3 5" xfId="10799"/>
    <cellStyle name="40% - Accent1 19 4" xfId="10800"/>
    <cellStyle name="40% - Accent1 19 5" xfId="10801"/>
    <cellStyle name="40% - Accent1 19 6" xfId="10802"/>
    <cellStyle name="40% - Accent1 19 7" xfId="10803"/>
    <cellStyle name="40% - Accent1 19 8" xfId="10804"/>
    <cellStyle name="40% - Accent1 2" xfId="576"/>
    <cellStyle name="40% - Accent1 2 10" xfId="10805"/>
    <cellStyle name="40% - Accent1 2 11" xfId="10806"/>
    <cellStyle name="40% - Accent1 2 12" xfId="10807"/>
    <cellStyle name="40% - Accent1 2 2" xfId="577"/>
    <cellStyle name="40% - Accent1 2 2 2" xfId="10808"/>
    <cellStyle name="40% - Accent1 2 2 2 2" xfId="10809"/>
    <cellStyle name="40% - Accent1 2 2 2 3" xfId="10810"/>
    <cellStyle name="40% - Accent1 2 2 2 4" xfId="10811"/>
    <cellStyle name="40% - Accent1 2 2 2 5" xfId="10812"/>
    <cellStyle name="40% - Accent1 2 2 3" xfId="10813"/>
    <cellStyle name="40% - Accent1 2 2 4" xfId="10814"/>
    <cellStyle name="40% - Accent1 2 2 5" xfId="10815"/>
    <cellStyle name="40% - Accent1 2 2 6" xfId="10816"/>
    <cellStyle name="40% - Accent1 2 2 7" xfId="10817"/>
    <cellStyle name="40% - Accent1 2 2 8" xfId="10818"/>
    <cellStyle name="40% - Accent1 2 3" xfId="578"/>
    <cellStyle name="40% - Accent1 2 3 2" xfId="10819"/>
    <cellStyle name="40% - Accent1 2 3 3" xfId="10820"/>
    <cellStyle name="40% - Accent1 2 3 4" xfId="10821"/>
    <cellStyle name="40% - Accent1 2 3 5" xfId="10822"/>
    <cellStyle name="40% - Accent1 2 4" xfId="10823"/>
    <cellStyle name="40% - Accent1 2 4 2" xfId="10824"/>
    <cellStyle name="40% - Accent1 2 4 3" xfId="10825"/>
    <cellStyle name="40% - Accent1 2 4 4" xfId="10826"/>
    <cellStyle name="40% - Accent1 2 4 5" xfId="10827"/>
    <cellStyle name="40% - Accent1 2 5" xfId="10828"/>
    <cellStyle name="40% - Accent1 2 5 2" xfId="10829"/>
    <cellStyle name="40% - Accent1 2 5 3" xfId="10830"/>
    <cellStyle name="40% - Accent1 2 5 4" xfId="10831"/>
    <cellStyle name="40% - Accent1 2 5 5" xfId="10832"/>
    <cellStyle name="40% - Accent1 2 6" xfId="10833"/>
    <cellStyle name="40% - Accent1 2 6 2" xfId="10834"/>
    <cellStyle name="40% - Accent1 2 6 3" xfId="10835"/>
    <cellStyle name="40% - Accent1 2 6 4" xfId="10836"/>
    <cellStyle name="40% - Accent1 2 6 5" xfId="10837"/>
    <cellStyle name="40% - Accent1 2 7" xfId="10838"/>
    <cellStyle name="40% - Accent1 2 8" xfId="10839"/>
    <cellStyle name="40% - Accent1 2 9" xfId="10840"/>
    <cellStyle name="40% - Accent1 20" xfId="579"/>
    <cellStyle name="40% - Accent1 20 2" xfId="10841"/>
    <cellStyle name="40% - Accent1 20 2 2" xfId="10842"/>
    <cellStyle name="40% - Accent1 20 2 3" xfId="10843"/>
    <cellStyle name="40% - Accent1 20 2 4" xfId="10844"/>
    <cellStyle name="40% - Accent1 20 2 5" xfId="10845"/>
    <cellStyle name="40% - Accent1 20 3" xfId="10846"/>
    <cellStyle name="40% - Accent1 20 3 2" xfId="10847"/>
    <cellStyle name="40% - Accent1 20 3 3" xfId="10848"/>
    <cellStyle name="40% - Accent1 20 3 4" xfId="10849"/>
    <cellStyle name="40% - Accent1 20 3 5" xfId="10850"/>
    <cellStyle name="40% - Accent1 20 4" xfId="10851"/>
    <cellStyle name="40% - Accent1 20 5" xfId="10852"/>
    <cellStyle name="40% - Accent1 20 6" xfId="10853"/>
    <cellStyle name="40% - Accent1 20 7" xfId="10854"/>
    <cellStyle name="40% - Accent1 20 8" xfId="10855"/>
    <cellStyle name="40% - Accent1 21" xfId="580"/>
    <cellStyle name="40% - Accent1 21 2" xfId="10856"/>
    <cellStyle name="40% - Accent1 21 2 2" xfId="10857"/>
    <cellStyle name="40% - Accent1 21 2 3" xfId="10858"/>
    <cellStyle name="40% - Accent1 21 2 4" xfId="10859"/>
    <cellStyle name="40% - Accent1 21 2 5" xfId="10860"/>
    <cellStyle name="40% - Accent1 21 3" xfId="10861"/>
    <cellStyle name="40% - Accent1 21 3 2" xfId="10862"/>
    <cellStyle name="40% - Accent1 21 3 3" xfId="10863"/>
    <cellStyle name="40% - Accent1 21 3 4" xfId="10864"/>
    <cellStyle name="40% - Accent1 21 3 5" xfId="10865"/>
    <cellStyle name="40% - Accent1 21 4" xfId="10866"/>
    <cellStyle name="40% - Accent1 21 5" xfId="10867"/>
    <cellStyle name="40% - Accent1 21 6" xfId="10868"/>
    <cellStyle name="40% - Accent1 21 7" xfId="10869"/>
    <cellStyle name="40% - Accent1 21 8" xfId="10870"/>
    <cellStyle name="40% - Accent1 22" xfId="581"/>
    <cellStyle name="40% - Accent1 22 2" xfId="10871"/>
    <cellStyle name="40% - Accent1 22 2 2" xfId="10872"/>
    <cellStyle name="40% - Accent1 22 2 3" xfId="10873"/>
    <cellStyle name="40% - Accent1 22 2 4" xfId="10874"/>
    <cellStyle name="40% - Accent1 22 2 5" xfId="10875"/>
    <cellStyle name="40% - Accent1 22 3" xfId="10876"/>
    <cellStyle name="40% - Accent1 22 3 2" xfId="10877"/>
    <cellStyle name="40% - Accent1 22 3 3" xfId="10878"/>
    <cellStyle name="40% - Accent1 22 3 4" xfId="10879"/>
    <cellStyle name="40% - Accent1 22 3 5" xfId="10880"/>
    <cellStyle name="40% - Accent1 22 4" xfId="10881"/>
    <cellStyle name="40% - Accent1 22 5" xfId="10882"/>
    <cellStyle name="40% - Accent1 22 6" xfId="10883"/>
    <cellStyle name="40% - Accent1 22 7" xfId="10884"/>
    <cellStyle name="40% - Accent1 22 8" xfId="10885"/>
    <cellStyle name="40% - Accent1 23" xfId="582"/>
    <cellStyle name="40% - Accent1 23 2" xfId="10886"/>
    <cellStyle name="40% - Accent1 23 2 2" xfId="10887"/>
    <cellStyle name="40% - Accent1 23 2 3" xfId="10888"/>
    <cellStyle name="40% - Accent1 23 2 4" xfId="10889"/>
    <cellStyle name="40% - Accent1 23 2 5" xfId="10890"/>
    <cellStyle name="40% - Accent1 23 3" xfId="10891"/>
    <cellStyle name="40% - Accent1 23 3 2" xfId="10892"/>
    <cellStyle name="40% - Accent1 23 3 3" xfId="10893"/>
    <cellStyle name="40% - Accent1 23 3 4" xfId="10894"/>
    <cellStyle name="40% - Accent1 23 3 5" xfId="10895"/>
    <cellStyle name="40% - Accent1 23 4" xfId="10896"/>
    <cellStyle name="40% - Accent1 23 5" xfId="10897"/>
    <cellStyle name="40% - Accent1 23 6" xfId="10898"/>
    <cellStyle name="40% - Accent1 23 7" xfId="10899"/>
    <cellStyle name="40% - Accent1 23 8" xfId="10900"/>
    <cellStyle name="40% - Accent1 24" xfId="583"/>
    <cellStyle name="40% - Accent1 24 2" xfId="10901"/>
    <cellStyle name="40% - Accent1 24 2 2" xfId="10902"/>
    <cellStyle name="40% - Accent1 24 2 3" xfId="10903"/>
    <cellStyle name="40% - Accent1 24 2 4" xfId="10904"/>
    <cellStyle name="40% - Accent1 24 2 5" xfId="10905"/>
    <cellStyle name="40% - Accent1 24 3" xfId="10906"/>
    <cellStyle name="40% - Accent1 24 3 2" xfId="10907"/>
    <cellStyle name="40% - Accent1 24 3 3" xfId="10908"/>
    <cellStyle name="40% - Accent1 24 3 4" xfId="10909"/>
    <cellStyle name="40% - Accent1 24 3 5" xfId="10910"/>
    <cellStyle name="40% - Accent1 24 4" xfId="10911"/>
    <cellStyle name="40% - Accent1 24 5" xfId="10912"/>
    <cellStyle name="40% - Accent1 24 6" xfId="10913"/>
    <cellStyle name="40% - Accent1 24 7" xfId="10914"/>
    <cellStyle name="40% - Accent1 24 8" xfId="10915"/>
    <cellStyle name="40% - Accent1 25" xfId="584"/>
    <cellStyle name="40% - Accent1 25 2" xfId="10916"/>
    <cellStyle name="40% - Accent1 25 2 2" xfId="10917"/>
    <cellStyle name="40% - Accent1 25 2 3" xfId="10918"/>
    <cellStyle name="40% - Accent1 25 2 4" xfId="10919"/>
    <cellStyle name="40% - Accent1 25 2 5" xfId="10920"/>
    <cellStyle name="40% - Accent1 25 3" xfId="10921"/>
    <cellStyle name="40% - Accent1 25 3 2" xfId="10922"/>
    <cellStyle name="40% - Accent1 25 3 3" xfId="10923"/>
    <cellStyle name="40% - Accent1 25 3 4" xfId="10924"/>
    <cellStyle name="40% - Accent1 25 3 5" xfId="10925"/>
    <cellStyle name="40% - Accent1 25 4" xfId="10926"/>
    <cellStyle name="40% - Accent1 25 5" xfId="10927"/>
    <cellStyle name="40% - Accent1 25 6" xfId="10928"/>
    <cellStyle name="40% - Accent1 25 7" xfId="10929"/>
    <cellStyle name="40% - Accent1 25 8" xfId="10930"/>
    <cellStyle name="40% - Accent1 26" xfId="585"/>
    <cellStyle name="40% - Accent1 26 2" xfId="10931"/>
    <cellStyle name="40% - Accent1 26 2 2" xfId="10932"/>
    <cellStyle name="40% - Accent1 26 2 3" xfId="10933"/>
    <cellStyle name="40% - Accent1 26 2 4" xfId="10934"/>
    <cellStyle name="40% - Accent1 26 2 5" xfId="10935"/>
    <cellStyle name="40% - Accent1 26 3" xfId="10936"/>
    <cellStyle name="40% - Accent1 26 3 2" xfId="10937"/>
    <cellStyle name="40% - Accent1 26 3 3" xfId="10938"/>
    <cellStyle name="40% - Accent1 26 3 4" xfId="10939"/>
    <cellStyle name="40% - Accent1 26 3 5" xfId="10940"/>
    <cellStyle name="40% - Accent1 26 4" xfId="10941"/>
    <cellStyle name="40% - Accent1 26 5" xfId="10942"/>
    <cellStyle name="40% - Accent1 26 6" xfId="10943"/>
    <cellStyle name="40% - Accent1 26 7" xfId="10944"/>
    <cellStyle name="40% - Accent1 26 8" xfId="10945"/>
    <cellStyle name="40% - Accent1 27" xfId="586"/>
    <cellStyle name="40% - Accent1 27 2" xfId="10946"/>
    <cellStyle name="40% - Accent1 27 2 2" xfId="10947"/>
    <cellStyle name="40% - Accent1 27 2 3" xfId="10948"/>
    <cellStyle name="40% - Accent1 27 2 4" xfId="10949"/>
    <cellStyle name="40% - Accent1 27 2 5" xfId="10950"/>
    <cellStyle name="40% - Accent1 27 3" xfId="10951"/>
    <cellStyle name="40% - Accent1 27 3 2" xfId="10952"/>
    <cellStyle name="40% - Accent1 27 3 3" xfId="10953"/>
    <cellStyle name="40% - Accent1 27 3 4" xfId="10954"/>
    <cellStyle name="40% - Accent1 27 3 5" xfId="10955"/>
    <cellStyle name="40% - Accent1 27 4" xfId="10956"/>
    <cellStyle name="40% - Accent1 27 5" xfId="10957"/>
    <cellStyle name="40% - Accent1 27 6" xfId="10958"/>
    <cellStyle name="40% - Accent1 27 7" xfId="10959"/>
    <cellStyle name="40% - Accent1 27 8" xfId="10960"/>
    <cellStyle name="40% - Accent1 28" xfId="587"/>
    <cellStyle name="40% - Accent1 28 2" xfId="10961"/>
    <cellStyle name="40% - Accent1 28 2 2" xfId="10962"/>
    <cellStyle name="40% - Accent1 28 2 3" xfId="10963"/>
    <cellStyle name="40% - Accent1 28 2 4" xfId="10964"/>
    <cellStyle name="40% - Accent1 28 2 5" xfId="10965"/>
    <cellStyle name="40% - Accent1 28 3" xfId="10966"/>
    <cellStyle name="40% - Accent1 28 3 2" xfId="10967"/>
    <cellStyle name="40% - Accent1 28 3 3" xfId="10968"/>
    <cellStyle name="40% - Accent1 28 3 4" xfId="10969"/>
    <cellStyle name="40% - Accent1 28 3 5" xfId="10970"/>
    <cellStyle name="40% - Accent1 28 4" xfId="10971"/>
    <cellStyle name="40% - Accent1 28 5" xfId="10972"/>
    <cellStyle name="40% - Accent1 28 6" xfId="10973"/>
    <cellStyle name="40% - Accent1 28 7" xfId="10974"/>
    <cellStyle name="40% - Accent1 28 8" xfId="10975"/>
    <cellStyle name="40% - Accent1 29" xfId="588"/>
    <cellStyle name="40% - Accent1 29 2" xfId="10976"/>
    <cellStyle name="40% - Accent1 29 2 2" xfId="10977"/>
    <cellStyle name="40% - Accent1 29 2 3" xfId="10978"/>
    <cellStyle name="40% - Accent1 29 2 4" xfId="10979"/>
    <cellStyle name="40% - Accent1 29 2 5" xfId="10980"/>
    <cellStyle name="40% - Accent1 29 3" xfId="10981"/>
    <cellStyle name="40% - Accent1 29 3 2" xfId="10982"/>
    <cellStyle name="40% - Accent1 29 3 3" xfId="10983"/>
    <cellStyle name="40% - Accent1 29 3 4" xfId="10984"/>
    <cellStyle name="40% - Accent1 29 3 5" xfId="10985"/>
    <cellStyle name="40% - Accent1 29 4" xfId="10986"/>
    <cellStyle name="40% - Accent1 29 5" xfId="10987"/>
    <cellStyle name="40% - Accent1 29 6" xfId="10988"/>
    <cellStyle name="40% - Accent1 29 7" xfId="10989"/>
    <cellStyle name="40% - Accent1 29 8" xfId="10990"/>
    <cellStyle name="40% - Accent1 3" xfId="589"/>
    <cellStyle name="40% - Accent1 3 10" xfId="10991"/>
    <cellStyle name="40% - Accent1 3 2" xfId="590"/>
    <cellStyle name="40% - Accent1 3 2 2" xfId="10992"/>
    <cellStyle name="40% - Accent1 3 2 3" xfId="10993"/>
    <cellStyle name="40% - Accent1 3 2 4" xfId="10994"/>
    <cellStyle name="40% - Accent1 3 2 5" xfId="10995"/>
    <cellStyle name="40% - Accent1 3 3" xfId="591"/>
    <cellStyle name="40% - Accent1 3 3 2" xfId="10996"/>
    <cellStyle name="40% - Accent1 3 3 3" xfId="10997"/>
    <cellStyle name="40% - Accent1 3 3 4" xfId="10998"/>
    <cellStyle name="40% - Accent1 3 3 5" xfId="10999"/>
    <cellStyle name="40% - Accent1 3 4" xfId="11000"/>
    <cellStyle name="40% - Accent1 3 4 2" xfId="11001"/>
    <cellStyle name="40% - Accent1 3 4 3" xfId="11002"/>
    <cellStyle name="40% - Accent1 3 4 4" xfId="11003"/>
    <cellStyle name="40% - Accent1 3 4 5" xfId="11004"/>
    <cellStyle name="40% - Accent1 3 5" xfId="11005"/>
    <cellStyle name="40% - Accent1 3 5 2" xfId="11006"/>
    <cellStyle name="40% - Accent1 3 5 3" xfId="11007"/>
    <cellStyle name="40% - Accent1 3 5 4" xfId="11008"/>
    <cellStyle name="40% - Accent1 3 5 5" xfId="11009"/>
    <cellStyle name="40% - Accent1 3 6" xfId="11010"/>
    <cellStyle name="40% - Accent1 3 7" xfId="11011"/>
    <cellStyle name="40% - Accent1 3 8" xfId="11012"/>
    <cellStyle name="40% - Accent1 3 9" xfId="11013"/>
    <cellStyle name="40% - Accent1 30" xfId="592"/>
    <cellStyle name="40% - Accent1 30 2" xfId="11014"/>
    <cellStyle name="40% - Accent1 30 2 2" xfId="11015"/>
    <cellStyle name="40% - Accent1 30 2 3" xfId="11016"/>
    <cellStyle name="40% - Accent1 30 2 4" xfId="11017"/>
    <cellStyle name="40% - Accent1 30 2 5" xfId="11018"/>
    <cellStyle name="40% - Accent1 30 3" xfId="11019"/>
    <cellStyle name="40% - Accent1 30 3 2" xfId="11020"/>
    <cellStyle name="40% - Accent1 30 3 3" xfId="11021"/>
    <cellStyle name="40% - Accent1 30 3 4" xfId="11022"/>
    <cellStyle name="40% - Accent1 30 3 5" xfId="11023"/>
    <cellStyle name="40% - Accent1 30 4" xfId="11024"/>
    <cellStyle name="40% - Accent1 30 5" xfId="11025"/>
    <cellStyle name="40% - Accent1 30 6" xfId="11026"/>
    <cellStyle name="40% - Accent1 30 7" xfId="11027"/>
    <cellStyle name="40% - Accent1 30 8" xfId="11028"/>
    <cellStyle name="40% - Accent1 31" xfId="593"/>
    <cellStyle name="40% - Accent1 31 2" xfId="11029"/>
    <cellStyle name="40% - Accent1 31 2 2" xfId="11030"/>
    <cellStyle name="40% - Accent1 31 2 3" xfId="11031"/>
    <cellStyle name="40% - Accent1 31 2 4" xfId="11032"/>
    <cellStyle name="40% - Accent1 31 2 5" xfId="11033"/>
    <cellStyle name="40% - Accent1 31 3" xfId="11034"/>
    <cellStyle name="40% - Accent1 31 3 2" xfId="11035"/>
    <cellStyle name="40% - Accent1 31 3 3" xfId="11036"/>
    <cellStyle name="40% - Accent1 31 3 4" xfId="11037"/>
    <cellStyle name="40% - Accent1 31 3 5" xfId="11038"/>
    <cellStyle name="40% - Accent1 31 4" xfId="11039"/>
    <cellStyle name="40% - Accent1 31 5" xfId="11040"/>
    <cellStyle name="40% - Accent1 31 6" xfId="11041"/>
    <cellStyle name="40% - Accent1 31 7" xfId="11042"/>
    <cellStyle name="40% - Accent1 31 8" xfId="11043"/>
    <cellStyle name="40% - Accent1 32" xfId="594"/>
    <cellStyle name="40% - Accent1 32 2" xfId="11044"/>
    <cellStyle name="40% - Accent1 32 2 2" xfId="11045"/>
    <cellStyle name="40% - Accent1 32 2 3" xfId="11046"/>
    <cellStyle name="40% - Accent1 32 2 4" xfId="11047"/>
    <cellStyle name="40% - Accent1 32 2 5" xfId="11048"/>
    <cellStyle name="40% - Accent1 32 3" xfId="11049"/>
    <cellStyle name="40% - Accent1 32 3 2" xfId="11050"/>
    <cellStyle name="40% - Accent1 32 3 3" xfId="11051"/>
    <cellStyle name="40% - Accent1 32 3 4" xfId="11052"/>
    <cellStyle name="40% - Accent1 32 3 5" xfId="11053"/>
    <cellStyle name="40% - Accent1 32 4" xfId="11054"/>
    <cellStyle name="40% - Accent1 32 5" xfId="11055"/>
    <cellStyle name="40% - Accent1 32 6" xfId="11056"/>
    <cellStyle name="40% - Accent1 32 7" xfId="11057"/>
    <cellStyle name="40% - Accent1 32 8" xfId="11058"/>
    <cellStyle name="40% - Accent1 33" xfId="595"/>
    <cellStyle name="40% - Accent1 33 2" xfId="11059"/>
    <cellStyle name="40% - Accent1 33 2 2" xfId="11060"/>
    <cellStyle name="40% - Accent1 33 2 3" xfId="11061"/>
    <cellStyle name="40% - Accent1 33 2 4" xfId="11062"/>
    <cellStyle name="40% - Accent1 33 2 5" xfId="11063"/>
    <cellStyle name="40% - Accent1 33 3" xfId="11064"/>
    <cellStyle name="40% - Accent1 33 3 2" xfId="11065"/>
    <cellStyle name="40% - Accent1 33 3 3" xfId="11066"/>
    <cellStyle name="40% - Accent1 33 3 4" xfId="11067"/>
    <cellStyle name="40% - Accent1 33 3 5" xfId="11068"/>
    <cellStyle name="40% - Accent1 33 4" xfId="11069"/>
    <cellStyle name="40% - Accent1 33 5" xfId="11070"/>
    <cellStyle name="40% - Accent1 33 6" xfId="11071"/>
    <cellStyle name="40% - Accent1 33 7" xfId="11072"/>
    <cellStyle name="40% - Accent1 33 8" xfId="11073"/>
    <cellStyle name="40% - Accent1 34" xfId="596"/>
    <cellStyle name="40% - Accent1 34 2" xfId="11074"/>
    <cellStyle name="40% - Accent1 34 2 2" xfId="11075"/>
    <cellStyle name="40% - Accent1 34 2 3" xfId="11076"/>
    <cellStyle name="40% - Accent1 34 2 4" xfId="11077"/>
    <cellStyle name="40% - Accent1 34 2 5" xfId="11078"/>
    <cellStyle name="40% - Accent1 34 3" xfId="11079"/>
    <cellStyle name="40% - Accent1 34 3 2" xfId="11080"/>
    <cellStyle name="40% - Accent1 34 3 3" xfId="11081"/>
    <cellStyle name="40% - Accent1 34 3 4" xfId="11082"/>
    <cellStyle name="40% - Accent1 34 3 5" xfId="11083"/>
    <cellStyle name="40% - Accent1 34 4" xfId="11084"/>
    <cellStyle name="40% - Accent1 34 5" xfId="11085"/>
    <cellStyle name="40% - Accent1 34 6" xfId="11086"/>
    <cellStyle name="40% - Accent1 34 7" xfId="11087"/>
    <cellStyle name="40% - Accent1 34 8" xfId="11088"/>
    <cellStyle name="40% - Accent1 35" xfId="597"/>
    <cellStyle name="40% - Accent1 35 2" xfId="11089"/>
    <cellStyle name="40% - Accent1 35 2 2" xfId="11090"/>
    <cellStyle name="40% - Accent1 35 2 3" xfId="11091"/>
    <cellStyle name="40% - Accent1 35 2 4" xfId="11092"/>
    <cellStyle name="40% - Accent1 35 2 5" xfId="11093"/>
    <cellStyle name="40% - Accent1 35 3" xfId="11094"/>
    <cellStyle name="40% - Accent1 35 3 2" xfId="11095"/>
    <cellStyle name="40% - Accent1 35 3 3" xfId="11096"/>
    <cellStyle name="40% - Accent1 35 3 4" xfId="11097"/>
    <cellStyle name="40% - Accent1 35 3 5" xfId="11098"/>
    <cellStyle name="40% - Accent1 35 4" xfId="11099"/>
    <cellStyle name="40% - Accent1 35 5" xfId="11100"/>
    <cellStyle name="40% - Accent1 35 6" xfId="11101"/>
    <cellStyle name="40% - Accent1 35 7" xfId="11102"/>
    <cellStyle name="40% - Accent1 35 8" xfId="11103"/>
    <cellStyle name="40% - Accent1 36" xfId="598"/>
    <cellStyle name="40% - Accent1 36 2" xfId="11104"/>
    <cellStyle name="40% - Accent1 36 2 2" xfId="11105"/>
    <cellStyle name="40% - Accent1 36 2 3" xfId="11106"/>
    <cellStyle name="40% - Accent1 36 2 4" xfId="11107"/>
    <cellStyle name="40% - Accent1 36 2 5" xfId="11108"/>
    <cellStyle name="40% - Accent1 36 3" xfId="11109"/>
    <cellStyle name="40% - Accent1 36 3 2" xfId="11110"/>
    <cellStyle name="40% - Accent1 36 3 3" xfId="11111"/>
    <cellStyle name="40% - Accent1 36 3 4" xfId="11112"/>
    <cellStyle name="40% - Accent1 36 3 5" xfId="11113"/>
    <cellStyle name="40% - Accent1 36 4" xfId="11114"/>
    <cellStyle name="40% - Accent1 36 5" xfId="11115"/>
    <cellStyle name="40% - Accent1 36 6" xfId="11116"/>
    <cellStyle name="40% - Accent1 36 7" xfId="11117"/>
    <cellStyle name="40% - Accent1 36 8" xfId="11118"/>
    <cellStyle name="40% - Accent1 37" xfId="599"/>
    <cellStyle name="40% - Accent1 37 2" xfId="11119"/>
    <cellStyle name="40% - Accent1 37 2 2" xfId="11120"/>
    <cellStyle name="40% - Accent1 37 2 3" xfId="11121"/>
    <cellStyle name="40% - Accent1 37 2 4" xfId="11122"/>
    <cellStyle name="40% - Accent1 37 2 5" xfId="11123"/>
    <cellStyle name="40% - Accent1 37 3" xfId="11124"/>
    <cellStyle name="40% - Accent1 37 3 2" xfId="11125"/>
    <cellStyle name="40% - Accent1 37 3 3" xfId="11126"/>
    <cellStyle name="40% - Accent1 37 3 4" xfId="11127"/>
    <cellStyle name="40% - Accent1 37 3 5" xfId="11128"/>
    <cellStyle name="40% - Accent1 37 4" xfId="11129"/>
    <cellStyle name="40% - Accent1 37 5" xfId="11130"/>
    <cellStyle name="40% - Accent1 37 6" xfId="11131"/>
    <cellStyle name="40% - Accent1 37 7" xfId="11132"/>
    <cellStyle name="40% - Accent1 37 8" xfId="11133"/>
    <cellStyle name="40% - Accent1 38" xfId="600"/>
    <cellStyle name="40% - Accent1 38 2" xfId="11134"/>
    <cellStyle name="40% - Accent1 38 2 2" xfId="11135"/>
    <cellStyle name="40% - Accent1 38 2 3" xfId="11136"/>
    <cellStyle name="40% - Accent1 38 2 4" xfId="11137"/>
    <cellStyle name="40% - Accent1 38 2 5" xfId="11138"/>
    <cellStyle name="40% - Accent1 38 3" xfId="11139"/>
    <cellStyle name="40% - Accent1 38 3 2" xfId="11140"/>
    <cellStyle name="40% - Accent1 38 3 3" xfId="11141"/>
    <cellStyle name="40% - Accent1 38 3 4" xfId="11142"/>
    <cellStyle name="40% - Accent1 38 3 5" xfId="11143"/>
    <cellStyle name="40% - Accent1 38 4" xfId="11144"/>
    <cellStyle name="40% - Accent1 38 5" xfId="11145"/>
    <cellStyle name="40% - Accent1 38 6" xfId="11146"/>
    <cellStyle name="40% - Accent1 38 7" xfId="11147"/>
    <cellStyle name="40% - Accent1 38 8" xfId="11148"/>
    <cellStyle name="40% - Accent1 39" xfId="601"/>
    <cellStyle name="40% - Accent1 39 2" xfId="11149"/>
    <cellStyle name="40% - Accent1 39 2 2" xfId="11150"/>
    <cellStyle name="40% - Accent1 39 2 3" xfId="11151"/>
    <cellStyle name="40% - Accent1 39 2 4" xfId="11152"/>
    <cellStyle name="40% - Accent1 39 2 5" xfId="11153"/>
    <cellStyle name="40% - Accent1 39 3" xfId="11154"/>
    <cellStyle name="40% - Accent1 39 3 2" xfId="11155"/>
    <cellStyle name="40% - Accent1 39 3 3" xfId="11156"/>
    <cellStyle name="40% - Accent1 39 3 4" xfId="11157"/>
    <cellStyle name="40% - Accent1 39 3 5" xfId="11158"/>
    <cellStyle name="40% - Accent1 39 4" xfId="11159"/>
    <cellStyle name="40% - Accent1 39 5" xfId="11160"/>
    <cellStyle name="40% - Accent1 39 6" xfId="11161"/>
    <cellStyle name="40% - Accent1 39 7" xfId="11162"/>
    <cellStyle name="40% - Accent1 39 8" xfId="11163"/>
    <cellStyle name="40% - Accent1 4" xfId="602"/>
    <cellStyle name="40% - Accent1 4 10" xfId="11164"/>
    <cellStyle name="40% - Accent1 4 2" xfId="603"/>
    <cellStyle name="40% - Accent1 4 2 2" xfId="11165"/>
    <cellStyle name="40% - Accent1 4 2 3" xfId="11166"/>
    <cellStyle name="40% - Accent1 4 2 4" xfId="11167"/>
    <cellStyle name="40% - Accent1 4 2 5" xfId="11168"/>
    <cellStyle name="40% - Accent1 4 3" xfId="604"/>
    <cellStyle name="40% - Accent1 4 3 2" xfId="11169"/>
    <cellStyle name="40% - Accent1 4 3 3" xfId="11170"/>
    <cellStyle name="40% - Accent1 4 3 4" xfId="11171"/>
    <cellStyle name="40% - Accent1 4 3 5" xfId="11172"/>
    <cellStyle name="40% - Accent1 4 4" xfId="11173"/>
    <cellStyle name="40% - Accent1 4 4 2" xfId="11174"/>
    <cellStyle name="40% - Accent1 4 4 3" xfId="11175"/>
    <cellStyle name="40% - Accent1 4 4 4" xfId="11176"/>
    <cellStyle name="40% - Accent1 4 4 5" xfId="11177"/>
    <cellStyle name="40% - Accent1 4 5" xfId="11178"/>
    <cellStyle name="40% - Accent1 4 5 2" xfId="11179"/>
    <cellStyle name="40% - Accent1 4 5 3" xfId="11180"/>
    <cellStyle name="40% - Accent1 4 5 4" xfId="11181"/>
    <cellStyle name="40% - Accent1 4 5 5" xfId="11182"/>
    <cellStyle name="40% - Accent1 4 6" xfId="11183"/>
    <cellStyle name="40% - Accent1 4 7" xfId="11184"/>
    <cellStyle name="40% - Accent1 4 8" xfId="11185"/>
    <cellStyle name="40% - Accent1 4 9" xfId="11186"/>
    <cellStyle name="40% - Accent1 40" xfId="605"/>
    <cellStyle name="40% - Accent1 40 2" xfId="11187"/>
    <cellStyle name="40% - Accent1 40 2 2" xfId="11188"/>
    <cellStyle name="40% - Accent1 40 2 3" xfId="11189"/>
    <cellStyle name="40% - Accent1 40 2 4" xfId="11190"/>
    <cellStyle name="40% - Accent1 40 2 5" xfId="11191"/>
    <cellStyle name="40% - Accent1 40 3" xfId="11192"/>
    <cellStyle name="40% - Accent1 40 3 2" xfId="11193"/>
    <cellStyle name="40% - Accent1 40 3 3" xfId="11194"/>
    <cellStyle name="40% - Accent1 40 3 4" xfId="11195"/>
    <cellStyle name="40% - Accent1 40 3 5" xfId="11196"/>
    <cellStyle name="40% - Accent1 40 4" xfId="11197"/>
    <cellStyle name="40% - Accent1 40 5" xfId="11198"/>
    <cellStyle name="40% - Accent1 40 6" xfId="11199"/>
    <cellStyle name="40% - Accent1 40 7" xfId="11200"/>
    <cellStyle name="40% - Accent1 40 8" xfId="11201"/>
    <cellStyle name="40% - Accent1 41" xfId="606"/>
    <cellStyle name="40% - Accent1 41 2" xfId="11202"/>
    <cellStyle name="40% - Accent1 41 2 2" xfId="11203"/>
    <cellStyle name="40% - Accent1 41 2 3" xfId="11204"/>
    <cellStyle name="40% - Accent1 41 2 4" xfId="11205"/>
    <cellStyle name="40% - Accent1 41 2 5" xfId="11206"/>
    <cellStyle name="40% - Accent1 41 3" xfId="11207"/>
    <cellStyle name="40% - Accent1 41 3 2" xfId="11208"/>
    <cellStyle name="40% - Accent1 41 3 3" xfId="11209"/>
    <cellStyle name="40% - Accent1 41 3 4" xfId="11210"/>
    <cellStyle name="40% - Accent1 41 3 5" xfId="11211"/>
    <cellStyle name="40% - Accent1 41 4" xfId="11212"/>
    <cellStyle name="40% - Accent1 41 5" xfId="11213"/>
    <cellStyle name="40% - Accent1 41 6" xfId="11214"/>
    <cellStyle name="40% - Accent1 41 7" xfId="11215"/>
    <cellStyle name="40% - Accent1 41 8" xfId="11216"/>
    <cellStyle name="40% - Accent1 42" xfId="607"/>
    <cellStyle name="40% - Accent1 42 2" xfId="11217"/>
    <cellStyle name="40% - Accent1 42 2 2" xfId="11218"/>
    <cellStyle name="40% - Accent1 42 2 3" xfId="11219"/>
    <cellStyle name="40% - Accent1 42 2 4" xfId="11220"/>
    <cellStyle name="40% - Accent1 42 2 5" xfId="11221"/>
    <cellStyle name="40% - Accent1 42 3" xfId="11222"/>
    <cellStyle name="40% - Accent1 42 3 2" xfId="11223"/>
    <cellStyle name="40% - Accent1 42 3 3" xfId="11224"/>
    <cellStyle name="40% - Accent1 42 3 4" xfId="11225"/>
    <cellStyle name="40% - Accent1 42 3 5" xfId="11226"/>
    <cellStyle name="40% - Accent1 42 4" xfId="11227"/>
    <cellStyle name="40% - Accent1 42 5" xfId="11228"/>
    <cellStyle name="40% - Accent1 42 6" xfId="11229"/>
    <cellStyle name="40% - Accent1 42 7" xfId="11230"/>
    <cellStyle name="40% - Accent1 42 8" xfId="11231"/>
    <cellStyle name="40% - Accent1 43" xfId="608"/>
    <cellStyle name="40% - Accent1 43 2" xfId="11232"/>
    <cellStyle name="40% - Accent1 43 2 2" xfId="11233"/>
    <cellStyle name="40% - Accent1 43 2 3" xfId="11234"/>
    <cellStyle name="40% - Accent1 43 2 4" xfId="11235"/>
    <cellStyle name="40% - Accent1 43 2 5" xfId="11236"/>
    <cellStyle name="40% - Accent1 43 3" xfId="11237"/>
    <cellStyle name="40% - Accent1 43 3 2" xfId="11238"/>
    <cellStyle name="40% - Accent1 43 3 3" xfId="11239"/>
    <cellStyle name="40% - Accent1 43 3 4" xfId="11240"/>
    <cellStyle name="40% - Accent1 43 3 5" xfId="11241"/>
    <cellStyle name="40% - Accent1 43 4" xfId="11242"/>
    <cellStyle name="40% - Accent1 43 5" xfId="11243"/>
    <cellStyle name="40% - Accent1 43 6" xfId="11244"/>
    <cellStyle name="40% - Accent1 43 7" xfId="11245"/>
    <cellStyle name="40% - Accent1 43 8" xfId="11246"/>
    <cellStyle name="40% - Accent1 44" xfId="609"/>
    <cellStyle name="40% - Accent1 44 2" xfId="11247"/>
    <cellStyle name="40% - Accent1 44 2 2" xfId="11248"/>
    <cellStyle name="40% - Accent1 44 2 3" xfId="11249"/>
    <cellStyle name="40% - Accent1 44 2 4" xfId="11250"/>
    <cellStyle name="40% - Accent1 44 2 5" xfId="11251"/>
    <cellStyle name="40% - Accent1 44 3" xfId="11252"/>
    <cellStyle name="40% - Accent1 44 3 2" xfId="11253"/>
    <cellStyle name="40% - Accent1 44 3 3" xfId="11254"/>
    <cellStyle name="40% - Accent1 44 3 4" xfId="11255"/>
    <cellStyle name="40% - Accent1 44 3 5" xfId="11256"/>
    <cellStyle name="40% - Accent1 44 4" xfId="11257"/>
    <cellStyle name="40% - Accent1 44 5" xfId="11258"/>
    <cellStyle name="40% - Accent1 44 6" xfId="11259"/>
    <cellStyle name="40% - Accent1 44 7" xfId="11260"/>
    <cellStyle name="40% - Accent1 44 8" xfId="11261"/>
    <cellStyle name="40% - Accent1 45" xfId="610"/>
    <cellStyle name="40% - Accent1 45 2" xfId="11262"/>
    <cellStyle name="40% - Accent1 45 2 2" xfId="11263"/>
    <cellStyle name="40% - Accent1 45 2 3" xfId="11264"/>
    <cellStyle name="40% - Accent1 45 2 4" xfId="11265"/>
    <cellStyle name="40% - Accent1 45 2 5" xfId="11266"/>
    <cellStyle name="40% - Accent1 45 3" xfId="11267"/>
    <cellStyle name="40% - Accent1 45 3 2" xfId="11268"/>
    <cellStyle name="40% - Accent1 45 3 3" xfId="11269"/>
    <cellStyle name="40% - Accent1 45 3 4" xfId="11270"/>
    <cellStyle name="40% - Accent1 45 3 5" xfId="11271"/>
    <cellStyle name="40% - Accent1 45 4" xfId="11272"/>
    <cellStyle name="40% - Accent1 45 5" xfId="11273"/>
    <cellStyle name="40% - Accent1 45 6" xfId="11274"/>
    <cellStyle name="40% - Accent1 45 7" xfId="11275"/>
    <cellStyle name="40% - Accent1 45 8" xfId="11276"/>
    <cellStyle name="40% - Accent1 46" xfId="611"/>
    <cellStyle name="40% - Accent1 46 2" xfId="11277"/>
    <cellStyle name="40% - Accent1 46 2 2" xfId="11278"/>
    <cellStyle name="40% - Accent1 46 2 3" xfId="11279"/>
    <cellStyle name="40% - Accent1 46 2 4" xfId="11280"/>
    <cellStyle name="40% - Accent1 46 2 5" xfId="11281"/>
    <cellStyle name="40% - Accent1 46 3" xfId="11282"/>
    <cellStyle name="40% - Accent1 46 3 2" xfId="11283"/>
    <cellStyle name="40% - Accent1 46 3 3" xfId="11284"/>
    <cellStyle name="40% - Accent1 46 3 4" xfId="11285"/>
    <cellStyle name="40% - Accent1 46 3 5" xfId="11286"/>
    <cellStyle name="40% - Accent1 46 4" xfId="11287"/>
    <cellStyle name="40% - Accent1 46 5" xfId="11288"/>
    <cellStyle name="40% - Accent1 46 6" xfId="11289"/>
    <cellStyle name="40% - Accent1 46 7" xfId="11290"/>
    <cellStyle name="40% - Accent1 46 8" xfId="11291"/>
    <cellStyle name="40% - Accent1 47" xfId="612"/>
    <cellStyle name="40% - Accent1 47 2" xfId="11292"/>
    <cellStyle name="40% - Accent1 47 2 2" xfId="11293"/>
    <cellStyle name="40% - Accent1 47 2 3" xfId="11294"/>
    <cellStyle name="40% - Accent1 47 2 4" xfId="11295"/>
    <cellStyle name="40% - Accent1 47 2 5" xfId="11296"/>
    <cellStyle name="40% - Accent1 47 3" xfId="11297"/>
    <cellStyle name="40% - Accent1 47 3 2" xfId="11298"/>
    <cellStyle name="40% - Accent1 47 3 3" xfId="11299"/>
    <cellStyle name="40% - Accent1 47 3 4" xfId="11300"/>
    <cellStyle name="40% - Accent1 47 3 5" xfId="11301"/>
    <cellStyle name="40% - Accent1 47 4" xfId="11302"/>
    <cellStyle name="40% - Accent1 47 5" xfId="11303"/>
    <cellStyle name="40% - Accent1 47 6" xfId="11304"/>
    <cellStyle name="40% - Accent1 47 7" xfId="11305"/>
    <cellStyle name="40% - Accent1 47 8" xfId="11306"/>
    <cellStyle name="40% - Accent1 48" xfId="613"/>
    <cellStyle name="40% - Accent1 48 2" xfId="11307"/>
    <cellStyle name="40% - Accent1 48 2 2" xfId="11308"/>
    <cellStyle name="40% - Accent1 48 2 3" xfId="11309"/>
    <cellStyle name="40% - Accent1 48 2 4" xfId="11310"/>
    <cellStyle name="40% - Accent1 48 2 5" xfId="11311"/>
    <cellStyle name="40% - Accent1 48 3" xfId="11312"/>
    <cellStyle name="40% - Accent1 48 3 2" xfId="11313"/>
    <cellStyle name="40% - Accent1 48 3 3" xfId="11314"/>
    <cellStyle name="40% - Accent1 48 3 4" xfId="11315"/>
    <cellStyle name="40% - Accent1 48 3 5" xfId="11316"/>
    <cellStyle name="40% - Accent1 48 4" xfId="11317"/>
    <cellStyle name="40% - Accent1 48 5" xfId="11318"/>
    <cellStyle name="40% - Accent1 48 6" xfId="11319"/>
    <cellStyle name="40% - Accent1 48 7" xfId="11320"/>
    <cellStyle name="40% - Accent1 48 8" xfId="11321"/>
    <cellStyle name="40% - Accent1 49" xfId="614"/>
    <cellStyle name="40% - Accent1 49 2" xfId="11322"/>
    <cellStyle name="40% - Accent1 49 2 2" xfId="11323"/>
    <cellStyle name="40% - Accent1 49 2 3" xfId="11324"/>
    <cellStyle name="40% - Accent1 49 2 4" xfId="11325"/>
    <cellStyle name="40% - Accent1 49 2 5" xfId="11326"/>
    <cellStyle name="40% - Accent1 49 3" xfId="11327"/>
    <cellStyle name="40% - Accent1 49 3 2" xfId="11328"/>
    <cellStyle name="40% - Accent1 49 3 3" xfId="11329"/>
    <cellStyle name="40% - Accent1 49 3 4" xfId="11330"/>
    <cellStyle name="40% - Accent1 49 3 5" xfId="11331"/>
    <cellStyle name="40% - Accent1 49 4" xfId="11332"/>
    <cellStyle name="40% - Accent1 49 5" xfId="11333"/>
    <cellStyle name="40% - Accent1 49 6" xfId="11334"/>
    <cellStyle name="40% - Accent1 49 7" xfId="11335"/>
    <cellStyle name="40% - Accent1 49 8" xfId="11336"/>
    <cellStyle name="40% - Accent1 5" xfId="615"/>
    <cellStyle name="40% - Accent1 5 10" xfId="11337"/>
    <cellStyle name="40% - Accent1 5 2" xfId="616"/>
    <cellStyle name="40% - Accent1 5 2 2" xfId="11338"/>
    <cellStyle name="40% - Accent1 5 2 3" xfId="11339"/>
    <cellStyle name="40% - Accent1 5 2 4" xfId="11340"/>
    <cellStyle name="40% - Accent1 5 2 5" xfId="11341"/>
    <cellStyle name="40% - Accent1 5 3" xfId="617"/>
    <cellStyle name="40% - Accent1 5 3 2" xfId="11342"/>
    <cellStyle name="40% - Accent1 5 3 3" xfId="11343"/>
    <cellStyle name="40% - Accent1 5 3 4" xfId="11344"/>
    <cellStyle name="40% - Accent1 5 3 5" xfId="11345"/>
    <cellStyle name="40% - Accent1 5 4" xfId="11346"/>
    <cellStyle name="40% - Accent1 5 4 2" xfId="11347"/>
    <cellStyle name="40% - Accent1 5 4 3" xfId="11348"/>
    <cellStyle name="40% - Accent1 5 4 4" xfId="11349"/>
    <cellStyle name="40% - Accent1 5 4 5" xfId="11350"/>
    <cellStyle name="40% - Accent1 5 5" xfId="11351"/>
    <cellStyle name="40% - Accent1 5 5 2" xfId="11352"/>
    <cellStyle name="40% - Accent1 5 5 3" xfId="11353"/>
    <cellStyle name="40% - Accent1 5 5 4" xfId="11354"/>
    <cellStyle name="40% - Accent1 5 5 5" xfId="11355"/>
    <cellStyle name="40% - Accent1 5 6" xfId="11356"/>
    <cellStyle name="40% - Accent1 5 7" xfId="11357"/>
    <cellStyle name="40% - Accent1 5 8" xfId="11358"/>
    <cellStyle name="40% - Accent1 5 9" xfId="11359"/>
    <cellStyle name="40% - Accent1 50" xfId="618"/>
    <cellStyle name="40% - Accent1 50 2" xfId="11360"/>
    <cellStyle name="40% - Accent1 50 2 2" xfId="11361"/>
    <cellStyle name="40% - Accent1 50 2 3" xfId="11362"/>
    <cellStyle name="40% - Accent1 50 2 4" xfId="11363"/>
    <cellStyle name="40% - Accent1 50 2 5" xfId="11364"/>
    <cellStyle name="40% - Accent1 50 3" xfId="11365"/>
    <cellStyle name="40% - Accent1 50 3 2" xfId="11366"/>
    <cellStyle name="40% - Accent1 50 3 3" xfId="11367"/>
    <cellStyle name="40% - Accent1 50 3 4" xfId="11368"/>
    <cellStyle name="40% - Accent1 50 3 5" xfId="11369"/>
    <cellStyle name="40% - Accent1 50 4" xfId="11370"/>
    <cellStyle name="40% - Accent1 50 5" xfId="11371"/>
    <cellStyle name="40% - Accent1 50 6" xfId="11372"/>
    <cellStyle name="40% - Accent1 50 7" xfId="11373"/>
    <cellStyle name="40% - Accent1 50 8" xfId="11374"/>
    <cellStyle name="40% - Accent1 51" xfId="619"/>
    <cellStyle name="40% - Accent1 51 2" xfId="11375"/>
    <cellStyle name="40% - Accent1 51 2 2" xfId="11376"/>
    <cellStyle name="40% - Accent1 51 2 3" xfId="11377"/>
    <cellStyle name="40% - Accent1 51 2 4" xfId="11378"/>
    <cellStyle name="40% - Accent1 51 2 5" xfId="11379"/>
    <cellStyle name="40% - Accent1 51 3" xfId="11380"/>
    <cellStyle name="40% - Accent1 51 3 2" xfId="11381"/>
    <cellStyle name="40% - Accent1 51 3 3" xfId="11382"/>
    <cellStyle name="40% - Accent1 51 3 4" xfId="11383"/>
    <cellStyle name="40% - Accent1 51 3 5" xfId="11384"/>
    <cellStyle name="40% - Accent1 51 4" xfId="11385"/>
    <cellStyle name="40% - Accent1 51 5" xfId="11386"/>
    <cellStyle name="40% - Accent1 51 6" xfId="11387"/>
    <cellStyle name="40% - Accent1 51 7" xfId="11388"/>
    <cellStyle name="40% - Accent1 51 8" xfId="11389"/>
    <cellStyle name="40% - Accent1 52" xfId="620"/>
    <cellStyle name="40% - Accent1 52 2" xfId="11390"/>
    <cellStyle name="40% - Accent1 52 2 2" xfId="11391"/>
    <cellStyle name="40% - Accent1 52 2 3" xfId="11392"/>
    <cellStyle name="40% - Accent1 52 2 4" xfId="11393"/>
    <cellStyle name="40% - Accent1 52 2 5" xfId="11394"/>
    <cellStyle name="40% - Accent1 52 3" xfId="11395"/>
    <cellStyle name="40% - Accent1 52 3 2" xfId="11396"/>
    <cellStyle name="40% - Accent1 52 3 3" xfId="11397"/>
    <cellStyle name="40% - Accent1 52 3 4" xfId="11398"/>
    <cellStyle name="40% - Accent1 52 3 5" xfId="11399"/>
    <cellStyle name="40% - Accent1 52 4" xfId="11400"/>
    <cellStyle name="40% - Accent1 52 5" xfId="11401"/>
    <cellStyle name="40% - Accent1 52 6" xfId="11402"/>
    <cellStyle name="40% - Accent1 52 7" xfId="11403"/>
    <cellStyle name="40% - Accent1 52 8" xfId="11404"/>
    <cellStyle name="40% - Accent1 53" xfId="621"/>
    <cellStyle name="40% - Accent1 53 2" xfId="11405"/>
    <cellStyle name="40% - Accent1 53 2 2" xfId="11406"/>
    <cellStyle name="40% - Accent1 53 2 3" xfId="11407"/>
    <cellStyle name="40% - Accent1 53 2 4" xfId="11408"/>
    <cellStyle name="40% - Accent1 53 2 5" xfId="11409"/>
    <cellStyle name="40% - Accent1 53 3" xfId="11410"/>
    <cellStyle name="40% - Accent1 53 3 2" xfId="11411"/>
    <cellStyle name="40% - Accent1 53 3 3" xfId="11412"/>
    <cellStyle name="40% - Accent1 53 3 4" xfId="11413"/>
    <cellStyle name="40% - Accent1 53 3 5" xfId="11414"/>
    <cellStyle name="40% - Accent1 53 4" xfId="11415"/>
    <cellStyle name="40% - Accent1 53 5" xfId="11416"/>
    <cellStyle name="40% - Accent1 53 6" xfId="11417"/>
    <cellStyle name="40% - Accent1 53 7" xfId="11418"/>
    <cellStyle name="40% - Accent1 53 8" xfId="11419"/>
    <cellStyle name="40% - Accent1 54" xfId="622"/>
    <cellStyle name="40% - Accent1 54 2" xfId="11420"/>
    <cellStyle name="40% - Accent1 54 2 2" xfId="11421"/>
    <cellStyle name="40% - Accent1 54 2 3" xfId="11422"/>
    <cellStyle name="40% - Accent1 54 2 4" xfId="11423"/>
    <cellStyle name="40% - Accent1 54 2 5" xfId="11424"/>
    <cellStyle name="40% - Accent1 54 3" xfId="11425"/>
    <cellStyle name="40% - Accent1 54 3 2" xfId="11426"/>
    <cellStyle name="40% - Accent1 54 3 3" xfId="11427"/>
    <cellStyle name="40% - Accent1 54 3 4" xfId="11428"/>
    <cellStyle name="40% - Accent1 54 3 5" xfId="11429"/>
    <cellStyle name="40% - Accent1 54 4" xfId="11430"/>
    <cellStyle name="40% - Accent1 54 5" xfId="11431"/>
    <cellStyle name="40% - Accent1 54 6" xfId="11432"/>
    <cellStyle name="40% - Accent1 54 7" xfId="11433"/>
    <cellStyle name="40% - Accent1 54 8" xfId="11434"/>
    <cellStyle name="40% - Accent1 55" xfId="623"/>
    <cellStyle name="40% - Accent1 55 2" xfId="11435"/>
    <cellStyle name="40% - Accent1 55 2 2" xfId="11436"/>
    <cellStyle name="40% - Accent1 55 2 3" xfId="11437"/>
    <cellStyle name="40% - Accent1 55 2 4" xfId="11438"/>
    <cellStyle name="40% - Accent1 55 2 5" xfId="11439"/>
    <cellStyle name="40% - Accent1 55 3" xfId="11440"/>
    <cellStyle name="40% - Accent1 55 3 2" xfId="11441"/>
    <cellStyle name="40% - Accent1 55 3 3" xfId="11442"/>
    <cellStyle name="40% - Accent1 55 3 4" xfId="11443"/>
    <cellStyle name="40% - Accent1 55 3 5" xfId="11444"/>
    <cellStyle name="40% - Accent1 55 4" xfId="11445"/>
    <cellStyle name="40% - Accent1 55 5" xfId="11446"/>
    <cellStyle name="40% - Accent1 55 6" xfId="11447"/>
    <cellStyle name="40% - Accent1 55 7" xfId="11448"/>
    <cellStyle name="40% - Accent1 55 8" xfId="11449"/>
    <cellStyle name="40% - Accent1 56" xfId="624"/>
    <cellStyle name="40% - Accent1 56 2" xfId="11450"/>
    <cellStyle name="40% - Accent1 56 2 2" xfId="11451"/>
    <cellStyle name="40% - Accent1 56 2 3" xfId="11452"/>
    <cellStyle name="40% - Accent1 56 2 4" xfId="11453"/>
    <cellStyle name="40% - Accent1 56 2 5" xfId="11454"/>
    <cellStyle name="40% - Accent1 56 3" xfId="11455"/>
    <cellStyle name="40% - Accent1 56 3 2" xfId="11456"/>
    <cellStyle name="40% - Accent1 56 3 3" xfId="11457"/>
    <cellStyle name="40% - Accent1 56 3 4" xfId="11458"/>
    <cellStyle name="40% - Accent1 56 3 5" xfId="11459"/>
    <cellStyle name="40% - Accent1 56 4" xfId="11460"/>
    <cellStyle name="40% - Accent1 56 5" xfId="11461"/>
    <cellStyle name="40% - Accent1 56 6" xfId="11462"/>
    <cellStyle name="40% - Accent1 56 7" xfId="11463"/>
    <cellStyle name="40% - Accent1 56 8" xfId="11464"/>
    <cellStyle name="40% - Accent1 57" xfId="625"/>
    <cellStyle name="40% - Accent1 57 2" xfId="11465"/>
    <cellStyle name="40% - Accent1 57 2 2" xfId="11466"/>
    <cellStyle name="40% - Accent1 57 2 3" xfId="11467"/>
    <cellStyle name="40% - Accent1 57 2 4" xfId="11468"/>
    <cellStyle name="40% - Accent1 57 2 5" xfId="11469"/>
    <cellStyle name="40% - Accent1 57 3" xfId="11470"/>
    <cellStyle name="40% - Accent1 57 3 2" xfId="11471"/>
    <cellStyle name="40% - Accent1 57 3 3" xfId="11472"/>
    <cellStyle name="40% - Accent1 57 3 4" xfId="11473"/>
    <cellStyle name="40% - Accent1 57 3 5" xfId="11474"/>
    <cellStyle name="40% - Accent1 57 4" xfId="11475"/>
    <cellStyle name="40% - Accent1 57 5" xfId="11476"/>
    <cellStyle name="40% - Accent1 57 6" xfId="11477"/>
    <cellStyle name="40% - Accent1 57 7" xfId="11478"/>
    <cellStyle name="40% - Accent1 57 8" xfId="11479"/>
    <cellStyle name="40% - Accent1 58" xfId="626"/>
    <cellStyle name="40% - Accent1 58 2" xfId="11480"/>
    <cellStyle name="40% - Accent1 58 2 2" xfId="11481"/>
    <cellStyle name="40% - Accent1 58 2 3" xfId="11482"/>
    <cellStyle name="40% - Accent1 58 2 4" xfId="11483"/>
    <cellStyle name="40% - Accent1 58 2 5" xfId="11484"/>
    <cellStyle name="40% - Accent1 58 3" xfId="11485"/>
    <cellStyle name="40% - Accent1 58 3 2" xfId="11486"/>
    <cellStyle name="40% - Accent1 58 3 3" xfId="11487"/>
    <cellStyle name="40% - Accent1 58 3 4" xfId="11488"/>
    <cellStyle name="40% - Accent1 58 3 5" xfId="11489"/>
    <cellStyle name="40% - Accent1 58 4" xfId="11490"/>
    <cellStyle name="40% - Accent1 58 5" xfId="11491"/>
    <cellStyle name="40% - Accent1 58 6" xfId="11492"/>
    <cellStyle name="40% - Accent1 58 7" xfId="11493"/>
    <cellStyle name="40% - Accent1 58 8" xfId="11494"/>
    <cellStyle name="40% - Accent1 59" xfId="627"/>
    <cellStyle name="40% - Accent1 59 2" xfId="11495"/>
    <cellStyle name="40% - Accent1 59 2 2" xfId="11496"/>
    <cellStyle name="40% - Accent1 59 2 3" xfId="11497"/>
    <cellStyle name="40% - Accent1 59 2 4" xfId="11498"/>
    <cellStyle name="40% - Accent1 59 2 5" xfId="11499"/>
    <cellStyle name="40% - Accent1 59 3" xfId="11500"/>
    <cellStyle name="40% - Accent1 59 3 2" xfId="11501"/>
    <cellStyle name="40% - Accent1 59 3 3" xfId="11502"/>
    <cellStyle name="40% - Accent1 59 3 4" xfId="11503"/>
    <cellStyle name="40% - Accent1 59 3 5" xfId="11504"/>
    <cellStyle name="40% - Accent1 59 4" xfId="11505"/>
    <cellStyle name="40% - Accent1 59 5" xfId="11506"/>
    <cellStyle name="40% - Accent1 59 6" xfId="11507"/>
    <cellStyle name="40% - Accent1 59 7" xfId="11508"/>
    <cellStyle name="40% - Accent1 59 8" xfId="11509"/>
    <cellStyle name="40% - Accent1 6" xfId="628"/>
    <cellStyle name="40% - Accent1 6 10" xfId="11510"/>
    <cellStyle name="40% - Accent1 6 2" xfId="629"/>
    <cellStyle name="40% - Accent1 6 2 2" xfId="11511"/>
    <cellStyle name="40% - Accent1 6 2 3" xfId="11512"/>
    <cellStyle name="40% - Accent1 6 2 4" xfId="11513"/>
    <cellStyle name="40% - Accent1 6 2 5" xfId="11514"/>
    <cellStyle name="40% - Accent1 6 3" xfId="630"/>
    <cellStyle name="40% - Accent1 6 3 2" xfId="11515"/>
    <cellStyle name="40% - Accent1 6 3 3" xfId="11516"/>
    <cellStyle name="40% - Accent1 6 3 4" xfId="11517"/>
    <cellStyle name="40% - Accent1 6 3 5" xfId="11518"/>
    <cellStyle name="40% - Accent1 6 4" xfId="11519"/>
    <cellStyle name="40% - Accent1 6 4 2" xfId="11520"/>
    <cellStyle name="40% - Accent1 6 4 3" xfId="11521"/>
    <cellStyle name="40% - Accent1 6 4 4" xfId="11522"/>
    <cellStyle name="40% - Accent1 6 4 5" xfId="11523"/>
    <cellStyle name="40% - Accent1 6 5" xfId="11524"/>
    <cellStyle name="40% - Accent1 6 5 2" xfId="11525"/>
    <cellStyle name="40% - Accent1 6 5 3" xfId="11526"/>
    <cellStyle name="40% - Accent1 6 5 4" xfId="11527"/>
    <cellStyle name="40% - Accent1 6 5 5" xfId="11528"/>
    <cellStyle name="40% - Accent1 6 6" xfId="11529"/>
    <cellStyle name="40% - Accent1 6 7" xfId="11530"/>
    <cellStyle name="40% - Accent1 6 8" xfId="11531"/>
    <cellStyle name="40% - Accent1 6 9" xfId="11532"/>
    <cellStyle name="40% - Accent1 60" xfId="631"/>
    <cellStyle name="40% - Accent1 60 2" xfId="11533"/>
    <cellStyle name="40% - Accent1 60 2 2" xfId="11534"/>
    <cellStyle name="40% - Accent1 60 2 3" xfId="11535"/>
    <cellStyle name="40% - Accent1 60 2 4" xfId="11536"/>
    <cellStyle name="40% - Accent1 60 2 5" xfId="11537"/>
    <cellStyle name="40% - Accent1 60 3" xfId="11538"/>
    <cellStyle name="40% - Accent1 60 3 2" xfId="11539"/>
    <cellStyle name="40% - Accent1 60 3 3" xfId="11540"/>
    <cellStyle name="40% - Accent1 60 3 4" xfId="11541"/>
    <cellStyle name="40% - Accent1 60 3 5" xfId="11542"/>
    <cellStyle name="40% - Accent1 60 4" xfId="11543"/>
    <cellStyle name="40% - Accent1 60 5" xfId="11544"/>
    <cellStyle name="40% - Accent1 60 6" xfId="11545"/>
    <cellStyle name="40% - Accent1 60 7" xfId="11546"/>
    <cellStyle name="40% - Accent1 60 8" xfId="11547"/>
    <cellStyle name="40% - Accent1 61" xfId="632"/>
    <cellStyle name="40% - Accent1 61 2" xfId="11548"/>
    <cellStyle name="40% - Accent1 61 2 2" xfId="11549"/>
    <cellStyle name="40% - Accent1 61 2 3" xfId="11550"/>
    <cellStyle name="40% - Accent1 61 2 4" xfId="11551"/>
    <cellStyle name="40% - Accent1 61 2 5" xfId="11552"/>
    <cellStyle name="40% - Accent1 61 3" xfId="11553"/>
    <cellStyle name="40% - Accent1 61 3 2" xfId="11554"/>
    <cellStyle name="40% - Accent1 61 3 3" xfId="11555"/>
    <cellStyle name="40% - Accent1 61 3 4" xfId="11556"/>
    <cellStyle name="40% - Accent1 61 3 5" xfId="11557"/>
    <cellStyle name="40% - Accent1 61 4" xfId="11558"/>
    <cellStyle name="40% - Accent1 61 5" xfId="11559"/>
    <cellStyle name="40% - Accent1 61 6" xfId="11560"/>
    <cellStyle name="40% - Accent1 61 7" xfId="11561"/>
    <cellStyle name="40% - Accent1 61 8" xfId="11562"/>
    <cellStyle name="40% - Accent1 62" xfId="633"/>
    <cellStyle name="40% - Accent1 62 2" xfId="11563"/>
    <cellStyle name="40% - Accent1 62 2 2" xfId="11564"/>
    <cellStyle name="40% - Accent1 62 2 3" xfId="11565"/>
    <cellStyle name="40% - Accent1 62 2 4" xfId="11566"/>
    <cellStyle name="40% - Accent1 62 2 5" xfId="11567"/>
    <cellStyle name="40% - Accent1 62 3" xfId="11568"/>
    <cellStyle name="40% - Accent1 62 3 2" xfId="11569"/>
    <cellStyle name="40% - Accent1 62 3 3" xfId="11570"/>
    <cellStyle name="40% - Accent1 62 3 4" xfId="11571"/>
    <cellStyle name="40% - Accent1 62 3 5" xfId="11572"/>
    <cellStyle name="40% - Accent1 62 4" xfId="11573"/>
    <cellStyle name="40% - Accent1 62 5" xfId="11574"/>
    <cellStyle name="40% - Accent1 62 6" xfId="11575"/>
    <cellStyle name="40% - Accent1 62 7" xfId="11576"/>
    <cellStyle name="40% - Accent1 62 8" xfId="11577"/>
    <cellStyle name="40% - Accent1 63" xfId="634"/>
    <cellStyle name="40% - Accent1 63 2" xfId="11578"/>
    <cellStyle name="40% - Accent1 63 2 2" xfId="11579"/>
    <cellStyle name="40% - Accent1 63 2 3" xfId="11580"/>
    <cellStyle name="40% - Accent1 63 2 4" xfId="11581"/>
    <cellStyle name="40% - Accent1 63 2 5" xfId="11582"/>
    <cellStyle name="40% - Accent1 63 3" xfId="11583"/>
    <cellStyle name="40% - Accent1 63 3 2" xfId="11584"/>
    <cellStyle name="40% - Accent1 63 3 3" xfId="11585"/>
    <cellStyle name="40% - Accent1 63 3 4" xfId="11586"/>
    <cellStyle name="40% - Accent1 63 3 5" xfId="11587"/>
    <cellStyle name="40% - Accent1 63 4" xfId="11588"/>
    <cellStyle name="40% - Accent1 63 5" xfId="11589"/>
    <cellStyle name="40% - Accent1 63 6" xfId="11590"/>
    <cellStyle name="40% - Accent1 63 7" xfId="11591"/>
    <cellStyle name="40% - Accent1 63 8" xfId="11592"/>
    <cellStyle name="40% - Accent1 64" xfId="635"/>
    <cellStyle name="40% - Accent1 64 2" xfId="11593"/>
    <cellStyle name="40% - Accent1 64 2 2" xfId="11594"/>
    <cellStyle name="40% - Accent1 64 2 3" xfId="11595"/>
    <cellStyle name="40% - Accent1 64 2 4" xfId="11596"/>
    <cellStyle name="40% - Accent1 64 2 5" xfId="11597"/>
    <cellStyle name="40% - Accent1 64 3" xfId="11598"/>
    <cellStyle name="40% - Accent1 64 3 2" xfId="11599"/>
    <cellStyle name="40% - Accent1 64 3 3" xfId="11600"/>
    <cellStyle name="40% - Accent1 64 3 4" xfId="11601"/>
    <cellStyle name="40% - Accent1 64 3 5" xfId="11602"/>
    <cellStyle name="40% - Accent1 64 4" xfId="11603"/>
    <cellStyle name="40% - Accent1 64 5" xfId="11604"/>
    <cellStyle name="40% - Accent1 64 6" xfId="11605"/>
    <cellStyle name="40% - Accent1 64 7" xfId="11606"/>
    <cellStyle name="40% - Accent1 64 8" xfId="11607"/>
    <cellStyle name="40% - Accent1 65" xfId="636"/>
    <cellStyle name="40% - Accent1 65 2" xfId="11608"/>
    <cellStyle name="40% - Accent1 65 2 2" xfId="11609"/>
    <cellStyle name="40% - Accent1 65 2 3" xfId="11610"/>
    <cellStyle name="40% - Accent1 65 2 4" xfId="11611"/>
    <cellStyle name="40% - Accent1 65 2 5" xfId="11612"/>
    <cellStyle name="40% - Accent1 65 3" xfId="11613"/>
    <cellStyle name="40% - Accent1 65 3 2" xfId="11614"/>
    <cellStyle name="40% - Accent1 65 3 3" xfId="11615"/>
    <cellStyle name="40% - Accent1 65 3 4" xfId="11616"/>
    <cellStyle name="40% - Accent1 65 3 5" xfId="11617"/>
    <cellStyle name="40% - Accent1 65 4" xfId="11618"/>
    <cellStyle name="40% - Accent1 65 5" xfId="11619"/>
    <cellStyle name="40% - Accent1 65 6" xfId="11620"/>
    <cellStyle name="40% - Accent1 65 7" xfId="11621"/>
    <cellStyle name="40% - Accent1 65 8" xfId="11622"/>
    <cellStyle name="40% - Accent1 66" xfId="637"/>
    <cellStyle name="40% - Accent1 66 2" xfId="11623"/>
    <cellStyle name="40% - Accent1 66 2 2" xfId="11624"/>
    <cellStyle name="40% - Accent1 66 2 3" xfId="11625"/>
    <cellStyle name="40% - Accent1 66 2 4" xfId="11626"/>
    <cellStyle name="40% - Accent1 66 2 5" xfId="11627"/>
    <cellStyle name="40% - Accent1 66 3" xfId="11628"/>
    <cellStyle name="40% - Accent1 66 3 2" xfId="11629"/>
    <cellStyle name="40% - Accent1 66 3 3" xfId="11630"/>
    <cellStyle name="40% - Accent1 66 3 4" xfId="11631"/>
    <cellStyle name="40% - Accent1 66 3 5" xfId="11632"/>
    <cellStyle name="40% - Accent1 66 4" xfId="11633"/>
    <cellStyle name="40% - Accent1 66 5" xfId="11634"/>
    <cellStyle name="40% - Accent1 66 6" xfId="11635"/>
    <cellStyle name="40% - Accent1 66 7" xfId="11636"/>
    <cellStyle name="40% - Accent1 66 8" xfId="11637"/>
    <cellStyle name="40% - Accent1 67" xfId="638"/>
    <cellStyle name="40% - Accent1 67 2" xfId="11638"/>
    <cellStyle name="40% - Accent1 67 2 2" xfId="11639"/>
    <cellStyle name="40% - Accent1 67 2 3" xfId="11640"/>
    <cellStyle name="40% - Accent1 67 2 4" xfId="11641"/>
    <cellStyle name="40% - Accent1 67 2 5" xfId="11642"/>
    <cellStyle name="40% - Accent1 67 3" xfId="11643"/>
    <cellStyle name="40% - Accent1 67 3 2" xfId="11644"/>
    <cellStyle name="40% - Accent1 67 3 3" xfId="11645"/>
    <cellStyle name="40% - Accent1 67 3 4" xfId="11646"/>
    <cellStyle name="40% - Accent1 67 3 5" xfId="11647"/>
    <cellStyle name="40% - Accent1 67 4" xfId="11648"/>
    <cellStyle name="40% - Accent1 67 5" xfId="11649"/>
    <cellStyle name="40% - Accent1 67 6" xfId="11650"/>
    <cellStyle name="40% - Accent1 67 7" xfId="11651"/>
    <cellStyle name="40% - Accent1 67 8" xfId="11652"/>
    <cellStyle name="40% - Accent1 68" xfId="639"/>
    <cellStyle name="40% - Accent1 68 2" xfId="11653"/>
    <cellStyle name="40% - Accent1 68 2 2" xfId="11654"/>
    <cellStyle name="40% - Accent1 68 2 3" xfId="11655"/>
    <cellStyle name="40% - Accent1 68 2 4" xfId="11656"/>
    <cellStyle name="40% - Accent1 68 2 5" xfId="11657"/>
    <cellStyle name="40% - Accent1 68 3" xfId="11658"/>
    <cellStyle name="40% - Accent1 68 3 2" xfId="11659"/>
    <cellStyle name="40% - Accent1 68 3 3" xfId="11660"/>
    <cellStyle name="40% - Accent1 68 3 4" xfId="11661"/>
    <cellStyle name="40% - Accent1 68 3 5" xfId="11662"/>
    <cellStyle name="40% - Accent1 68 4" xfId="11663"/>
    <cellStyle name="40% - Accent1 68 5" xfId="11664"/>
    <cellStyle name="40% - Accent1 68 6" xfId="11665"/>
    <cellStyle name="40% - Accent1 68 7" xfId="11666"/>
    <cellStyle name="40% - Accent1 68 8" xfId="11667"/>
    <cellStyle name="40% - Accent1 69" xfId="640"/>
    <cellStyle name="40% - Accent1 69 2" xfId="11668"/>
    <cellStyle name="40% - Accent1 69 2 2" xfId="11669"/>
    <cellStyle name="40% - Accent1 69 2 3" xfId="11670"/>
    <cellStyle name="40% - Accent1 69 2 4" xfId="11671"/>
    <cellStyle name="40% - Accent1 69 2 5" xfId="11672"/>
    <cellStyle name="40% - Accent1 69 3" xfId="11673"/>
    <cellStyle name="40% - Accent1 69 3 2" xfId="11674"/>
    <cellStyle name="40% - Accent1 69 3 3" xfId="11675"/>
    <cellStyle name="40% - Accent1 69 3 4" xfId="11676"/>
    <cellStyle name="40% - Accent1 69 3 5" xfId="11677"/>
    <cellStyle name="40% - Accent1 69 4" xfId="11678"/>
    <cellStyle name="40% - Accent1 69 5" xfId="11679"/>
    <cellStyle name="40% - Accent1 69 6" xfId="11680"/>
    <cellStyle name="40% - Accent1 69 7" xfId="11681"/>
    <cellStyle name="40% - Accent1 69 8" xfId="11682"/>
    <cellStyle name="40% - Accent1 7" xfId="641"/>
    <cellStyle name="40% - Accent1 7 10" xfId="11683"/>
    <cellStyle name="40% - Accent1 7 2" xfId="642"/>
    <cellStyle name="40% - Accent1 7 2 2" xfId="11684"/>
    <cellStyle name="40% - Accent1 7 2 3" xfId="11685"/>
    <cellStyle name="40% - Accent1 7 2 4" xfId="11686"/>
    <cellStyle name="40% - Accent1 7 2 5" xfId="11687"/>
    <cellStyle name="40% - Accent1 7 3" xfId="643"/>
    <cellStyle name="40% - Accent1 7 3 2" xfId="11688"/>
    <cellStyle name="40% - Accent1 7 3 3" xfId="11689"/>
    <cellStyle name="40% - Accent1 7 3 4" xfId="11690"/>
    <cellStyle name="40% - Accent1 7 3 5" xfId="11691"/>
    <cellStyle name="40% - Accent1 7 4" xfId="11692"/>
    <cellStyle name="40% - Accent1 7 4 2" xfId="11693"/>
    <cellStyle name="40% - Accent1 7 4 3" xfId="11694"/>
    <cellStyle name="40% - Accent1 7 4 4" xfId="11695"/>
    <cellStyle name="40% - Accent1 7 4 5" xfId="11696"/>
    <cellStyle name="40% - Accent1 7 5" xfId="11697"/>
    <cellStyle name="40% - Accent1 7 5 2" xfId="11698"/>
    <cellStyle name="40% - Accent1 7 5 3" xfId="11699"/>
    <cellStyle name="40% - Accent1 7 5 4" xfId="11700"/>
    <cellStyle name="40% - Accent1 7 5 5" xfId="11701"/>
    <cellStyle name="40% - Accent1 7 6" xfId="11702"/>
    <cellStyle name="40% - Accent1 7 7" xfId="11703"/>
    <cellStyle name="40% - Accent1 7 8" xfId="11704"/>
    <cellStyle name="40% - Accent1 7 9" xfId="11705"/>
    <cellStyle name="40% - Accent1 70" xfId="644"/>
    <cellStyle name="40% - Accent1 70 2" xfId="11706"/>
    <cellStyle name="40% - Accent1 70 2 2" xfId="11707"/>
    <cellStyle name="40% - Accent1 70 2 3" xfId="11708"/>
    <cellStyle name="40% - Accent1 70 2 4" xfId="11709"/>
    <cellStyle name="40% - Accent1 70 2 5" xfId="11710"/>
    <cellStyle name="40% - Accent1 70 3" xfId="11711"/>
    <cellStyle name="40% - Accent1 70 3 2" xfId="11712"/>
    <cellStyle name="40% - Accent1 70 3 3" xfId="11713"/>
    <cellStyle name="40% - Accent1 70 3 4" xfId="11714"/>
    <cellStyle name="40% - Accent1 70 3 5" xfId="11715"/>
    <cellStyle name="40% - Accent1 70 4" xfId="11716"/>
    <cellStyle name="40% - Accent1 70 5" xfId="11717"/>
    <cellStyle name="40% - Accent1 70 6" xfId="11718"/>
    <cellStyle name="40% - Accent1 70 7" xfId="11719"/>
    <cellStyle name="40% - Accent1 70 8" xfId="11720"/>
    <cellStyle name="40% - Accent1 71" xfId="645"/>
    <cellStyle name="40% - Accent1 71 2" xfId="11721"/>
    <cellStyle name="40% - Accent1 71 2 2" xfId="11722"/>
    <cellStyle name="40% - Accent1 71 2 3" xfId="11723"/>
    <cellStyle name="40% - Accent1 71 2 4" xfId="11724"/>
    <cellStyle name="40% - Accent1 71 2 5" xfId="11725"/>
    <cellStyle name="40% - Accent1 71 3" xfId="11726"/>
    <cellStyle name="40% - Accent1 71 3 2" xfId="11727"/>
    <cellStyle name="40% - Accent1 71 3 3" xfId="11728"/>
    <cellStyle name="40% - Accent1 71 3 4" xfId="11729"/>
    <cellStyle name="40% - Accent1 71 3 5" xfId="11730"/>
    <cellStyle name="40% - Accent1 71 4" xfId="11731"/>
    <cellStyle name="40% - Accent1 71 5" xfId="11732"/>
    <cellStyle name="40% - Accent1 71 6" xfId="11733"/>
    <cellStyle name="40% - Accent1 71 7" xfId="11734"/>
    <cellStyle name="40% - Accent1 71 8" xfId="11735"/>
    <cellStyle name="40% - Accent1 72" xfId="646"/>
    <cellStyle name="40% - Accent1 72 2" xfId="11736"/>
    <cellStyle name="40% - Accent1 72 2 2" xfId="11737"/>
    <cellStyle name="40% - Accent1 72 2 3" xfId="11738"/>
    <cellStyle name="40% - Accent1 72 2 4" xfId="11739"/>
    <cellStyle name="40% - Accent1 72 2 5" xfId="11740"/>
    <cellStyle name="40% - Accent1 72 3" xfId="11741"/>
    <cellStyle name="40% - Accent1 72 3 2" xfId="11742"/>
    <cellStyle name="40% - Accent1 72 3 3" xfId="11743"/>
    <cellStyle name="40% - Accent1 72 3 4" xfId="11744"/>
    <cellStyle name="40% - Accent1 72 3 5" xfId="11745"/>
    <cellStyle name="40% - Accent1 72 4" xfId="11746"/>
    <cellStyle name="40% - Accent1 72 5" xfId="11747"/>
    <cellStyle name="40% - Accent1 72 6" xfId="11748"/>
    <cellStyle name="40% - Accent1 72 7" xfId="11749"/>
    <cellStyle name="40% - Accent1 72 8" xfId="11750"/>
    <cellStyle name="40% - Accent1 73" xfId="11751"/>
    <cellStyle name="40% - Accent1 73 2" xfId="11752"/>
    <cellStyle name="40% - Accent1 73 3" xfId="11753"/>
    <cellStyle name="40% - Accent1 73 4" xfId="11754"/>
    <cellStyle name="40% - Accent1 73 5" xfId="11755"/>
    <cellStyle name="40% - Accent1 74" xfId="11756"/>
    <cellStyle name="40% - Accent1 75" xfId="11757"/>
    <cellStyle name="40% - Accent1 76" xfId="11758"/>
    <cellStyle name="40% - Accent1 77" xfId="11759"/>
    <cellStyle name="40% - Accent1 78" xfId="11760"/>
    <cellStyle name="40% - Accent1 8" xfId="647"/>
    <cellStyle name="40% - Accent1 8 10" xfId="11761"/>
    <cellStyle name="40% - Accent1 8 2" xfId="648"/>
    <cellStyle name="40% - Accent1 8 2 2" xfId="11762"/>
    <cellStyle name="40% - Accent1 8 2 3" xfId="11763"/>
    <cellStyle name="40% - Accent1 8 2 4" xfId="11764"/>
    <cellStyle name="40% - Accent1 8 2 5" xfId="11765"/>
    <cellStyle name="40% - Accent1 8 3" xfId="649"/>
    <cellStyle name="40% - Accent1 8 3 2" xfId="11766"/>
    <cellStyle name="40% - Accent1 8 3 3" xfId="11767"/>
    <cellStyle name="40% - Accent1 8 3 4" xfId="11768"/>
    <cellStyle name="40% - Accent1 8 3 5" xfId="11769"/>
    <cellStyle name="40% - Accent1 8 4" xfId="11770"/>
    <cellStyle name="40% - Accent1 8 4 2" xfId="11771"/>
    <cellStyle name="40% - Accent1 8 4 3" xfId="11772"/>
    <cellStyle name="40% - Accent1 8 4 4" xfId="11773"/>
    <cellStyle name="40% - Accent1 8 4 5" xfId="11774"/>
    <cellStyle name="40% - Accent1 8 5" xfId="11775"/>
    <cellStyle name="40% - Accent1 8 5 2" xfId="11776"/>
    <cellStyle name="40% - Accent1 8 5 3" xfId="11777"/>
    <cellStyle name="40% - Accent1 8 5 4" xfId="11778"/>
    <cellStyle name="40% - Accent1 8 5 5" xfId="11779"/>
    <cellStyle name="40% - Accent1 8 6" xfId="11780"/>
    <cellStyle name="40% - Accent1 8 7" xfId="11781"/>
    <cellStyle name="40% - Accent1 8 8" xfId="11782"/>
    <cellStyle name="40% - Accent1 8 9" xfId="11783"/>
    <cellStyle name="40% - Accent1 9" xfId="650"/>
    <cellStyle name="40% - Accent1 9 10" xfId="11784"/>
    <cellStyle name="40% - Accent1 9 2" xfId="651"/>
    <cellStyle name="40% - Accent1 9 2 2" xfId="11785"/>
    <cellStyle name="40% - Accent1 9 2 3" xfId="11786"/>
    <cellStyle name="40% - Accent1 9 2 4" xfId="11787"/>
    <cellStyle name="40% - Accent1 9 2 5" xfId="11788"/>
    <cellStyle name="40% - Accent1 9 3" xfId="652"/>
    <cellStyle name="40% - Accent1 9 3 2" xfId="11789"/>
    <cellStyle name="40% - Accent1 9 3 3" xfId="11790"/>
    <cellStyle name="40% - Accent1 9 3 4" xfId="11791"/>
    <cellStyle name="40% - Accent1 9 3 5" xfId="11792"/>
    <cellStyle name="40% - Accent1 9 4" xfId="11793"/>
    <cellStyle name="40% - Accent1 9 4 2" xfId="11794"/>
    <cellStyle name="40% - Accent1 9 4 3" xfId="11795"/>
    <cellStyle name="40% - Accent1 9 4 4" xfId="11796"/>
    <cellStyle name="40% - Accent1 9 4 5" xfId="11797"/>
    <cellStyle name="40% - Accent1 9 5" xfId="11798"/>
    <cellStyle name="40% - Accent1 9 5 2" xfId="11799"/>
    <cellStyle name="40% - Accent1 9 5 3" xfId="11800"/>
    <cellStyle name="40% - Accent1 9 5 4" xfId="11801"/>
    <cellStyle name="40% - Accent1 9 5 5" xfId="11802"/>
    <cellStyle name="40% - Accent1 9 6" xfId="11803"/>
    <cellStyle name="40% - Accent1 9 7" xfId="11804"/>
    <cellStyle name="40% - Accent1 9 8" xfId="11805"/>
    <cellStyle name="40% - Accent1 9 9" xfId="11806"/>
    <cellStyle name="40% - Accent2 10" xfId="653"/>
    <cellStyle name="40% - Accent2 10 10" xfId="11807"/>
    <cellStyle name="40% - Accent2 10 2" xfId="654"/>
    <cellStyle name="40% - Accent2 10 2 2" xfId="11808"/>
    <cellStyle name="40% - Accent2 10 2 3" xfId="11809"/>
    <cellStyle name="40% - Accent2 10 2 4" xfId="11810"/>
    <cellStyle name="40% - Accent2 10 2 5" xfId="11811"/>
    <cellStyle name="40% - Accent2 10 3" xfId="655"/>
    <cellStyle name="40% - Accent2 10 3 2" xfId="11812"/>
    <cellStyle name="40% - Accent2 10 3 3" xfId="11813"/>
    <cellStyle name="40% - Accent2 10 3 4" xfId="11814"/>
    <cellStyle name="40% - Accent2 10 3 5" xfId="11815"/>
    <cellStyle name="40% - Accent2 10 4" xfId="11816"/>
    <cellStyle name="40% - Accent2 10 4 2" xfId="11817"/>
    <cellStyle name="40% - Accent2 10 4 3" xfId="11818"/>
    <cellStyle name="40% - Accent2 10 4 4" xfId="11819"/>
    <cellStyle name="40% - Accent2 10 4 5" xfId="11820"/>
    <cellStyle name="40% - Accent2 10 5" xfId="11821"/>
    <cellStyle name="40% - Accent2 10 5 2" xfId="11822"/>
    <cellStyle name="40% - Accent2 10 5 3" xfId="11823"/>
    <cellStyle name="40% - Accent2 10 5 4" xfId="11824"/>
    <cellStyle name="40% - Accent2 10 5 5" xfId="11825"/>
    <cellStyle name="40% - Accent2 10 6" xfId="11826"/>
    <cellStyle name="40% - Accent2 10 7" xfId="11827"/>
    <cellStyle name="40% - Accent2 10 8" xfId="11828"/>
    <cellStyle name="40% - Accent2 10 9" xfId="11829"/>
    <cellStyle name="40% - Accent2 11" xfId="656"/>
    <cellStyle name="40% - Accent2 11 10" xfId="11830"/>
    <cellStyle name="40% - Accent2 11 2" xfId="657"/>
    <cellStyle name="40% - Accent2 11 2 2" xfId="11831"/>
    <cellStyle name="40% - Accent2 11 2 3" xfId="11832"/>
    <cellStyle name="40% - Accent2 11 2 4" xfId="11833"/>
    <cellStyle name="40% - Accent2 11 2 5" xfId="11834"/>
    <cellStyle name="40% - Accent2 11 3" xfId="658"/>
    <cellStyle name="40% - Accent2 11 3 2" xfId="11835"/>
    <cellStyle name="40% - Accent2 11 3 3" xfId="11836"/>
    <cellStyle name="40% - Accent2 11 3 4" xfId="11837"/>
    <cellStyle name="40% - Accent2 11 3 5" xfId="11838"/>
    <cellStyle name="40% - Accent2 11 4" xfId="11839"/>
    <cellStyle name="40% - Accent2 11 4 2" xfId="11840"/>
    <cellStyle name="40% - Accent2 11 4 3" xfId="11841"/>
    <cellStyle name="40% - Accent2 11 4 4" xfId="11842"/>
    <cellStyle name="40% - Accent2 11 4 5" xfId="11843"/>
    <cellStyle name="40% - Accent2 11 5" xfId="11844"/>
    <cellStyle name="40% - Accent2 11 5 2" xfId="11845"/>
    <cellStyle name="40% - Accent2 11 5 3" xfId="11846"/>
    <cellStyle name="40% - Accent2 11 5 4" xfId="11847"/>
    <cellStyle name="40% - Accent2 11 5 5" xfId="11848"/>
    <cellStyle name="40% - Accent2 11 6" xfId="11849"/>
    <cellStyle name="40% - Accent2 11 7" xfId="11850"/>
    <cellStyle name="40% - Accent2 11 8" xfId="11851"/>
    <cellStyle name="40% - Accent2 11 9" xfId="11852"/>
    <cellStyle name="40% - Accent2 12" xfId="659"/>
    <cellStyle name="40% - Accent2 12 10" xfId="11853"/>
    <cellStyle name="40% - Accent2 12 2" xfId="660"/>
    <cellStyle name="40% - Accent2 12 2 2" xfId="11854"/>
    <cellStyle name="40% - Accent2 12 2 3" xfId="11855"/>
    <cellStyle name="40% - Accent2 12 2 4" xfId="11856"/>
    <cellStyle name="40% - Accent2 12 2 5" xfId="11857"/>
    <cellStyle name="40% - Accent2 12 3" xfId="661"/>
    <cellStyle name="40% - Accent2 12 3 2" xfId="11858"/>
    <cellStyle name="40% - Accent2 12 3 3" xfId="11859"/>
    <cellStyle name="40% - Accent2 12 3 4" xfId="11860"/>
    <cellStyle name="40% - Accent2 12 3 5" xfId="11861"/>
    <cellStyle name="40% - Accent2 12 4" xfId="11862"/>
    <cellStyle name="40% - Accent2 12 4 2" xfId="11863"/>
    <cellStyle name="40% - Accent2 12 4 3" xfId="11864"/>
    <cellStyle name="40% - Accent2 12 4 4" xfId="11865"/>
    <cellStyle name="40% - Accent2 12 4 5" xfId="11866"/>
    <cellStyle name="40% - Accent2 12 5" xfId="11867"/>
    <cellStyle name="40% - Accent2 12 5 2" xfId="11868"/>
    <cellStyle name="40% - Accent2 12 5 3" xfId="11869"/>
    <cellStyle name="40% - Accent2 12 5 4" xfId="11870"/>
    <cellStyle name="40% - Accent2 12 5 5" xfId="11871"/>
    <cellStyle name="40% - Accent2 12 6" xfId="11872"/>
    <cellStyle name="40% - Accent2 12 7" xfId="11873"/>
    <cellStyle name="40% - Accent2 12 8" xfId="11874"/>
    <cellStyle name="40% - Accent2 12 9" xfId="11875"/>
    <cellStyle name="40% - Accent2 13" xfId="662"/>
    <cellStyle name="40% - Accent2 13 2" xfId="11876"/>
    <cellStyle name="40% - Accent2 13 2 2" xfId="11877"/>
    <cellStyle name="40% - Accent2 13 2 3" xfId="11878"/>
    <cellStyle name="40% - Accent2 13 2 4" xfId="11879"/>
    <cellStyle name="40% - Accent2 13 2 5" xfId="11880"/>
    <cellStyle name="40% - Accent2 13 3" xfId="11881"/>
    <cellStyle name="40% - Accent2 13 3 2" xfId="11882"/>
    <cellStyle name="40% - Accent2 13 3 3" xfId="11883"/>
    <cellStyle name="40% - Accent2 13 3 4" xfId="11884"/>
    <cellStyle name="40% - Accent2 13 3 5" xfId="11885"/>
    <cellStyle name="40% - Accent2 13 4" xfId="11886"/>
    <cellStyle name="40% - Accent2 13 5" xfId="11887"/>
    <cellStyle name="40% - Accent2 13 6" xfId="11888"/>
    <cellStyle name="40% - Accent2 13 7" xfId="11889"/>
    <cellStyle name="40% - Accent2 13 8" xfId="11890"/>
    <cellStyle name="40% - Accent2 14" xfId="663"/>
    <cellStyle name="40% - Accent2 14 2" xfId="11891"/>
    <cellStyle name="40% - Accent2 14 2 2" xfId="11892"/>
    <cellStyle name="40% - Accent2 14 2 3" xfId="11893"/>
    <cellStyle name="40% - Accent2 14 2 4" xfId="11894"/>
    <cellStyle name="40% - Accent2 14 2 5" xfId="11895"/>
    <cellStyle name="40% - Accent2 14 3" xfId="11896"/>
    <cellStyle name="40% - Accent2 14 3 2" xfId="11897"/>
    <cellStyle name="40% - Accent2 14 3 3" xfId="11898"/>
    <cellStyle name="40% - Accent2 14 3 4" xfId="11899"/>
    <cellStyle name="40% - Accent2 14 3 5" xfId="11900"/>
    <cellStyle name="40% - Accent2 14 4" xfId="11901"/>
    <cellStyle name="40% - Accent2 14 5" xfId="11902"/>
    <cellStyle name="40% - Accent2 14 6" xfId="11903"/>
    <cellStyle name="40% - Accent2 14 7" xfId="11904"/>
    <cellStyle name="40% - Accent2 14 8" xfId="11905"/>
    <cellStyle name="40% - Accent2 15" xfId="664"/>
    <cellStyle name="40% - Accent2 15 2" xfId="11906"/>
    <cellStyle name="40% - Accent2 15 2 2" xfId="11907"/>
    <cellStyle name="40% - Accent2 15 2 3" xfId="11908"/>
    <cellStyle name="40% - Accent2 15 2 4" xfId="11909"/>
    <cellStyle name="40% - Accent2 15 2 5" xfId="11910"/>
    <cellStyle name="40% - Accent2 15 3" xfId="11911"/>
    <cellStyle name="40% - Accent2 15 3 2" xfId="11912"/>
    <cellStyle name="40% - Accent2 15 3 3" xfId="11913"/>
    <cellStyle name="40% - Accent2 15 3 4" xfId="11914"/>
    <cellStyle name="40% - Accent2 15 3 5" xfId="11915"/>
    <cellStyle name="40% - Accent2 15 4" xfId="11916"/>
    <cellStyle name="40% - Accent2 15 5" xfId="11917"/>
    <cellStyle name="40% - Accent2 15 6" xfId="11918"/>
    <cellStyle name="40% - Accent2 15 7" xfId="11919"/>
    <cellStyle name="40% - Accent2 15 8" xfId="11920"/>
    <cellStyle name="40% - Accent2 16" xfId="665"/>
    <cellStyle name="40% - Accent2 16 2" xfId="11921"/>
    <cellStyle name="40% - Accent2 16 2 2" xfId="11922"/>
    <cellStyle name="40% - Accent2 16 2 3" xfId="11923"/>
    <cellStyle name="40% - Accent2 16 2 4" xfId="11924"/>
    <cellStyle name="40% - Accent2 16 2 5" xfId="11925"/>
    <cellStyle name="40% - Accent2 16 3" xfId="11926"/>
    <cellStyle name="40% - Accent2 16 3 2" xfId="11927"/>
    <cellStyle name="40% - Accent2 16 3 3" xfId="11928"/>
    <cellStyle name="40% - Accent2 16 3 4" xfId="11929"/>
    <cellStyle name="40% - Accent2 16 3 5" xfId="11930"/>
    <cellStyle name="40% - Accent2 16 4" xfId="11931"/>
    <cellStyle name="40% - Accent2 16 5" xfId="11932"/>
    <cellStyle name="40% - Accent2 16 6" xfId="11933"/>
    <cellStyle name="40% - Accent2 16 7" xfId="11934"/>
    <cellStyle name="40% - Accent2 16 8" xfId="11935"/>
    <cellStyle name="40% - Accent2 17" xfId="666"/>
    <cellStyle name="40% - Accent2 17 2" xfId="11936"/>
    <cellStyle name="40% - Accent2 17 2 2" xfId="11937"/>
    <cellStyle name="40% - Accent2 17 2 3" xfId="11938"/>
    <cellStyle name="40% - Accent2 17 2 4" xfId="11939"/>
    <cellStyle name="40% - Accent2 17 2 5" xfId="11940"/>
    <cellStyle name="40% - Accent2 17 3" xfId="11941"/>
    <cellStyle name="40% - Accent2 17 3 2" xfId="11942"/>
    <cellStyle name="40% - Accent2 17 3 3" xfId="11943"/>
    <cellStyle name="40% - Accent2 17 3 4" xfId="11944"/>
    <cellStyle name="40% - Accent2 17 3 5" xfId="11945"/>
    <cellStyle name="40% - Accent2 17 4" xfId="11946"/>
    <cellStyle name="40% - Accent2 17 5" xfId="11947"/>
    <cellStyle name="40% - Accent2 17 6" xfId="11948"/>
    <cellStyle name="40% - Accent2 17 7" xfId="11949"/>
    <cellStyle name="40% - Accent2 17 8" xfId="11950"/>
    <cellStyle name="40% - Accent2 18" xfId="667"/>
    <cellStyle name="40% - Accent2 18 2" xfId="11951"/>
    <cellStyle name="40% - Accent2 18 2 2" xfId="11952"/>
    <cellStyle name="40% - Accent2 18 2 3" xfId="11953"/>
    <cellStyle name="40% - Accent2 18 2 4" xfId="11954"/>
    <cellStyle name="40% - Accent2 18 2 5" xfId="11955"/>
    <cellStyle name="40% - Accent2 18 3" xfId="11956"/>
    <cellStyle name="40% - Accent2 18 3 2" xfId="11957"/>
    <cellStyle name="40% - Accent2 18 3 3" xfId="11958"/>
    <cellStyle name="40% - Accent2 18 3 4" xfId="11959"/>
    <cellStyle name="40% - Accent2 18 3 5" xfId="11960"/>
    <cellStyle name="40% - Accent2 18 4" xfId="11961"/>
    <cellStyle name="40% - Accent2 18 5" xfId="11962"/>
    <cellStyle name="40% - Accent2 18 6" xfId="11963"/>
    <cellStyle name="40% - Accent2 18 7" xfId="11964"/>
    <cellStyle name="40% - Accent2 18 8" xfId="11965"/>
    <cellStyle name="40% - Accent2 19" xfId="668"/>
    <cellStyle name="40% - Accent2 19 2" xfId="11966"/>
    <cellStyle name="40% - Accent2 19 2 2" xfId="11967"/>
    <cellStyle name="40% - Accent2 19 2 3" xfId="11968"/>
    <cellStyle name="40% - Accent2 19 2 4" xfId="11969"/>
    <cellStyle name="40% - Accent2 19 2 5" xfId="11970"/>
    <cellStyle name="40% - Accent2 19 3" xfId="11971"/>
    <cellStyle name="40% - Accent2 19 3 2" xfId="11972"/>
    <cellStyle name="40% - Accent2 19 3 3" xfId="11973"/>
    <cellStyle name="40% - Accent2 19 3 4" xfId="11974"/>
    <cellStyle name="40% - Accent2 19 3 5" xfId="11975"/>
    <cellStyle name="40% - Accent2 19 4" xfId="11976"/>
    <cellStyle name="40% - Accent2 19 5" xfId="11977"/>
    <cellStyle name="40% - Accent2 19 6" xfId="11978"/>
    <cellStyle name="40% - Accent2 19 7" xfId="11979"/>
    <cellStyle name="40% - Accent2 19 8" xfId="11980"/>
    <cellStyle name="40% - Accent2 2" xfId="669"/>
    <cellStyle name="40% - Accent2 2 10" xfId="11981"/>
    <cellStyle name="40% - Accent2 2 11" xfId="11982"/>
    <cellStyle name="40% - Accent2 2 12" xfId="11983"/>
    <cellStyle name="40% - Accent2 2 2" xfId="670"/>
    <cellStyle name="40% - Accent2 2 2 2" xfId="11984"/>
    <cellStyle name="40% - Accent2 2 2 2 2" xfId="11985"/>
    <cellStyle name="40% - Accent2 2 2 2 3" xfId="11986"/>
    <cellStyle name="40% - Accent2 2 2 2 4" xfId="11987"/>
    <cellStyle name="40% - Accent2 2 2 2 5" xfId="11988"/>
    <cellStyle name="40% - Accent2 2 2 3" xfId="11989"/>
    <cellStyle name="40% - Accent2 2 2 4" xfId="11990"/>
    <cellStyle name="40% - Accent2 2 2 5" xfId="11991"/>
    <cellStyle name="40% - Accent2 2 2 6" xfId="11992"/>
    <cellStyle name="40% - Accent2 2 2 7" xfId="11993"/>
    <cellStyle name="40% - Accent2 2 2 8" xfId="11994"/>
    <cellStyle name="40% - Accent2 2 3" xfId="671"/>
    <cellStyle name="40% - Accent2 2 3 2" xfId="11995"/>
    <cellStyle name="40% - Accent2 2 3 3" xfId="11996"/>
    <cellStyle name="40% - Accent2 2 3 4" xfId="11997"/>
    <cellStyle name="40% - Accent2 2 3 5" xfId="11998"/>
    <cellStyle name="40% - Accent2 2 4" xfId="11999"/>
    <cellStyle name="40% - Accent2 2 4 2" xfId="12000"/>
    <cellStyle name="40% - Accent2 2 4 3" xfId="12001"/>
    <cellStyle name="40% - Accent2 2 4 4" xfId="12002"/>
    <cellStyle name="40% - Accent2 2 4 5" xfId="12003"/>
    <cellStyle name="40% - Accent2 2 5" xfId="12004"/>
    <cellStyle name="40% - Accent2 2 5 2" xfId="12005"/>
    <cellStyle name="40% - Accent2 2 5 3" xfId="12006"/>
    <cellStyle name="40% - Accent2 2 5 4" xfId="12007"/>
    <cellStyle name="40% - Accent2 2 5 5" xfId="12008"/>
    <cellStyle name="40% - Accent2 2 6" xfId="12009"/>
    <cellStyle name="40% - Accent2 2 6 2" xfId="12010"/>
    <cellStyle name="40% - Accent2 2 6 3" xfId="12011"/>
    <cellStyle name="40% - Accent2 2 6 4" xfId="12012"/>
    <cellStyle name="40% - Accent2 2 6 5" xfId="12013"/>
    <cellStyle name="40% - Accent2 2 7" xfId="12014"/>
    <cellStyle name="40% - Accent2 2 8" xfId="12015"/>
    <cellStyle name="40% - Accent2 2 9" xfId="12016"/>
    <cellStyle name="40% - Accent2 20" xfId="672"/>
    <cellStyle name="40% - Accent2 20 2" xfId="12017"/>
    <cellStyle name="40% - Accent2 20 2 2" xfId="12018"/>
    <cellStyle name="40% - Accent2 20 2 3" xfId="12019"/>
    <cellStyle name="40% - Accent2 20 2 4" xfId="12020"/>
    <cellStyle name="40% - Accent2 20 2 5" xfId="12021"/>
    <cellStyle name="40% - Accent2 20 3" xfId="12022"/>
    <cellStyle name="40% - Accent2 20 3 2" xfId="12023"/>
    <cellStyle name="40% - Accent2 20 3 3" xfId="12024"/>
    <cellStyle name="40% - Accent2 20 3 4" xfId="12025"/>
    <cellStyle name="40% - Accent2 20 3 5" xfId="12026"/>
    <cellStyle name="40% - Accent2 20 4" xfId="12027"/>
    <cellStyle name="40% - Accent2 20 5" xfId="12028"/>
    <cellStyle name="40% - Accent2 20 6" xfId="12029"/>
    <cellStyle name="40% - Accent2 20 7" xfId="12030"/>
    <cellStyle name="40% - Accent2 20 8" xfId="12031"/>
    <cellStyle name="40% - Accent2 21" xfId="673"/>
    <cellStyle name="40% - Accent2 21 2" xfId="12032"/>
    <cellStyle name="40% - Accent2 21 2 2" xfId="12033"/>
    <cellStyle name="40% - Accent2 21 2 3" xfId="12034"/>
    <cellStyle name="40% - Accent2 21 2 4" xfId="12035"/>
    <cellStyle name="40% - Accent2 21 2 5" xfId="12036"/>
    <cellStyle name="40% - Accent2 21 3" xfId="12037"/>
    <cellStyle name="40% - Accent2 21 3 2" xfId="12038"/>
    <cellStyle name="40% - Accent2 21 3 3" xfId="12039"/>
    <cellStyle name="40% - Accent2 21 3 4" xfId="12040"/>
    <cellStyle name="40% - Accent2 21 3 5" xfId="12041"/>
    <cellStyle name="40% - Accent2 21 4" xfId="12042"/>
    <cellStyle name="40% - Accent2 21 5" xfId="12043"/>
    <cellStyle name="40% - Accent2 21 6" xfId="12044"/>
    <cellStyle name="40% - Accent2 21 7" xfId="12045"/>
    <cellStyle name="40% - Accent2 21 8" xfId="12046"/>
    <cellStyle name="40% - Accent2 22" xfId="674"/>
    <cellStyle name="40% - Accent2 22 2" xfId="12047"/>
    <cellStyle name="40% - Accent2 22 2 2" xfId="12048"/>
    <cellStyle name="40% - Accent2 22 2 3" xfId="12049"/>
    <cellStyle name="40% - Accent2 22 2 4" xfId="12050"/>
    <cellStyle name="40% - Accent2 22 2 5" xfId="12051"/>
    <cellStyle name="40% - Accent2 22 3" xfId="12052"/>
    <cellStyle name="40% - Accent2 22 3 2" xfId="12053"/>
    <cellStyle name="40% - Accent2 22 3 3" xfId="12054"/>
    <cellStyle name="40% - Accent2 22 3 4" xfId="12055"/>
    <cellStyle name="40% - Accent2 22 3 5" xfId="12056"/>
    <cellStyle name="40% - Accent2 22 4" xfId="12057"/>
    <cellStyle name="40% - Accent2 22 5" xfId="12058"/>
    <cellStyle name="40% - Accent2 22 6" xfId="12059"/>
    <cellStyle name="40% - Accent2 22 7" xfId="12060"/>
    <cellStyle name="40% - Accent2 22 8" xfId="12061"/>
    <cellStyle name="40% - Accent2 23" xfId="675"/>
    <cellStyle name="40% - Accent2 23 2" xfId="12062"/>
    <cellStyle name="40% - Accent2 23 2 2" xfId="12063"/>
    <cellStyle name="40% - Accent2 23 2 3" xfId="12064"/>
    <cellStyle name="40% - Accent2 23 2 4" xfId="12065"/>
    <cellStyle name="40% - Accent2 23 2 5" xfId="12066"/>
    <cellStyle name="40% - Accent2 23 3" xfId="12067"/>
    <cellStyle name="40% - Accent2 23 3 2" xfId="12068"/>
    <cellStyle name="40% - Accent2 23 3 3" xfId="12069"/>
    <cellStyle name="40% - Accent2 23 3 4" xfId="12070"/>
    <cellStyle name="40% - Accent2 23 3 5" xfId="12071"/>
    <cellStyle name="40% - Accent2 23 4" xfId="12072"/>
    <cellStyle name="40% - Accent2 23 5" xfId="12073"/>
    <cellStyle name="40% - Accent2 23 6" xfId="12074"/>
    <cellStyle name="40% - Accent2 23 7" xfId="12075"/>
    <cellStyle name="40% - Accent2 23 8" xfId="12076"/>
    <cellStyle name="40% - Accent2 24" xfId="676"/>
    <cellStyle name="40% - Accent2 24 2" xfId="12077"/>
    <cellStyle name="40% - Accent2 24 2 2" xfId="12078"/>
    <cellStyle name="40% - Accent2 24 2 3" xfId="12079"/>
    <cellStyle name="40% - Accent2 24 2 4" xfId="12080"/>
    <cellStyle name="40% - Accent2 24 2 5" xfId="12081"/>
    <cellStyle name="40% - Accent2 24 3" xfId="12082"/>
    <cellStyle name="40% - Accent2 24 3 2" xfId="12083"/>
    <cellStyle name="40% - Accent2 24 3 3" xfId="12084"/>
    <cellStyle name="40% - Accent2 24 3 4" xfId="12085"/>
    <cellStyle name="40% - Accent2 24 3 5" xfId="12086"/>
    <cellStyle name="40% - Accent2 24 4" xfId="12087"/>
    <cellStyle name="40% - Accent2 24 5" xfId="12088"/>
    <cellStyle name="40% - Accent2 24 6" xfId="12089"/>
    <cellStyle name="40% - Accent2 24 7" xfId="12090"/>
    <cellStyle name="40% - Accent2 24 8" xfId="12091"/>
    <cellStyle name="40% - Accent2 25" xfId="677"/>
    <cellStyle name="40% - Accent2 25 2" xfId="12092"/>
    <cellStyle name="40% - Accent2 25 2 2" xfId="12093"/>
    <cellStyle name="40% - Accent2 25 2 3" xfId="12094"/>
    <cellStyle name="40% - Accent2 25 2 4" xfId="12095"/>
    <cellStyle name="40% - Accent2 25 2 5" xfId="12096"/>
    <cellStyle name="40% - Accent2 25 3" xfId="12097"/>
    <cellStyle name="40% - Accent2 25 3 2" xfId="12098"/>
    <cellStyle name="40% - Accent2 25 3 3" xfId="12099"/>
    <cellStyle name="40% - Accent2 25 3 4" xfId="12100"/>
    <cellStyle name="40% - Accent2 25 3 5" xfId="12101"/>
    <cellStyle name="40% - Accent2 25 4" xfId="12102"/>
    <cellStyle name="40% - Accent2 25 5" xfId="12103"/>
    <cellStyle name="40% - Accent2 25 6" xfId="12104"/>
    <cellStyle name="40% - Accent2 25 7" xfId="12105"/>
    <cellStyle name="40% - Accent2 25 8" xfId="12106"/>
    <cellStyle name="40% - Accent2 26" xfId="678"/>
    <cellStyle name="40% - Accent2 26 2" xfId="12107"/>
    <cellStyle name="40% - Accent2 26 2 2" xfId="12108"/>
    <cellStyle name="40% - Accent2 26 2 3" xfId="12109"/>
    <cellStyle name="40% - Accent2 26 2 4" xfId="12110"/>
    <cellStyle name="40% - Accent2 26 2 5" xfId="12111"/>
    <cellStyle name="40% - Accent2 26 3" xfId="12112"/>
    <cellStyle name="40% - Accent2 26 3 2" xfId="12113"/>
    <cellStyle name="40% - Accent2 26 3 3" xfId="12114"/>
    <cellStyle name="40% - Accent2 26 3 4" xfId="12115"/>
    <cellStyle name="40% - Accent2 26 3 5" xfId="12116"/>
    <cellStyle name="40% - Accent2 26 4" xfId="12117"/>
    <cellStyle name="40% - Accent2 26 5" xfId="12118"/>
    <cellStyle name="40% - Accent2 26 6" xfId="12119"/>
    <cellStyle name="40% - Accent2 26 7" xfId="12120"/>
    <cellStyle name="40% - Accent2 26 8" xfId="12121"/>
    <cellStyle name="40% - Accent2 27" xfId="679"/>
    <cellStyle name="40% - Accent2 27 2" xfId="12122"/>
    <cellStyle name="40% - Accent2 27 2 2" xfId="12123"/>
    <cellStyle name="40% - Accent2 27 2 3" xfId="12124"/>
    <cellStyle name="40% - Accent2 27 2 4" xfId="12125"/>
    <cellStyle name="40% - Accent2 27 2 5" xfId="12126"/>
    <cellStyle name="40% - Accent2 27 3" xfId="12127"/>
    <cellStyle name="40% - Accent2 27 3 2" xfId="12128"/>
    <cellStyle name="40% - Accent2 27 3 3" xfId="12129"/>
    <cellStyle name="40% - Accent2 27 3 4" xfId="12130"/>
    <cellStyle name="40% - Accent2 27 3 5" xfId="12131"/>
    <cellStyle name="40% - Accent2 27 4" xfId="12132"/>
    <cellStyle name="40% - Accent2 27 5" xfId="12133"/>
    <cellStyle name="40% - Accent2 27 6" xfId="12134"/>
    <cellStyle name="40% - Accent2 27 7" xfId="12135"/>
    <cellStyle name="40% - Accent2 27 8" xfId="12136"/>
    <cellStyle name="40% - Accent2 28" xfId="680"/>
    <cellStyle name="40% - Accent2 28 2" xfId="12137"/>
    <cellStyle name="40% - Accent2 28 2 2" xfId="12138"/>
    <cellStyle name="40% - Accent2 28 2 3" xfId="12139"/>
    <cellStyle name="40% - Accent2 28 2 4" xfId="12140"/>
    <cellStyle name="40% - Accent2 28 2 5" xfId="12141"/>
    <cellStyle name="40% - Accent2 28 3" xfId="12142"/>
    <cellStyle name="40% - Accent2 28 3 2" xfId="12143"/>
    <cellStyle name="40% - Accent2 28 3 3" xfId="12144"/>
    <cellStyle name="40% - Accent2 28 3 4" xfId="12145"/>
    <cellStyle name="40% - Accent2 28 3 5" xfId="12146"/>
    <cellStyle name="40% - Accent2 28 4" xfId="12147"/>
    <cellStyle name="40% - Accent2 28 5" xfId="12148"/>
    <cellStyle name="40% - Accent2 28 6" xfId="12149"/>
    <cellStyle name="40% - Accent2 28 7" xfId="12150"/>
    <cellStyle name="40% - Accent2 28 8" xfId="12151"/>
    <cellStyle name="40% - Accent2 29" xfId="681"/>
    <cellStyle name="40% - Accent2 29 2" xfId="12152"/>
    <cellStyle name="40% - Accent2 29 2 2" xfId="12153"/>
    <cellStyle name="40% - Accent2 29 2 3" xfId="12154"/>
    <cellStyle name="40% - Accent2 29 2 4" xfId="12155"/>
    <cellStyle name="40% - Accent2 29 2 5" xfId="12156"/>
    <cellStyle name="40% - Accent2 29 3" xfId="12157"/>
    <cellStyle name="40% - Accent2 29 3 2" xfId="12158"/>
    <cellStyle name="40% - Accent2 29 3 3" xfId="12159"/>
    <cellStyle name="40% - Accent2 29 3 4" xfId="12160"/>
    <cellStyle name="40% - Accent2 29 3 5" xfId="12161"/>
    <cellStyle name="40% - Accent2 29 4" xfId="12162"/>
    <cellStyle name="40% - Accent2 29 5" xfId="12163"/>
    <cellStyle name="40% - Accent2 29 6" xfId="12164"/>
    <cellStyle name="40% - Accent2 29 7" xfId="12165"/>
    <cellStyle name="40% - Accent2 29 8" xfId="12166"/>
    <cellStyle name="40% - Accent2 3" xfId="682"/>
    <cellStyle name="40% - Accent2 3 10" xfId="12167"/>
    <cellStyle name="40% - Accent2 3 2" xfId="683"/>
    <cellStyle name="40% - Accent2 3 2 2" xfId="12168"/>
    <cellStyle name="40% - Accent2 3 2 3" xfId="12169"/>
    <cellStyle name="40% - Accent2 3 2 4" xfId="12170"/>
    <cellStyle name="40% - Accent2 3 2 5" xfId="12171"/>
    <cellStyle name="40% - Accent2 3 3" xfId="684"/>
    <cellStyle name="40% - Accent2 3 3 2" xfId="12172"/>
    <cellStyle name="40% - Accent2 3 3 3" xfId="12173"/>
    <cellStyle name="40% - Accent2 3 3 4" xfId="12174"/>
    <cellStyle name="40% - Accent2 3 3 5" xfId="12175"/>
    <cellStyle name="40% - Accent2 3 4" xfId="12176"/>
    <cellStyle name="40% - Accent2 3 4 2" xfId="12177"/>
    <cellStyle name="40% - Accent2 3 4 3" xfId="12178"/>
    <cellStyle name="40% - Accent2 3 4 4" xfId="12179"/>
    <cellStyle name="40% - Accent2 3 4 5" xfId="12180"/>
    <cellStyle name="40% - Accent2 3 5" xfId="12181"/>
    <cellStyle name="40% - Accent2 3 5 2" xfId="12182"/>
    <cellStyle name="40% - Accent2 3 5 3" xfId="12183"/>
    <cellStyle name="40% - Accent2 3 5 4" xfId="12184"/>
    <cellStyle name="40% - Accent2 3 5 5" xfId="12185"/>
    <cellStyle name="40% - Accent2 3 6" xfId="12186"/>
    <cellStyle name="40% - Accent2 3 7" xfId="12187"/>
    <cellStyle name="40% - Accent2 3 8" xfId="12188"/>
    <cellStyle name="40% - Accent2 3 9" xfId="12189"/>
    <cellStyle name="40% - Accent2 30" xfId="685"/>
    <cellStyle name="40% - Accent2 30 2" xfId="12190"/>
    <cellStyle name="40% - Accent2 30 2 2" xfId="12191"/>
    <cellStyle name="40% - Accent2 30 2 3" xfId="12192"/>
    <cellStyle name="40% - Accent2 30 2 4" xfId="12193"/>
    <cellStyle name="40% - Accent2 30 2 5" xfId="12194"/>
    <cellStyle name="40% - Accent2 30 3" xfId="12195"/>
    <cellStyle name="40% - Accent2 30 3 2" xfId="12196"/>
    <cellStyle name="40% - Accent2 30 3 3" xfId="12197"/>
    <cellStyle name="40% - Accent2 30 3 4" xfId="12198"/>
    <cellStyle name="40% - Accent2 30 3 5" xfId="12199"/>
    <cellStyle name="40% - Accent2 30 4" xfId="12200"/>
    <cellStyle name="40% - Accent2 30 5" xfId="12201"/>
    <cellStyle name="40% - Accent2 30 6" xfId="12202"/>
    <cellStyle name="40% - Accent2 30 7" xfId="12203"/>
    <cellStyle name="40% - Accent2 30 8" xfId="12204"/>
    <cellStyle name="40% - Accent2 31" xfId="686"/>
    <cellStyle name="40% - Accent2 31 2" xfId="12205"/>
    <cellStyle name="40% - Accent2 31 2 2" xfId="12206"/>
    <cellStyle name="40% - Accent2 31 2 3" xfId="12207"/>
    <cellStyle name="40% - Accent2 31 2 4" xfId="12208"/>
    <cellStyle name="40% - Accent2 31 2 5" xfId="12209"/>
    <cellStyle name="40% - Accent2 31 3" xfId="12210"/>
    <cellStyle name="40% - Accent2 31 3 2" xfId="12211"/>
    <cellStyle name="40% - Accent2 31 3 3" xfId="12212"/>
    <cellStyle name="40% - Accent2 31 3 4" xfId="12213"/>
    <cellStyle name="40% - Accent2 31 3 5" xfId="12214"/>
    <cellStyle name="40% - Accent2 31 4" xfId="12215"/>
    <cellStyle name="40% - Accent2 31 5" xfId="12216"/>
    <cellStyle name="40% - Accent2 31 6" xfId="12217"/>
    <cellStyle name="40% - Accent2 31 7" xfId="12218"/>
    <cellStyle name="40% - Accent2 31 8" xfId="12219"/>
    <cellStyle name="40% - Accent2 32" xfId="687"/>
    <cellStyle name="40% - Accent2 32 2" xfId="12220"/>
    <cellStyle name="40% - Accent2 32 2 2" xfId="12221"/>
    <cellStyle name="40% - Accent2 32 2 3" xfId="12222"/>
    <cellStyle name="40% - Accent2 32 2 4" xfId="12223"/>
    <cellStyle name="40% - Accent2 32 2 5" xfId="12224"/>
    <cellStyle name="40% - Accent2 32 3" xfId="12225"/>
    <cellStyle name="40% - Accent2 32 3 2" xfId="12226"/>
    <cellStyle name="40% - Accent2 32 3 3" xfId="12227"/>
    <cellStyle name="40% - Accent2 32 3 4" xfId="12228"/>
    <cellStyle name="40% - Accent2 32 3 5" xfId="12229"/>
    <cellStyle name="40% - Accent2 32 4" xfId="12230"/>
    <cellStyle name="40% - Accent2 32 5" xfId="12231"/>
    <cellStyle name="40% - Accent2 32 6" xfId="12232"/>
    <cellStyle name="40% - Accent2 32 7" xfId="12233"/>
    <cellStyle name="40% - Accent2 32 8" xfId="12234"/>
    <cellStyle name="40% - Accent2 33" xfId="688"/>
    <cellStyle name="40% - Accent2 33 2" xfId="12235"/>
    <cellStyle name="40% - Accent2 33 2 2" xfId="12236"/>
    <cellStyle name="40% - Accent2 33 2 3" xfId="12237"/>
    <cellStyle name="40% - Accent2 33 2 4" xfId="12238"/>
    <cellStyle name="40% - Accent2 33 2 5" xfId="12239"/>
    <cellStyle name="40% - Accent2 33 3" xfId="12240"/>
    <cellStyle name="40% - Accent2 33 3 2" xfId="12241"/>
    <cellStyle name="40% - Accent2 33 3 3" xfId="12242"/>
    <cellStyle name="40% - Accent2 33 3 4" xfId="12243"/>
    <cellStyle name="40% - Accent2 33 3 5" xfId="12244"/>
    <cellStyle name="40% - Accent2 33 4" xfId="12245"/>
    <cellStyle name="40% - Accent2 33 5" xfId="12246"/>
    <cellStyle name="40% - Accent2 33 6" xfId="12247"/>
    <cellStyle name="40% - Accent2 33 7" xfId="12248"/>
    <cellStyle name="40% - Accent2 33 8" xfId="12249"/>
    <cellStyle name="40% - Accent2 34" xfId="689"/>
    <cellStyle name="40% - Accent2 34 2" xfId="12250"/>
    <cellStyle name="40% - Accent2 34 2 2" xfId="12251"/>
    <cellStyle name="40% - Accent2 34 2 3" xfId="12252"/>
    <cellStyle name="40% - Accent2 34 2 4" xfId="12253"/>
    <cellStyle name="40% - Accent2 34 2 5" xfId="12254"/>
    <cellStyle name="40% - Accent2 34 3" xfId="12255"/>
    <cellStyle name="40% - Accent2 34 3 2" xfId="12256"/>
    <cellStyle name="40% - Accent2 34 3 3" xfId="12257"/>
    <cellStyle name="40% - Accent2 34 3 4" xfId="12258"/>
    <cellStyle name="40% - Accent2 34 3 5" xfId="12259"/>
    <cellStyle name="40% - Accent2 34 4" xfId="12260"/>
    <cellStyle name="40% - Accent2 34 5" xfId="12261"/>
    <cellStyle name="40% - Accent2 34 6" xfId="12262"/>
    <cellStyle name="40% - Accent2 34 7" xfId="12263"/>
    <cellStyle name="40% - Accent2 34 8" xfId="12264"/>
    <cellStyle name="40% - Accent2 35" xfId="690"/>
    <cellStyle name="40% - Accent2 35 2" xfId="12265"/>
    <cellStyle name="40% - Accent2 35 2 2" xfId="12266"/>
    <cellStyle name="40% - Accent2 35 2 3" xfId="12267"/>
    <cellStyle name="40% - Accent2 35 2 4" xfId="12268"/>
    <cellStyle name="40% - Accent2 35 2 5" xfId="12269"/>
    <cellStyle name="40% - Accent2 35 3" xfId="12270"/>
    <cellStyle name="40% - Accent2 35 3 2" xfId="12271"/>
    <cellStyle name="40% - Accent2 35 3 3" xfId="12272"/>
    <cellStyle name="40% - Accent2 35 3 4" xfId="12273"/>
    <cellStyle name="40% - Accent2 35 3 5" xfId="12274"/>
    <cellStyle name="40% - Accent2 35 4" xfId="12275"/>
    <cellStyle name="40% - Accent2 35 5" xfId="12276"/>
    <cellStyle name="40% - Accent2 35 6" xfId="12277"/>
    <cellStyle name="40% - Accent2 35 7" xfId="12278"/>
    <cellStyle name="40% - Accent2 35 8" xfId="12279"/>
    <cellStyle name="40% - Accent2 36" xfId="691"/>
    <cellStyle name="40% - Accent2 36 2" xfId="12280"/>
    <cellStyle name="40% - Accent2 36 2 2" xfId="12281"/>
    <cellStyle name="40% - Accent2 36 2 3" xfId="12282"/>
    <cellStyle name="40% - Accent2 36 2 4" xfId="12283"/>
    <cellStyle name="40% - Accent2 36 2 5" xfId="12284"/>
    <cellStyle name="40% - Accent2 36 3" xfId="12285"/>
    <cellStyle name="40% - Accent2 36 3 2" xfId="12286"/>
    <cellStyle name="40% - Accent2 36 3 3" xfId="12287"/>
    <cellStyle name="40% - Accent2 36 3 4" xfId="12288"/>
    <cellStyle name="40% - Accent2 36 3 5" xfId="12289"/>
    <cellStyle name="40% - Accent2 36 4" xfId="12290"/>
    <cellStyle name="40% - Accent2 36 5" xfId="12291"/>
    <cellStyle name="40% - Accent2 36 6" xfId="12292"/>
    <cellStyle name="40% - Accent2 36 7" xfId="12293"/>
    <cellStyle name="40% - Accent2 36 8" xfId="12294"/>
    <cellStyle name="40% - Accent2 37" xfId="692"/>
    <cellStyle name="40% - Accent2 37 2" xfId="12295"/>
    <cellStyle name="40% - Accent2 37 2 2" xfId="12296"/>
    <cellStyle name="40% - Accent2 37 2 3" xfId="12297"/>
    <cellStyle name="40% - Accent2 37 2 4" xfId="12298"/>
    <cellStyle name="40% - Accent2 37 2 5" xfId="12299"/>
    <cellStyle name="40% - Accent2 37 3" xfId="12300"/>
    <cellStyle name="40% - Accent2 37 3 2" xfId="12301"/>
    <cellStyle name="40% - Accent2 37 3 3" xfId="12302"/>
    <cellStyle name="40% - Accent2 37 3 4" xfId="12303"/>
    <cellStyle name="40% - Accent2 37 3 5" xfId="12304"/>
    <cellStyle name="40% - Accent2 37 4" xfId="12305"/>
    <cellStyle name="40% - Accent2 37 5" xfId="12306"/>
    <cellStyle name="40% - Accent2 37 6" xfId="12307"/>
    <cellStyle name="40% - Accent2 37 7" xfId="12308"/>
    <cellStyle name="40% - Accent2 37 8" xfId="12309"/>
    <cellStyle name="40% - Accent2 38" xfId="693"/>
    <cellStyle name="40% - Accent2 38 2" xfId="12310"/>
    <cellStyle name="40% - Accent2 38 2 2" xfId="12311"/>
    <cellStyle name="40% - Accent2 38 2 3" xfId="12312"/>
    <cellStyle name="40% - Accent2 38 2 4" xfId="12313"/>
    <cellStyle name="40% - Accent2 38 2 5" xfId="12314"/>
    <cellStyle name="40% - Accent2 38 3" xfId="12315"/>
    <cellStyle name="40% - Accent2 38 3 2" xfId="12316"/>
    <cellStyle name="40% - Accent2 38 3 3" xfId="12317"/>
    <cellStyle name="40% - Accent2 38 3 4" xfId="12318"/>
    <cellStyle name="40% - Accent2 38 3 5" xfId="12319"/>
    <cellStyle name="40% - Accent2 38 4" xfId="12320"/>
    <cellStyle name="40% - Accent2 38 5" xfId="12321"/>
    <cellStyle name="40% - Accent2 38 6" xfId="12322"/>
    <cellStyle name="40% - Accent2 38 7" xfId="12323"/>
    <cellStyle name="40% - Accent2 38 8" xfId="12324"/>
    <cellStyle name="40% - Accent2 39" xfId="694"/>
    <cellStyle name="40% - Accent2 39 2" xfId="12325"/>
    <cellStyle name="40% - Accent2 39 2 2" xfId="12326"/>
    <cellStyle name="40% - Accent2 39 2 3" xfId="12327"/>
    <cellStyle name="40% - Accent2 39 2 4" xfId="12328"/>
    <cellStyle name="40% - Accent2 39 2 5" xfId="12329"/>
    <cellStyle name="40% - Accent2 39 3" xfId="12330"/>
    <cellStyle name="40% - Accent2 39 3 2" xfId="12331"/>
    <cellStyle name="40% - Accent2 39 3 3" xfId="12332"/>
    <cellStyle name="40% - Accent2 39 3 4" xfId="12333"/>
    <cellStyle name="40% - Accent2 39 3 5" xfId="12334"/>
    <cellStyle name="40% - Accent2 39 4" xfId="12335"/>
    <cellStyle name="40% - Accent2 39 5" xfId="12336"/>
    <cellStyle name="40% - Accent2 39 6" xfId="12337"/>
    <cellStyle name="40% - Accent2 39 7" xfId="12338"/>
    <cellStyle name="40% - Accent2 39 8" xfId="12339"/>
    <cellStyle name="40% - Accent2 4" xfId="695"/>
    <cellStyle name="40% - Accent2 4 10" xfId="12340"/>
    <cellStyle name="40% - Accent2 4 2" xfId="696"/>
    <cellStyle name="40% - Accent2 4 2 2" xfId="12341"/>
    <cellStyle name="40% - Accent2 4 2 3" xfId="12342"/>
    <cellStyle name="40% - Accent2 4 2 4" xfId="12343"/>
    <cellStyle name="40% - Accent2 4 2 5" xfId="12344"/>
    <cellStyle name="40% - Accent2 4 3" xfId="697"/>
    <cellStyle name="40% - Accent2 4 3 2" xfId="12345"/>
    <cellStyle name="40% - Accent2 4 3 3" xfId="12346"/>
    <cellStyle name="40% - Accent2 4 3 4" xfId="12347"/>
    <cellStyle name="40% - Accent2 4 3 5" xfId="12348"/>
    <cellStyle name="40% - Accent2 4 4" xfId="12349"/>
    <cellStyle name="40% - Accent2 4 4 2" xfId="12350"/>
    <cellStyle name="40% - Accent2 4 4 3" xfId="12351"/>
    <cellStyle name="40% - Accent2 4 4 4" xfId="12352"/>
    <cellStyle name="40% - Accent2 4 4 5" xfId="12353"/>
    <cellStyle name="40% - Accent2 4 5" xfId="12354"/>
    <cellStyle name="40% - Accent2 4 5 2" xfId="12355"/>
    <cellStyle name="40% - Accent2 4 5 3" xfId="12356"/>
    <cellStyle name="40% - Accent2 4 5 4" xfId="12357"/>
    <cellStyle name="40% - Accent2 4 5 5" xfId="12358"/>
    <cellStyle name="40% - Accent2 4 6" xfId="12359"/>
    <cellStyle name="40% - Accent2 4 7" xfId="12360"/>
    <cellStyle name="40% - Accent2 4 8" xfId="12361"/>
    <cellStyle name="40% - Accent2 4 9" xfId="12362"/>
    <cellStyle name="40% - Accent2 40" xfId="698"/>
    <cellStyle name="40% - Accent2 40 2" xfId="12363"/>
    <cellStyle name="40% - Accent2 40 2 2" xfId="12364"/>
    <cellStyle name="40% - Accent2 40 2 3" xfId="12365"/>
    <cellStyle name="40% - Accent2 40 2 4" xfId="12366"/>
    <cellStyle name="40% - Accent2 40 2 5" xfId="12367"/>
    <cellStyle name="40% - Accent2 40 3" xfId="12368"/>
    <cellStyle name="40% - Accent2 40 3 2" xfId="12369"/>
    <cellStyle name="40% - Accent2 40 3 3" xfId="12370"/>
    <cellStyle name="40% - Accent2 40 3 4" xfId="12371"/>
    <cellStyle name="40% - Accent2 40 3 5" xfId="12372"/>
    <cellStyle name="40% - Accent2 40 4" xfId="12373"/>
    <cellStyle name="40% - Accent2 40 5" xfId="12374"/>
    <cellStyle name="40% - Accent2 40 6" xfId="12375"/>
    <cellStyle name="40% - Accent2 40 7" xfId="12376"/>
    <cellStyle name="40% - Accent2 40 8" xfId="12377"/>
    <cellStyle name="40% - Accent2 41" xfId="699"/>
    <cellStyle name="40% - Accent2 41 2" xfId="12378"/>
    <cellStyle name="40% - Accent2 41 2 2" xfId="12379"/>
    <cellStyle name="40% - Accent2 41 2 3" xfId="12380"/>
    <cellStyle name="40% - Accent2 41 2 4" xfId="12381"/>
    <cellStyle name="40% - Accent2 41 2 5" xfId="12382"/>
    <cellStyle name="40% - Accent2 41 3" xfId="12383"/>
    <cellStyle name="40% - Accent2 41 3 2" xfId="12384"/>
    <cellStyle name="40% - Accent2 41 3 3" xfId="12385"/>
    <cellStyle name="40% - Accent2 41 3 4" xfId="12386"/>
    <cellStyle name="40% - Accent2 41 3 5" xfId="12387"/>
    <cellStyle name="40% - Accent2 41 4" xfId="12388"/>
    <cellStyle name="40% - Accent2 41 5" xfId="12389"/>
    <cellStyle name="40% - Accent2 41 6" xfId="12390"/>
    <cellStyle name="40% - Accent2 41 7" xfId="12391"/>
    <cellStyle name="40% - Accent2 41 8" xfId="12392"/>
    <cellStyle name="40% - Accent2 42" xfId="700"/>
    <cellStyle name="40% - Accent2 42 2" xfId="12393"/>
    <cellStyle name="40% - Accent2 42 2 2" xfId="12394"/>
    <cellStyle name="40% - Accent2 42 2 3" xfId="12395"/>
    <cellStyle name="40% - Accent2 42 2 4" xfId="12396"/>
    <cellStyle name="40% - Accent2 42 2 5" xfId="12397"/>
    <cellStyle name="40% - Accent2 42 3" xfId="12398"/>
    <cellStyle name="40% - Accent2 42 3 2" xfId="12399"/>
    <cellStyle name="40% - Accent2 42 3 3" xfId="12400"/>
    <cellStyle name="40% - Accent2 42 3 4" xfId="12401"/>
    <cellStyle name="40% - Accent2 42 3 5" xfId="12402"/>
    <cellStyle name="40% - Accent2 42 4" xfId="12403"/>
    <cellStyle name="40% - Accent2 42 5" xfId="12404"/>
    <cellStyle name="40% - Accent2 42 6" xfId="12405"/>
    <cellStyle name="40% - Accent2 42 7" xfId="12406"/>
    <cellStyle name="40% - Accent2 42 8" xfId="12407"/>
    <cellStyle name="40% - Accent2 43" xfId="701"/>
    <cellStyle name="40% - Accent2 43 2" xfId="12408"/>
    <cellStyle name="40% - Accent2 43 2 2" xfId="12409"/>
    <cellStyle name="40% - Accent2 43 2 3" xfId="12410"/>
    <cellStyle name="40% - Accent2 43 2 4" xfId="12411"/>
    <cellStyle name="40% - Accent2 43 2 5" xfId="12412"/>
    <cellStyle name="40% - Accent2 43 3" xfId="12413"/>
    <cellStyle name="40% - Accent2 43 3 2" xfId="12414"/>
    <cellStyle name="40% - Accent2 43 3 3" xfId="12415"/>
    <cellStyle name="40% - Accent2 43 3 4" xfId="12416"/>
    <cellStyle name="40% - Accent2 43 3 5" xfId="12417"/>
    <cellStyle name="40% - Accent2 43 4" xfId="12418"/>
    <cellStyle name="40% - Accent2 43 5" xfId="12419"/>
    <cellStyle name="40% - Accent2 43 6" xfId="12420"/>
    <cellStyle name="40% - Accent2 43 7" xfId="12421"/>
    <cellStyle name="40% - Accent2 43 8" xfId="12422"/>
    <cellStyle name="40% - Accent2 44" xfId="702"/>
    <cellStyle name="40% - Accent2 44 2" xfId="12423"/>
    <cellStyle name="40% - Accent2 44 2 2" xfId="12424"/>
    <cellStyle name="40% - Accent2 44 2 3" xfId="12425"/>
    <cellStyle name="40% - Accent2 44 2 4" xfId="12426"/>
    <cellStyle name="40% - Accent2 44 2 5" xfId="12427"/>
    <cellStyle name="40% - Accent2 44 3" xfId="12428"/>
    <cellStyle name="40% - Accent2 44 3 2" xfId="12429"/>
    <cellStyle name="40% - Accent2 44 3 3" xfId="12430"/>
    <cellStyle name="40% - Accent2 44 3 4" xfId="12431"/>
    <cellStyle name="40% - Accent2 44 3 5" xfId="12432"/>
    <cellStyle name="40% - Accent2 44 4" xfId="12433"/>
    <cellStyle name="40% - Accent2 44 5" xfId="12434"/>
    <cellStyle name="40% - Accent2 44 6" xfId="12435"/>
    <cellStyle name="40% - Accent2 44 7" xfId="12436"/>
    <cellStyle name="40% - Accent2 44 8" xfId="12437"/>
    <cellStyle name="40% - Accent2 45" xfId="703"/>
    <cellStyle name="40% - Accent2 45 2" xfId="12438"/>
    <cellStyle name="40% - Accent2 45 2 2" xfId="12439"/>
    <cellStyle name="40% - Accent2 45 2 3" xfId="12440"/>
    <cellStyle name="40% - Accent2 45 2 4" xfId="12441"/>
    <cellStyle name="40% - Accent2 45 2 5" xfId="12442"/>
    <cellStyle name="40% - Accent2 45 3" xfId="12443"/>
    <cellStyle name="40% - Accent2 45 3 2" xfId="12444"/>
    <cellStyle name="40% - Accent2 45 3 3" xfId="12445"/>
    <cellStyle name="40% - Accent2 45 3 4" xfId="12446"/>
    <cellStyle name="40% - Accent2 45 3 5" xfId="12447"/>
    <cellStyle name="40% - Accent2 45 4" xfId="12448"/>
    <cellStyle name="40% - Accent2 45 5" xfId="12449"/>
    <cellStyle name="40% - Accent2 45 6" xfId="12450"/>
    <cellStyle name="40% - Accent2 45 7" xfId="12451"/>
    <cellStyle name="40% - Accent2 45 8" xfId="12452"/>
    <cellStyle name="40% - Accent2 46" xfId="704"/>
    <cellStyle name="40% - Accent2 46 2" xfId="12453"/>
    <cellStyle name="40% - Accent2 46 2 2" xfId="12454"/>
    <cellStyle name="40% - Accent2 46 2 3" xfId="12455"/>
    <cellStyle name="40% - Accent2 46 2 4" xfId="12456"/>
    <cellStyle name="40% - Accent2 46 2 5" xfId="12457"/>
    <cellStyle name="40% - Accent2 46 3" xfId="12458"/>
    <cellStyle name="40% - Accent2 46 3 2" xfId="12459"/>
    <cellStyle name="40% - Accent2 46 3 3" xfId="12460"/>
    <cellStyle name="40% - Accent2 46 3 4" xfId="12461"/>
    <cellStyle name="40% - Accent2 46 3 5" xfId="12462"/>
    <cellStyle name="40% - Accent2 46 4" xfId="12463"/>
    <cellStyle name="40% - Accent2 46 5" xfId="12464"/>
    <cellStyle name="40% - Accent2 46 6" xfId="12465"/>
    <cellStyle name="40% - Accent2 46 7" xfId="12466"/>
    <cellStyle name="40% - Accent2 46 8" xfId="12467"/>
    <cellStyle name="40% - Accent2 47" xfId="705"/>
    <cellStyle name="40% - Accent2 47 2" xfId="12468"/>
    <cellStyle name="40% - Accent2 47 2 2" xfId="12469"/>
    <cellStyle name="40% - Accent2 47 2 3" xfId="12470"/>
    <cellStyle name="40% - Accent2 47 2 4" xfId="12471"/>
    <cellStyle name="40% - Accent2 47 2 5" xfId="12472"/>
    <cellStyle name="40% - Accent2 47 3" xfId="12473"/>
    <cellStyle name="40% - Accent2 47 3 2" xfId="12474"/>
    <cellStyle name="40% - Accent2 47 3 3" xfId="12475"/>
    <cellStyle name="40% - Accent2 47 3 4" xfId="12476"/>
    <cellStyle name="40% - Accent2 47 3 5" xfId="12477"/>
    <cellStyle name="40% - Accent2 47 4" xfId="12478"/>
    <cellStyle name="40% - Accent2 47 5" xfId="12479"/>
    <cellStyle name="40% - Accent2 47 6" xfId="12480"/>
    <cellStyle name="40% - Accent2 47 7" xfId="12481"/>
    <cellStyle name="40% - Accent2 47 8" xfId="12482"/>
    <cellStyle name="40% - Accent2 48" xfId="706"/>
    <cellStyle name="40% - Accent2 48 2" xfId="12483"/>
    <cellStyle name="40% - Accent2 48 2 2" xfId="12484"/>
    <cellStyle name="40% - Accent2 48 2 3" xfId="12485"/>
    <cellStyle name="40% - Accent2 48 2 4" xfId="12486"/>
    <cellStyle name="40% - Accent2 48 2 5" xfId="12487"/>
    <cellStyle name="40% - Accent2 48 3" xfId="12488"/>
    <cellStyle name="40% - Accent2 48 3 2" xfId="12489"/>
    <cellStyle name="40% - Accent2 48 3 3" xfId="12490"/>
    <cellStyle name="40% - Accent2 48 3 4" xfId="12491"/>
    <cellStyle name="40% - Accent2 48 3 5" xfId="12492"/>
    <cellStyle name="40% - Accent2 48 4" xfId="12493"/>
    <cellStyle name="40% - Accent2 48 5" xfId="12494"/>
    <cellStyle name="40% - Accent2 48 6" xfId="12495"/>
    <cellStyle name="40% - Accent2 48 7" xfId="12496"/>
    <cellStyle name="40% - Accent2 48 8" xfId="12497"/>
    <cellStyle name="40% - Accent2 49" xfId="707"/>
    <cellStyle name="40% - Accent2 49 2" xfId="12498"/>
    <cellStyle name="40% - Accent2 49 2 2" xfId="12499"/>
    <cellStyle name="40% - Accent2 49 2 3" xfId="12500"/>
    <cellStyle name="40% - Accent2 49 2 4" xfId="12501"/>
    <cellStyle name="40% - Accent2 49 2 5" xfId="12502"/>
    <cellStyle name="40% - Accent2 49 3" xfId="12503"/>
    <cellStyle name="40% - Accent2 49 3 2" xfId="12504"/>
    <cellStyle name="40% - Accent2 49 3 3" xfId="12505"/>
    <cellStyle name="40% - Accent2 49 3 4" xfId="12506"/>
    <cellStyle name="40% - Accent2 49 3 5" xfId="12507"/>
    <cellStyle name="40% - Accent2 49 4" xfId="12508"/>
    <cellStyle name="40% - Accent2 49 5" xfId="12509"/>
    <cellStyle name="40% - Accent2 49 6" xfId="12510"/>
    <cellStyle name="40% - Accent2 49 7" xfId="12511"/>
    <cellStyle name="40% - Accent2 49 8" xfId="12512"/>
    <cellStyle name="40% - Accent2 5" xfId="708"/>
    <cellStyle name="40% - Accent2 5 10" xfId="12513"/>
    <cellStyle name="40% - Accent2 5 2" xfId="709"/>
    <cellStyle name="40% - Accent2 5 2 2" xfId="12514"/>
    <cellStyle name="40% - Accent2 5 2 3" xfId="12515"/>
    <cellStyle name="40% - Accent2 5 2 4" xfId="12516"/>
    <cellStyle name="40% - Accent2 5 2 5" xfId="12517"/>
    <cellStyle name="40% - Accent2 5 3" xfId="710"/>
    <cellStyle name="40% - Accent2 5 3 2" xfId="12518"/>
    <cellStyle name="40% - Accent2 5 3 3" xfId="12519"/>
    <cellStyle name="40% - Accent2 5 3 4" xfId="12520"/>
    <cellStyle name="40% - Accent2 5 3 5" xfId="12521"/>
    <cellStyle name="40% - Accent2 5 4" xfId="12522"/>
    <cellStyle name="40% - Accent2 5 4 2" xfId="12523"/>
    <cellStyle name="40% - Accent2 5 4 3" xfId="12524"/>
    <cellStyle name="40% - Accent2 5 4 4" xfId="12525"/>
    <cellStyle name="40% - Accent2 5 4 5" xfId="12526"/>
    <cellStyle name="40% - Accent2 5 5" xfId="12527"/>
    <cellStyle name="40% - Accent2 5 5 2" xfId="12528"/>
    <cellStyle name="40% - Accent2 5 5 3" xfId="12529"/>
    <cellStyle name="40% - Accent2 5 5 4" xfId="12530"/>
    <cellStyle name="40% - Accent2 5 5 5" xfId="12531"/>
    <cellStyle name="40% - Accent2 5 6" xfId="12532"/>
    <cellStyle name="40% - Accent2 5 7" xfId="12533"/>
    <cellStyle name="40% - Accent2 5 8" xfId="12534"/>
    <cellStyle name="40% - Accent2 5 9" xfId="12535"/>
    <cellStyle name="40% - Accent2 50" xfId="711"/>
    <cellStyle name="40% - Accent2 50 2" xfId="12536"/>
    <cellStyle name="40% - Accent2 50 2 2" xfId="12537"/>
    <cellStyle name="40% - Accent2 50 2 3" xfId="12538"/>
    <cellStyle name="40% - Accent2 50 2 4" xfId="12539"/>
    <cellStyle name="40% - Accent2 50 2 5" xfId="12540"/>
    <cellStyle name="40% - Accent2 50 3" xfId="12541"/>
    <cellStyle name="40% - Accent2 50 3 2" xfId="12542"/>
    <cellStyle name="40% - Accent2 50 3 3" xfId="12543"/>
    <cellStyle name="40% - Accent2 50 3 4" xfId="12544"/>
    <cellStyle name="40% - Accent2 50 3 5" xfId="12545"/>
    <cellStyle name="40% - Accent2 50 4" xfId="12546"/>
    <cellStyle name="40% - Accent2 50 5" xfId="12547"/>
    <cellStyle name="40% - Accent2 50 6" xfId="12548"/>
    <cellStyle name="40% - Accent2 50 7" xfId="12549"/>
    <cellStyle name="40% - Accent2 50 8" xfId="12550"/>
    <cellStyle name="40% - Accent2 51" xfId="712"/>
    <cellStyle name="40% - Accent2 51 2" xfId="12551"/>
    <cellStyle name="40% - Accent2 51 2 2" xfId="12552"/>
    <cellStyle name="40% - Accent2 51 2 3" xfId="12553"/>
    <cellStyle name="40% - Accent2 51 2 4" xfId="12554"/>
    <cellStyle name="40% - Accent2 51 2 5" xfId="12555"/>
    <cellStyle name="40% - Accent2 51 3" xfId="12556"/>
    <cellStyle name="40% - Accent2 51 3 2" xfId="12557"/>
    <cellStyle name="40% - Accent2 51 3 3" xfId="12558"/>
    <cellStyle name="40% - Accent2 51 3 4" xfId="12559"/>
    <cellStyle name="40% - Accent2 51 3 5" xfId="12560"/>
    <cellStyle name="40% - Accent2 51 4" xfId="12561"/>
    <cellStyle name="40% - Accent2 51 5" xfId="12562"/>
    <cellStyle name="40% - Accent2 51 6" xfId="12563"/>
    <cellStyle name="40% - Accent2 51 7" xfId="12564"/>
    <cellStyle name="40% - Accent2 51 8" xfId="12565"/>
    <cellStyle name="40% - Accent2 52" xfId="713"/>
    <cellStyle name="40% - Accent2 52 2" xfId="12566"/>
    <cellStyle name="40% - Accent2 52 2 2" xfId="12567"/>
    <cellStyle name="40% - Accent2 52 2 3" xfId="12568"/>
    <cellStyle name="40% - Accent2 52 2 4" xfId="12569"/>
    <cellStyle name="40% - Accent2 52 2 5" xfId="12570"/>
    <cellStyle name="40% - Accent2 52 3" xfId="12571"/>
    <cellStyle name="40% - Accent2 52 3 2" xfId="12572"/>
    <cellStyle name="40% - Accent2 52 3 3" xfId="12573"/>
    <cellStyle name="40% - Accent2 52 3 4" xfId="12574"/>
    <cellStyle name="40% - Accent2 52 3 5" xfId="12575"/>
    <cellStyle name="40% - Accent2 52 4" xfId="12576"/>
    <cellStyle name="40% - Accent2 52 5" xfId="12577"/>
    <cellStyle name="40% - Accent2 52 6" xfId="12578"/>
    <cellStyle name="40% - Accent2 52 7" xfId="12579"/>
    <cellStyle name="40% - Accent2 52 8" xfId="12580"/>
    <cellStyle name="40% - Accent2 53" xfId="714"/>
    <cellStyle name="40% - Accent2 53 2" xfId="12581"/>
    <cellStyle name="40% - Accent2 53 2 2" xfId="12582"/>
    <cellStyle name="40% - Accent2 53 2 3" xfId="12583"/>
    <cellStyle name="40% - Accent2 53 2 4" xfId="12584"/>
    <cellStyle name="40% - Accent2 53 2 5" xfId="12585"/>
    <cellStyle name="40% - Accent2 53 3" xfId="12586"/>
    <cellStyle name="40% - Accent2 53 3 2" xfId="12587"/>
    <cellStyle name="40% - Accent2 53 3 3" xfId="12588"/>
    <cellStyle name="40% - Accent2 53 3 4" xfId="12589"/>
    <cellStyle name="40% - Accent2 53 3 5" xfId="12590"/>
    <cellStyle name="40% - Accent2 53 4" xfId="12591"/>
    <cellStyle name="40% - Accent2 53 5" xfId="12592"/>
    <cellStyle name="40% - Accent2 53 6" xfId="12593"/>
    <cellStyle name="40% - Accent2 53 7" xfId="12594"/>
    <cellStyle name="40% - Accent2 53 8" xfId="12595"/>
    <cellStyle name="40% - Accent2 54" xfId="715"/>
    <cellStyle name="40% - Accent2 54 2" xfId="12596"/>
    <cellStyle name="40% - Accent2 54 2 2" xfId="12597"/>
    <cellStyle name="40% - Accent2 54 2 3" xfId="12598"/>
    <cellStyle name="40% - Accent2 54 2 4" xfId="12599"/>
    <cellStyle name="40% - Accent2 54 2 5" xfId="12600"/>
    <cellStyle name="40% - Accent2 54 3" xfId="12601"/>
    <cellStyle name="40% - Accent2 54 3 2" xfId="12602"/>
    <cellStyle name="40% - Accent2 54 3 3" xfId="12603"/>
    <cellStyle name="40% - Accent2 54 3 4" xfId="12604"/>
    <cellStyle name="40% - Accent2 54 3 5" xfId="12605"/>
    <cellStyle name="40% - Accent2 54 4" xfId="12606"/>
    <cellStyle name="40% - Accent2 54 5" xfId="12607"/>
    <cellStyle name="40% - Accent2 54 6" xfId="12608"/>
    <cellStyle name="40% - Accent2 54 7" xfId="12609"/>
    <cellStyle name="40% - Accent2 54 8" xfId="12610"/>
    <cellStyle name="40% - Accent2 55" xfId="716"/>
    <cellStyle name="40% - Accent2 55 2" xfId="12611"/>
    <cellStyle name="40% - Accent2 55 2 2" xfId="12612"/>
    <cellStyle name="40% - Accent2 55 2 3" xfId="12613"/>
    <cellStyle name="40% - Accent2 55 2 4" xfId="12614"/>
    <cellStyle name="40% - Accent2 55 2 5" xfId="12615"/>
    <cellStyle name="40% - Accent2 55 3" xfId="12616"/>
    <cellStyle name="40% - Accent2 55 3 2" xfId="12617"/>
    <cellStyle name="40% - Accent2 55 3 3" xfId="12618"/>
    <cellStyle name="40% - Accent2 55 3 4" xfId="12619"/>
    <cellStyle name="40% - Accent2 55 3 5" xfId="12620"/>
    <cellStyle name="40% - Accent2 55 4" xfId="12621"/>
    <cellStyle name="40% - Accent2 55 5" xfId="12622"/>
    <cellStyle name="40% - Accent2 55 6" xfId="12623"/>
    <cellStyle name="40% - Accent2 55 7" xfId="12624"/>
    <cellStyle name="40% - Accent2 55 8" xfId="12625"/>
    <cellStyle name="40% - Accent2 56" xfId="717"/>
    <cellStyle name="40% - Accent2 56 2" xfId="12626"/>
    <cellStyle name="40% - Accent2 56 2 2" xfId="12627"/>
    <cellStyle name="40% - Accent2 56 2 3" xfId="12628"/>
    <cellStyle name="40% - Accent2 56 2 4" xfId="12629"/>
    <cellStyle name="40% - Accent2 56 2 5" xfId="12630"/>
    <cellStyle name="40% - Accent2 56 3" xfId="12631"/>
    <cellStyle name="40% - Accent2 56 3 2" xfId="12632"/>
    <cellStyle name="40% - Accent2 56 3 3" xfId="12633"/>
    <cellStyle name="40% - Accent2 56 3 4" xfId="12634"/>
    <cellStyle name="40% - Accent2 56 3 5" xfId="12635"/>
    <cellStyle name="40% - Accent2 56 4" xfId="12636"/>
    <cellStyle name="40% - Accent2 56 5" xfId="12637"/>
    <cellStyle name="40% - Accent2 56 6" xfId="12638"/>
    <cellStyle name="40% - Accent2 56 7" xfId="12639"/>
    <cellStyle name="40% - Accent2 56 8" xfId="12640"/>
    <cellStyle name="40% - Accent2 57" xfId="718"/>
    <cellStyle name="40% - Accent2 57 2" xfId="12641"/>
    <cellStyle name="40% - Accent2 57 2 2" xfId="12642"/>
    <cellStyle name="40% - Accent2 57 2 3" xfId="12643"/>
    <cellStyle name="40% - Accent2 57 2 4" xfId="12644"/>
    <cellStyle name="40% - Accent2 57 2 5" xfId="12645"/>
    <cellStyle name="40% - Accent2 57 3" xfId="12646"/>
    <cellStyle name="40% - Accent2 57 3 2" xfId="12647"/>
    <cellStyle name="40% - Accent2 57 3 3" xfId="12648"/>
    <cellStyle name="40% - Accent2 57 3 4" xfId="12649"/>
    <cellStyle name="40% - Accent2 57 3 5" xfId="12650"/>
    <cellStyle name="40% - Accent2 57 4" xfId="12651"/>
    <cellStyle name="40% - Accent2 57 5" xfId="12652"/>
    <cellStyle name="40% - Accent2 57 6" xfId="12653"/>
    <cellStyle name="40% - Accent2 57 7" xfId="12654"/>
    <cellStyle name="40% - Accent2 57 8" xfId="12655"/>
    <cellStyle name="40% - Accent2 58" xfId="719"/>
    <cellStyle name="40% - Accent2 58 2" xfId="12656"/>
    <cellStyle name="40% - Accent2 58 2 2" xfId="12657"/>
    <cellStyle name="40% - Accent2 58 2 3" xfId="12658"/>
    <cellStyle name="40% - Accent2 58 2 4" xfId="12659"/>
    <cellStyle name="40% - Accent2 58 2 5" xfId="12660"/>
    <cellStyle name="40% - Accent2 58 3" xfId="12661"/>
    <cellStyle name="40% - Accent2 58 3 2" xfId="12662"/>
    <cellStyle name="40% - Accent2 58 3 3" xfId="12663"/>
    <cellStyle name="40% - Accent2 58 3 4" xfId="12664"/>
    <cellStyle name="40% - Accent2 58 3 5" xfId="12665"/>
    <cellStyle name="40% - Accent2 58 4" xfId="12666"/>
    <cellStyle name="40% - Accent2 58 5" xfId="12667"/>
    <cellStyle name="40% - Accent2 58 6" xfId="12668"/>
    <cellStyle name="40% - Accent2 58 7" xfId="12669"/>
    <cellStyle name="40% - Accent2 58 8" xfId="12670"/>
    <cellStyle name="40% - Accent2 59" xfId="720"/>
    <cellStyle name="40% - Accent2 59 2" xfId="12671"/>
    <cellStyle name="40% - Accent2 59 2 2" xfId="12672"/>
    <cellStyle name="40% - Accent2 59 2 3" xfId="12673"/>
    <cellStyle name="40% - Accent2 59 2 4" xfId="12674"/>
    <cellStyle name="40% - Accent2 59 2 5" xfId="12675"/>
    <cellStyle name="40% - Accent2 59 3" xfId="12676"/>
    <cellStyle name="40% - Accent2 59 3 2" xfId="12677"/>
    <cellStyle name="40% - Accent2 59 3 3" xfId="12678"/>
    <cellStyle name="40% - Accent2 59 3 4" xfId="12679"/>
    <cellStyle name="40% - Accent2 59 3 5" xfId="12680"/>
    <cellStyle name="40% - Accent2 59 4" xfId="12681"/>
    <cellStyle name="40% - Accent2 59 5" xfId="12682"/>
    <cellStyle name="40% - Accent2 59 6" xfId="12683"/>
    <cellStyle name="40% - Accent2 59 7" xfId="12684"/>
    <cellStyle name="40% - Accent2 59 8" xfId="12685"/>
    <cellStyle name="40% - Accent2 6" xfId="721"/>
    <cellStyle name="40% - Accent2 6 10" xfId="12686"/>
    <cellStyle name="40% - Accent2 6 2" xfId="722"/>
    <cellStyle name="40% - Accent2 6 2 2" xfId="12687"/>
    <cellStyle name="40% - Accent2 6 2 3" xfId="12688"/>
    <cellStyle name="40% - Accent2 6 2 4" xfId="12689"/>
    <cellStyle name="40% - Accent2 6 2 5" xfId="12690"/>
    <cellStyle name="40% - Accent2 6 3" xfId="723"/>
    <cellStyle name="40% - Accent2 6 3 2" xfId="12691"/>
    <cellStyle name="40% - Accent2 6 3 3" xfId="12692"/>
    <cellStyle name="40% - Accent2 6 3 4" xfId="12693"/>
    <cellStyle name="40% - Accent2 6 3 5" xfId="12694"/>
    <cellStyle name="40% - Accent2 6 4" xfId="12695"/>
    <cellStyle name="40% - Accent2 6 4 2" xfId="12696"/>
    <cellStyle name="40% - Accent2 6 4 3" xfId="12697"/>
    <cellStyle name="40% - Accent2 6 4 4" xfId="12698"/>
    <cellStyle name="40% - Accent2 6 4 5" xfId="12699"/>
    <cellStyle name="40% - Accent2 6 5" xfId="12700"/>
    <cellStyle name="40% - Accent2 6 5 2" xfId="12701"/>
    <cellStyle name="40% - Accent2 6 5 3" xfId="12702"/>
    <cellStyle name="40% - Accent2 6 5 4" xfId="12703"/>
    <cellStyle name="40% - Accent2 6 5 5" xfId="12704"/>
    <cellStyle name="40% - Accent2 6 6" xfId="12705"/>
    <cellStyle name="40% - Accent2 6 7" xfId="12706"/>
    <cellStyle name="40% - Accent2 6 8" xfId="12707"/>
    <cellStyle name="40% - Accent2 6 9" xfId="12708"/>
    <cellStyle name="40% - Accent2 60" xfId="724"/>
    <cellStyle name="40% - Accent2 60 2" xfId="12709"/>
    <cellStyle name="40% - Accent2 60 2 2" xfId="12710"/>
    <cellStyle name="40% - Accent2 60 2 3" xfId="12711"/>
    <cellStyle name="40% - Accent2 60 2 4" xfId="12712"/>
    <cellStyle name="40% - Accent2 60 2 5" xfId="12713"/>
    <cellStyle name="40% - Accent2 60 3" xfId="12714"/>
    <cellStyle name="40% - Accent2 60 3 2" xfId="12715"/>
    <cellStyle name="40% - Accent2 60 3 3" xfId="12716"/>
    <cellStyle name="40% - Accent2 60 3 4" xfId="12717"/>
    <cellStyle name="40% - Accent2 60 3 5" xfId="12718"/>
    <cellStyle name="40% - Accent2 60 4" xfId="12719"/>
    <cellStyle name="40% - Accent2 60 5" xfId="12720"/>
    <cellStyle name="40% - Accent2 60 6" xfId="12721"/>
    <cellStyle name="40% - Accent2 60 7" xfId="12722"/>
    <cellStyle name="40% - Accent2 60 8" xfId="12723"/>
    <cellStyle name="40% - Accent2 61" xfId="725"/>
    <cellStyle name="40% - Accent2 61 2" xfId="12724"/>
    <cellStyle name="40% - Accent2 61 2 2" xfId="12725"/>
    <cellStyle name="40% - Accent2 61 2 3" xfId="12726"/>
    <cellStyle name="40% - Accent2 61 2 4" xfId="12727"/>
    <cellStyle name="40% - Accent2 61 2 5" xfId="12728"/>
    <cellStyle name="40% - Accent2 61 3" xfId="12729"/>
    <cellStyle name="40% - Accent2 61 3 2" xfId="12730"/>
    <cellStyle name="40% - Accent2 61 3 3" xfId="12731"/>
    <cellStyle name="40% - Accent2 61 3 4" xfId="12732"/>
    <cellStyle name="40% - Accent2 61 3 5" xfId="12733"/>
    <cellStyle name="40% - Accent2 61 4" xfId="12734"/>
    <cellStyle name="40% - Accent2 61 5" xfId="12735"/>
    <cellStyle name="40% - Accent2 61 6" xfId="12736"/>
    <cellStyle name="40% - Accent2 61 7" xfId="12737"/>
    <cellStyle name="40% - Accent2 61 8" xfId="12738"/>
    <cellStyle name="40% - Accent2 62" xfId="726"/>
    <cellStyle name="40% - Accent2 62 2" xfId="12739"/>
    <cellStyle name="40% - Accent2 62 2 2" xfId="12740"/>
    <cellStyle name="40% - Accent2 62 2 3" xfId="12741"/>
    <cellStyle name="40% - Accent2 62 2 4" xfId="12742"/>
    <cellStyle name="40% - Accent2 62 2 5" xfId="12743"/>
    <cellStyle name="40% - Accent2 62 3" xfId="12744"/>
    <cellStyle name="40% - Accent2 62 3 2" xfId="12745"/>
    <cellStyle name="40% - Accent2 62 3 3" xfId="12746"/>
    <cellStyle name="40% - Accent2 62 3 4" xfId="12747"/>
    <cellStyle name="40% - Accent2 62 3 5" xfId="12748"/>
    <cellStyle name="40% - Accent2 62 4" xfId="12749"/>
    <cellStyle name="40% - Accent2 62 5" xfId="12750"/>
    <cellStyle name="40% - Accent2 62 6" xfId="12751"/>
    <cellStyle name="40% - Accent2 62 7" xfId="12752"/>
    <cellStyle name="40% - Accent2 62 8" xfId="12753"/>
    <cellStyle name="40% - Accent2 63" xfId="727"/>
    <cellStyle name="40% - Accent2 63 2" xfId="12754"/>
    <cellStyle name="40% - Accent2 63 2 2" xfId="12755"/>
    <cellStyle name="40% - Accent2 63 2 3" xfId="12756"/>
    <cellStyle name="40% - Accent2 63 2 4" xfId="12757"/>
    <cellStyle name="40% - Accent2 63 2 5" xfId="12758"/>
    <cellStyle name="40% - Accent2 63 3" xfId="12759"/>
    <cellStyle name="40% - Accent2 63 3 2" xfId="12760"/>
    <cellStyle name="40% - Accent2 63 3 3" xfId="12761"/>
    <cellStyle name="40% - Accent2 63 3 4" xfId="12762"/>
    <cellStyle name="40% - Accent2 63 3 5" xfId="12763"/>
    <cellStyle name="40% - Accent2 63 4" xfId="12764"/>
    <cellStyle name="40% - Accent2 63 5" xfId="12765"/>
    <cellStyle name="40% - Accent2 63 6" xfId="12766"/>
    <cellStyle name="40% - Accent2 63 7" xfId="12767"/>
    <cellStyle name="40% - Accent2 63 8" xfId="12768"/>
    <cellStyle name="40% - Accent2 64" xfId="728"/>
    <cellStyle name="40% - Accent2 64 2" xfId="12769"/>
    <cellStyle name="40% - Accent2 64 2 2" xfId="12770"/>
    <cellStyle name="40% - Accent2 64 2 3" xfId="12771"/>
    <cellStyle name="40% - Accent2 64 2 4" xfId="12772"/>
    <cellStyle name="40% - Accent2 64 2 5" xfId="12773"/>
    <cellStyle name="40% - Accent2 64 3" xfId="12774"/>
    <cellStyle name="40% - Accent2 64 3 2" xfId="12775"/>
    <cellStyle name="40% - Accent2 64 3 3" xfId="12776"/>
    <cellStyle name="40% - Accent2 64 3 4" xfId="12777"/>
    <cellStyle name="40% - Accent2 64 3 5" xfId="12778"/>
    <cellStyle name="40% - Accent2 64 4" xfId="12779"/>
    <cellStyle name="40% - Accent2 64 5" xfId="12780"/>
    <cellStyle name="40% - Accent2 64 6" xfId="12781"/>
    <cellStyle name="40% - Accent2 64 7" xfId="12782"/>
    <cellStyle name="40% - Accent2 64 8" xfId="12783"/>
    <cellStyle name="40% - Accent2 65" xfId="729"/>
    <cellStyle name="40% - Accent2 65 2" xfId="12784"/>
    <cellStyle name="40% - Accent2 65 2 2" xfId="12785"/>
    <cellStyle name="40% - Accent2 65 2 3" xfId="12786"/>
    <cellStyle name="40% - Accent2 65 2 4" xfId="12787"/>
    <cellStyle name="40% - Accent2 65 2 5" xfId="12788"/>
    <cellStyle name="40% - Accent2 65 3" xfId="12789"/>
    <cellStyle name="40% - Accent2 65 3 2" xfId="12790"/>
    <cellStyle name="40% - Accent2 65 3 3" xfId="12791"/>
    <cellStyle name="40% - Accent2 65 3 4" xfId="12792"/>
    <cellStyle name="40% - Accent2 65 3 5" xfId="12793"/>
    <cellStyle name="40% - Accent2 65 4" xfId="12794"/>
    <cellStyle name="40% - Accent2 65 5" xfId="12795"/>
    <cellStyle name="40% - Accent2 65 6" xfId="12796"/>
    <cellStyle name="40% - Accent2 65 7" xfId="12797"/>
    <cellStyle name="40% - Accent2 65 8" xfId="12798"/>
    <cellStyle name="40% - Accent2 66" xfId="730"/>
    <cellStyle name="40% - Accent2 66 2" xfId="12799"/>
    <cellStyle name="40% - Accent2 66 2 2" xfId="12800"/>
    <cellStyle name="40% - Accent2 66 2 3" xfId="12801"/>
    <cellStyle name="40% - Accent2 66 2 4" xfId="12802"/>
    <cellStyle name="40% - Accent2 66 2 5" xfId="12803"/>
    <cellStyle name="40% - Accent2 66 3" xfId="12804"/>
    <cellStyle name="40% - Accent2 66 3 2" xfId="12805"/>
    <cellStyle name="40% - Accent2 66 3 3" xfId="12806"/>
    <cellStyle name="40% - Accent2 66 3 4" xfId="12807"/>
    <cellStyle name="40% - Accent2 66 3 5" xfId="12808"/>
    <cellStyle name="40% - Accent2 66 4" xfId="12809"/>
    <cellStyle name="40% - Accent2 66 5" xfId="12810"/>
    <cellStyle name="40% - Accent2 66 6" xfId="12811"/>
    <cellStyle name="40% - Accent2 66 7" xfId="12812"/>
    <cellStyle name="40% - Accent2 66 8" xfId="12813"/>
    <cellStyle name="40% - Accent2 67" xfId="731"/>
    <cellStyle name="40% - Accent2 67 2" xfId="12814"/>
    <cellStyle name="40% - Accent2 67 2 2" xfId="12815"/>
    <cellStyle name="40% - Accent2 67 2 3" xfId="12816"/>
    <cellStyle name="40% - Accent2 67 2 4" xfId="12817"/>
    <cellStyle name="40% - Accent2 67 2 5" xfId="12818"/>
    <cellStyle name="40% - Accent2 67 3" xfId="12819"/>
    <cellStyle name="40% - Accent2 67 3 2" xfId="12820"/>
    <cellStyle name="40% - Accent2 67 3 3" xfId="12821"/>
    <cellStyle name="40% - Accent2 67 3 4" xfId="12822"/>
    <cellStyle name="40% - Accent2 67 3 5" xfId="12823"/>
    <cellStyle name="40% - Accent2 67 4" xfId="12824"/>
    <cellStyle name="40% - Accent2 67 5" xfId="12825"/>
    <cellStyle name="40% - Accent2 67 6" xfId="12826"/>
    <cellStyle name="40% - Accent2 67 7" xfId="12827"/>
    <cellStyle name="40% - Accent2 67 8" xfId="12828"/>
    <cellStyle name="40% - Accent2 68" xfId="732"/>
    <cellStyle name="40% - Accent2 68 2" xfId="12829"/>
    <cellStyle name="40% - Accent2 68 2 2" xfId="12830"/>
    <cellStyle name="40% - Accent2 68 2 3" xfId="12831"/>
    <cellStyle name="40% - Accent2 68 2 4" xfId="12832"/>
    <cellStyle name="40% - Accent2 68 2 5" xfId="12833"/>
    <cellStyle name="40% - Accent2 68 3" xfId="12834"/>
    <cellStyle name="40% - Accent2 68 3 2" xfId="12835"/>
    <cellStyle name="40% - Accent2 68 3 3" xfId="12836"/>
    <cellStyle name="40% - Accent2 68 3 4" xfId="12837"/>
    <cellStyle name="40% - Accent2 68 3 5" xfId="12838"/>
    <cellStyle name="40% - Accent2 68 4" xfId="12839"/>
    <cellStyle name="40% - Accent2 68 5" xfId="12840"/>
    <cellStyle name="40% - Accent2 68 6" xfId="12841"/>
    <cellStyle name="40% - Accent2 68 7" xfId="12842"/>
    <cellStyle name="40% - Accent2 68 8" xfId="12843"/>
    <cellStyle name="40% - Accent2 69" xfId="733"/>
    <cellStyle name="40% - Accent2 69 2" xfId="12844"/>
    <cellStyle name="40% - Accent2 69 2 2" xfId="12845"/>
    <cellStyle name="40% - Accent2 69 2 3" xfId="12846"/>
    <cellStyle name="40% - Accent2 69 2 4" xfId="12847"/>
    <cellStyle name="40% - Accent2 69 2 5" xfId="12848"/>
    <cellStyle name="40% - Accent2 69 3" xfId="12849"/>
    <cellStyle name="40% - Accent2 69 3 2" xfId="12850"/>
    <cellStyle name="40% - Accent2 69 3 3" xfId="12851"/>
    <cellStyle name="40% - Accent2 69 3 4" xfId="12852"/>
    <cellStyle name="40% - Accent2 69 3 5" xfId="12853"/>
    <cellStyle name="40% - Accent2 69 4" xfId="12854"/>
    <cellStyle name="40% - Accent2 69 5" xfId="12855"/>
    <cellStyle name="40% - Accent2 69 6" xfId="12856"/>
    <cellStyle name="40% - Accent2 69 7" xfId="12857"/>
    <cellStyle name="40% - Accent2 69 8" xfId="12858"/>
    <cellStyle name="40% - Accent2 7" xfId="734"/>
    <cellStyle name="40% - Accent2 7 10" xfId="12859"/>
    <cellStyle name="40% - Accent2 7 2" xfId="735"/>
    <cellStyle name="40% - Accent2 7 2 2" xfId="12860"/>
    <cellStyle name="40% - Accent2 7 2 3" xfId="12861"/>
    <cellStyle name="40% - Accent2 7 2 4" xfId="12862"/>
    <cellStyle name="40% - Accent2 7 2 5" xfId="12863"/>
    <cellStyle name="40% - Accent2 7 3" xfId="736"/>
    <cellStyle name="40% - Accent2 7 3 2" xfId="12864"/>
    <cellStyle name="40% - Accent2 7 3 3" xfId="12865"/>
    <cellStyle name="40% - Accent2 7 3 4" xfId="12866"/>
    <cellStyle name="40% - Accent2 7 3 5" xfId="12867"/>
    <cellStyle name="40% - Accent2 7 4" xfId="12868"/>
    <cellStyle name="40% - Accent2 7 4 2" xfId="12869"/>
    <cellStyle name="40% - Accent2 7 4 3" xfId="12870"/>
    <cellStyle name="40% - Accent2 7 4 4" xfId="12871"/>
    <cellStyle name="40% - Accent2 7 4 5" xfId="12872"/>
    <cellStyle name="40% - Accent2 7 5" xfId="12873"/>
    <cellStyle name="40% - Accent2 7 5 2" xfId="12874"/>
    <cellStyle name="40% - Accent2 7 5 3" xfId="12875"/>
    <cellStyle name="40% - Accent2 7 5 4" xfId="12876"/>
    <cellStyle name="40% - Accent2 7 5 5" xfId="12877"/>
    <cellStyle name="40% - Accent2 7 6" xfId="12878"/>
    <cellStyle name="40% - Accent2 7 7" xfId="12879"/>
    <cellStyle name="40% - Accent2 7 8" xfId="12880"/>
    <cellStyle name="40% - Accent2 7 9" xfId="12881"/>
    <cellStyle name="40% - Accent2 70" xfId="737"/>
    <cellStyle name="40% - Accent2 70 2" xfId="12882"/>
    <cellStyle name="40% - Accent2 70 2 2" xfId="12883"/>
    <cellStyle name="40% - Accent2 70 2 3" xfId="12884"/>
    <cellStyle name="40% - Accent2 70 2 4" xfId="12885"/>
    <cellStyle name="40% - Accent2 70 2 5" xfId="12886"/>
    <cellStyle name="40% - Accent2 70 3" xfId="12887"/>
    <cellStyle name="40% - Accent2 70 3 2" xfId="12888"/>
    <cellStyle name="40% - Accent2 70 3 3" xfId="12889"/>
    <cellStyle name="40% - Accent2 70 3 4" xfId="12890"/>
    <cellStyle name="40% - Accent2 70 3 5" xfId="12891"/>
    <cellStyle name="40% - Accent2 70 4" xfId="12892"/>
    <cellStyle name="40% - Accent2 70 5" xfId="12893"/>
    <cellStyle name="40% - Accent2 70 6" xfId="12894"/>
    <cellStyle name="40% - Accent2 70 7" xfId="12895"/>
    <cellStyle name="40% - Accent2 70 8" xfId="12896"/>
    <cellStyle name="40% - Accent2 71" xfId="738"/>
    <cellStyle name="40% - Accent2 71 2" xfId="12897"/>
    <cellStyle name="40% - Accent2 71 2 2" xfId="12898"/>
    <cellStyle name="40% - Accent2 71 2 3" xfId="12899"/>
    <cellStyle name="40% - Accent2 71 2 4" xfId="12900"/>
    <cellStyle name="40% - Accent2 71 2 5" xfId="12901"/>
    <cellStyle name="40% - Accent2 71 3" xfId="12902"/>
    <cellStyle name="40% - Accent2 71 3 2" xfId="12903"/>
    <cellStyle name="40% - Accent2 71 3 3" xfId="12904"/>
    <cellStyle name="40% - Accent2 71 3 4" xfId="12905"/>
    <cellStyle name="40% - Accent2 71 3 5" xfId="12906"/>
    <cellStyle name="40% - Accent2 71 4" xfId="12907"/>
    <cellStyle name="40% - Accent2 71 5" xfId="12908"/>
    <cellStyle name="40% - Accent2 71 6" xfId="12909"/>
    <cellStyle name="40% - Accent2 71 7" xfId="12910"/>
    <cellStyle name="40% - Accent2 71 8" xfId="12911"/>
    <cellStyle name="40% - Accent2 72" xfId="739"/>
    <cellStyle name="40% - Accent2 72 2" xfId="12912"/>
    <cellStyle name="40% - Accent2 72 2 2" xfId="12913"/>
    <cellStyle name="40% - Accent2 72 2 3" xfId="12914"/>
    <cellStyle name="40% - Accent2 72 2 4" xfId="12915"/>
    <cellStyle name="40% - Accent2 72 2 5" xfId="12916"/>
    <cellStyle name="40% - Accent2 72 3" xfId="12917"/>
    <cellStyle name="40% - Accent2 72 3 2" xfId="12918"/>
    <cellStyle name="40% - Accent2 72 3 3" xfId="12919"/>
    <cellStyle name="40% - Accent2 72 3 4" xfId="12920"/>
    <cellStyle name="40% - Accent2 72 3 5" xfId="12921"/>
    <cellStyle name="40% - Accent2 72 4" xfId="12922"/>
    <cellStyle name="40% - Accent2 72 5" xfId="12923"/>
    <cellStyle name="40% - Accent2 72 6" xfId="12924"/>
    <cellStyle name="40% - Accent2 72 7" xfId="12925"/>
    <cellStyle name="40% - Accent2 72 8" xfId="12926"/>
    <cellStyle name="40% - Accent2 73" xfId="12927"/>
    <cellStyle name="40% - Accent2 73 2" xfId="12928"/>
    <cellStyle name="40% - Accent2 73 3" xfId="12929"/>
    <cellStyle name="40% - Accent2 73 4" xfId="12930"/>
    <cellStyle name="40% - Accent2 73 5" xfId="12931"/>
    <cellStyle name="40% - Accent2 74" xfId="12932"/>
    <cellStyle name="40% - Accent2 75" xfId="12933"/>
    <cellStyle name="40% - Accent2 76" xfId="12934"/>
    <cellStyle name="40% - Accent2 77" xfId="12935"/>
    <cellStyle name="40% - Accent2 78" xfId="12936"/>
    <cellStyle name="40% - Accent2 8" xfId="740"/>
    <cellStyle name="40% - Accent2 8 10" xfId="12937"/>
    <cellStyle name="40% - Accent2 8 2" xfId="741"/>
    <cellStyle name="40% - Accent2 8 2 2" xfId="12938"/>
    <cellStyle name="40% - Accent2 8 2 3" xfId="12939"/>
    <cellStyle name="40% - Accent2 8 2 4" xfId="12940"/>
    <cellStyle name="40% - Accent2 8 2 5" xfId="12941"/>
    <cellStyle name="40% - Accent2 8 3" xfId="742"/>
    <cellStyle name="40% - Accent2 8 3 2" xfId="12942"/>
    <cellStyle name="40% - Accent2 8 3 3" xfId="12943"/>
    <cellStyle name="40% - Accent2 8 3 4" xfId="12944"/>
    <cellStyle name="40% - Accent2 8 3 5" xfId="12945"/>
    <cellStyle name="40% - Accent2 8 4" xfId="12946"/>
    <cellStyle name="40% - Accent2 8 4 2" xfId="12947"/>
    <cellStyle name="40% - Accent2 8 4 3" xfId="12948"/>
    <cellStyle name="40% - Accent2 8 4 4" xfId="12949"/>
    <cellStyle name="40% - Accent2 8 4 5" xfId="12950"/>
    <cellStyle name="40% - Accent2 8 5" xfId="12951"/>
    <cellStyle name="40% - Accent2 8 5 2" xfId="12952"/>
    <cellStyle name="40% - Accent2 8 5 3" xfId="12953"/>
    <cellStyle name="40% - Accent2 8 5 4" xfId="12954"/>
    <cellStyle name="40% - Accent2 8 5 5" xfId="12955"/>
    <cellStyle name="40% - Accent2 8 6" xfId="12956"/>
    <cellStyle name="40% - Accent2 8 7" xfId="12957"/>
    <cellStyle name="40% - Accent2 8 8" xfId="12958"/>
    <cellStyle name="40% - Accent2 8 9" xfId="12959"/>
    <cellStyle name="40% - Accent2 9" xfId="743"/>
    <cellStyle name="40% - Accent2 9 10" xfId="12960"/>
    <cellStyle name="40% - Accent2 9 2" xfId="744"/>
    <cellStyle name="40% - Accent2 9 2 2" xfId="12961"/>
    <cellStyle name="40% - Accent2 9 2 3" xfId="12962"/>
    <cellStyle name="40% - Accent2 9 2 4" xfId="12963"/>
    <cellStyle name="40% - Accent2 9 2 5" xfId="12964"/>
    <cellStyle name="40% - Accent2 9 3" xfId="745"/>
    <cellStyle name="40% - Accent2 9 3 2" xfId="12965"/>
    <cellStyle name="40% - Accent2 9 3 3" xfId="12966"/>
    <cellStyle name="40% - Accent2 9 3 4" xfId="12967"/>
    <cellStyle name="40% - Accent2 9 3 5" xfId="12968"/>
    <cellStyle name="40% - Accent2 9 4" xfId="12969"/>
    <cellStyle name="40% - Accent2 9 4 2" xfId="12970"/>
    <cellStyle name="40% - Accent2 9 4 3" xfId="12971"/>
    <cellStyle name="40% - Accent2 9 4 4" xfId="12972"/>
    <cellStyle name="40% - Accent2 9 4 5" xfId="12973"/>
    <cellStyle name="40% - Accent2 9 5" xfId="12974"/>
    <cellStyle name="40% - Accent2 9 5 2" xfId="12975"/>
    <cellStyle name="40% - Accent2 9 5 3" xfId="12976"/>
    <cellStyle name="40% - Accent2 9 5 4" xfId="12977"/>
    <cellStyle name="40% - Accent2 9 5 5" xfId="12978"/>
    <cellStyle name="40% - Accent2 9 6" xfId="12979"/>
    <cellStyle name="40% - Accent2 9 7" xfId="12980"/>
    <cellStyle name="40% - Accent2 9 8" xfId="12981"/>
    <cellStyle name="40% - Accent2 9 9" xfId="12982"/>
    <cellStyle name="40% - Accent3 10" xfId="746"/>
    <cellStyle name="40% - Accent3 10 10" xfId="12983"/>
    <cellStyle name="40% - Accent3 10 2" xfId="747"/>
    <cellStyle name="40% - Accent3 10 2 2" xfId="12984"/>
    <cellStyle name="40% - Accent3 10 2 3" xfId="12985"/>
    <cellStyle name="40% - Accent3 10 2 4" xfId="12986"/>
    <cellStyle name="40% - Accent3 10 2 5" xfId="12987"/>
    <cellStyle name="40% - Accent3 10 3" xfId="748"/>
    <cellStyle name="40% - Accent3 10 3 2" xfId="12988"/>
    <cellStyle name="40% - Accent3 10 3 3" xfId="12989"/>
    <cellStyle name="40% - Accent3 10 3 4" xfId="12990"/>
    <cellStyle name="40% - Accent3 10 3 5" xfId="12991"/>
    <cellStyle name="40% - Accent3 10 4" xfId="12992"/>
    <cellStyle name="40% - Accent3 10 4 2" xfId="12993"/>
    <cellStyle name="40% - Accent3 10 4 3" xfId="12994"/>
    <cellStyle name="40% - Accent3 10 4 4" xfId="12995"/>
    <cellStyle name="40% - Accent3 10 4 5" xfId="12996"/>
    <cellStyle name="40% - Accent3 10 5" xfId="12997"/>
    <cellStyle name="40% - Accent3 10 5 2" xfId="12998"/>
    <cellStyle name="40% - Accent3 10 5 3" xfId="12999"/>
    <cellStyle name="40% - Accent3 10 5 4" xfId="13000"/>
    <cellStyle name="40% - Accent3 10 5 5" xfId="13001"/>
    <cellStyle name="40% - Accent3 10 6" xfId="13002"/>
    <cellStyle name="40% - Accent3 10 7" xfId="13003"/>
    <cellStyle name="40% - Accent3 10 8" xfId="13004"/>
    <cellStyle name="40% - Accent3 10 9" xfId="13005"/>
    <cellStyle name="40% - Accent3 11" xfId="749"/>
    <cellStyle name="40% - Accent3 11 10" xfId="13006"/>
    <cellStyle name="40% - Accent3 11 2" xfId="750"/>
    <cellStyle name="40% - Accent3 11 2 2" xfId="13007"/>
    <cellStyle name="40% - Accent3 11 2 3" xfId="13008"/>
    <cellStyle name="40% - Accent3 11 2 4" xfId="13009"/>
    <cellStyle name="40% - Accent3 11 2 5" xfId="13010"/>
    <cellStyle name="40% - Accent3 11 3" xfId="751"/>
    <cellStyle name="40% - Accent3 11 3 2" xfId="13011"/>
    <cellStyle name="40% - Accent3 11 3 3" xfId="13012"/>
    <cellStyle name="40% - Accent3 11 3 4" xfId="13013"/>
    <cellStyle name="40% - Accent3 11 3 5" xfId="13014"/>
    <cellStyle name="40% - Accent3 11 4" xfId="13015"/>
    <cellStyle name="40% - Accent3 11 4 2" xfId="13016"/>
    <cellStyle name="40% - Accent3 11 4 3" xfId="13017"/>
    <cellStyle name="40% - Accent3 11 4 4" xfId="13018"/>
    <cellStyle name="40% - Accent3 11 4 5" xfId="13019"/>
    <cellStyle name="40% - Accent3 11 5" xfId="13020"/>
    <cellStyle name="40% - Accent3 11 5 2" xfId="13021"/>
    <cellStyle name="40% - Accent3 11 5 3" xfId="13022"/>
    <cellStyle name="40% - Accent3 11 5 4" xfId="13023"/>
    <cellStyle name="40% - Accent3 11 5 5" xfId="13024"/>
    <cellStyle name="40% - Accent3 11 6" xfId="13025"/>
    <cellStyle name="40% - Accent3 11 7" xfId="13026"/>
    <cellStyle name="40% - Accent3 11 8" xfId="13027"/>
    <cellStyle name="40% - Accent3 11 9" xfId="13028"/>
    <cellStyle name="40% - Accent3 12" xfId="752"/>
    <cellStyle name="40% - Accent3 12 10" xfId="13029"/>
    <cellStyle name="40% - Accent3 12 2" xfId="753"/>
    <cellStyle name="40% - Accent3 12 2 2" xfId="13030"/>
    <cellStyle name="40% - Accent3 12 2 3" xfId="13031"/>
    <cellStyle name="40% - Accent3 12 2 4" xfId="13032"/>
    <cellStyle name="40% - Accent3 12 2 5" xfId="13033"/>
    <cellStyle name="40% - Accent3 12 3" xfId="754"/>
    <cellStyle name="40% - Accent3 12 3 2" xfId="13034"/>
    <cellStyle name="40% - Accent3 12 3 3" xfId="13035"/>
    <cellStyle name="40% - Accent3 12 3 4" xfId="13036"/>
    <cellStyle name="40% - Accent3 12 3 5" xfId="13037"/>
    <cellStyle name="40% - Accent3 12 4" xfId="13038"/>
    <cellStyle name="40% - Accent3 12 4 2" xfId="13039"/>
    <cellStyle name="40% - Accent3 12 4 3" xfId="13040"/>
    <cellStyle name="40% - Accent3 12 4 4" xfId="13041"/>
    <cellStyle name="40% - Accent3 12 4 5" xfId="13042"/>
    <cellStyle name="40% - Accent3 12 5" xfId="13043"/>
    <cellStyle name="40% - Accent3 12 5 2" xfId="13044"/>
    <cellStyle name="40% - Accent3 12 5 3" xfId="13045"/>
    <cellStyle name="40% - Accent3 12 5 4" xfId="13046"/>
    <cellStyle name="40% - Accent3 12 5 5" xfId="13047"/>
    <cellStyle name="40% - Accent3 12 6" xfId="13048"/>
    <cellStyle name="40% - Accent3 12 7" xfId="13049"/>
    <cellStyle name="40% - Accent3 12 8" xfId="13050"/>
    <cellStyle name="40% - Accent3 12 9" xfId="13051"/>
    <cellStyle name="40% - Accent3 13" xfId="755"/>
    <cellStyle name="40% - Accent3 13 2" xfId="13052"/>
    <cellStyle name="40% - Accent3 13 2 2" xfId="13053"/>
    <cellStyle name="40% - Accent3 13 2 3" xfId="13054"/>
    <cellStyle name="40% - Accent3 13 2 4" xfId="13055"/>
    <cellStyle name="40% - Accent3 13 2 5" xfId="13056"/>
    <cellStyle name="40% - Accent3 13 3" xfId="13057"/>
    <cellStyle name="40% - Accent3 13 3 2" xfId="13058"/>
    <cellStyle name="40% - Accent3 13 3 3" xfId="13059"/>
    <cellStyle name="40% - Accent3 13 3 4" xfId="13060"/>
    <cellStyle name="40% - Accent3 13 3 5" xfId="13061"/>
    <cellStyle name="40% - Accent3 13 4" xfId="13062"/>
    <cellStyle name="40% - Accent3 13 5" xfId="13063"/>
    <cellStyle name="40% - Accent3 13 6" xfId="13064"/>
    <cellStyle name="40% - Accent3 13 7" xfId="13065"/>
    <cellStyle name="40% - Accent3 13 8" xfId="13066"/>
    <cellStyle name="40% - Accent3 14" xfId="756"/>
    <cellStyle name="40% - Accent3 14 2" xfId="13067"/>
    <cellStyle name="40% - Accent3 14 2 2" xfId="13068"/>
    <cellStyle name="40% - Accent3 14 2 3" xfId="13069"/>
    <cellStyle name="40% - Accent3 14 2 4" xfId="13070"/>
    <cellStyle name="40% - Accent3 14 2 5" xfId="13071"/>
    <cellStyle name="40% - Accent3 14 3" xfId="13072"/>
    <cellStyle name="40% - Accent3 14 3 2" xfId="13073"/>
    <cellStyle name="40% - Accent3 14 3 3" xfId="13074"/>
    <cellStyle name="40% - Accent3 14 3 4" xfId="13075"/>
    <cellStyle name="40% - Accent3 14 3 5" xfId="13076"/>
    <cellStyle name="40% - Accent3 14 4" xfId="13077"/>
    <cellStyle name="40% - Accent3 14 5" xfId="13078"/>
    <cellStyle name="40% - Accent3 14 6" xfId="13079"/>
    <cellStyle name="40% - Accent3 14 7" xfId="13080"/>
    <cellStyle name="40% - Accent3 14 8" xfId="13081"/>
    <cellStyle name="40% - Accent3 15" xfId="757"/>
    <cellStyle name="40% - Accent3 15 2" xfId="13082"/>
    <cellStyle name="40% - Accent3 15 2 2" xfId="13083"/>
    <cellStyle name="40% - Accent3 15 2 3" xfId="13084"/>
    <cellStyle name="40% - Accent3 15 2 4" xfId="13085"/>
    <cellStyle name="40% - Accent3 15 2 5" xfId="13086"/>
    <cellStyle name="40% - Accent3 15 3" xfId="13087"/>
    <cellStyle name="40% - Accent3 15 3 2" xfId="13088"/>
    <cellStyle name="40% - Accent3 15 3 3" xfId="13089"/>
    <cellStyle name="40% - Accent3 15 3 4" xfId="13090"/>
    <cellStyle name="40% - Accent3 15 3 5" xfId="13091"/>
    <cellStyle name="40% - Accent3 15 4" xfId="13092"/>
    <cellStyle name="40% - Accent3 15 5" xfId="13093"/>
    <cellStyle name="40% - Accent3 15 6" xfId="13094"/>
    <cellStyle name="40% - Accent3 15 7" xfId="13095"/>
    <cellStyle name="40% - Accent3 15 8" xfId="13096"/>
    <cellStyle name="40% - Accent3 16" xfId="758"/>
    <cellStyle name="40% - Accent3 16 2" xfId="13097"/>
    <cellStyle name="40% - Accent3 16 2 2" xfId="13098"/>
    <cellStyle name="40% - Accent3 16 2 3" xfId="13099"/>
    <cellStyle name="40% - Accent3 16 2 4" xfId="13100"/>
    <cellStyle name="40% - Accent3 16 2 5" xfId="13101"/>
    <cellStyle name="40% - Accent3 16 3" xfId="13102"/>
    <cellStyle name="40% - Accent3 16 3 2" xfId="13103"/>
    <cellStyle name="40% - Accent3 16 3 3" xfId="13104"/>
    <cellStyle name="40% - Accent3 16 3 4" xfId="13105"/>
    <cellStyle name="40% - Accent3 16 3 5" xfId="13106"/>
    <cellStyle name="40% - Accent3 16 4" xfId="13107"/>
    <cellStyle name="40% - Accent3 16 5" xfId="13108"/>
    <cellStyle name="40% - Accent3 16 6" xfId="13109"/>
    <cellStyle name="40% - Accent3 16 7" xfId="13110"/>
    <cellStyle name="40% - Accent3 16 8" xfId="13111"/>
    <cellStyle name="40% - Accent3 17" xfId="759"/>
    <cellStyle name="40% - Accent3 17 2" xfId="13112"/>
    <cellStyle name="40% - Accent3 17 2 2" xfId="13113"/>
    <cellStyle name="40% - Accent3 17 2 3" xfId="13114"/>
    <cellStyle name="40% - Accent3 17 2 4" xfId="13115"/>
    <cellStyle name="40% - Accent3 17 2 5" xfId="13116"/>
    <cellStyle name="40% - Accent3 17 3" xfId="13117"/>
    <cellStyle name="40% - Accent3 17 3 2" xfId="13118"/>
    <cellStyle name="40% - Accent3 17 3 3" xfId="13119"/>
    <cellStyle name="40% - Accent3 17 3 4" xfId="13120"/>
    <cellStyle name="40% - Accent3 17 3 5" xfId="13121"/>
    <cellStyle name="40% - Accent3 17 4" xfId="13122"/>
    <cellStyle name="40% - Accent3 17 5" xfId="13123"/>
    <cellStyle name="40% - Accent3 17 6" xfId="13124"/>
    <cellStyle name="40% - Accent3 17 7" xfId="13125"/>
    <cellStyle name="40% - Accent3 17 8" xfId="13126"/>
    <cellStyle name="40% - Accent3 18" xfId="760"/>
    <cellStyle name="40% - Accent3 18 2" xfId="13127"/>
    <cellStyle name="40% - Accent3 18 2 2" xfId="13128"/>
    <cellStyle name="40% - Accent3 18 2 3" xfId="13129"/>
    <cellStyle name="40% - Accent3 18 2 4" xfId="13130"/>
    <cellStyle name="40% - Accent3 18 2 5" xfId="13131"/>
    <cellStyle name="40% - Accent3 18 3" xfId="13132"/>
    <cellStyle name="40% - Accent3 18 3 2" xfId="13133"/>
    <cellStyle name="40% - Accent3 18 3 3" xfId="13134"/>
    <cellStyle name="40% - Accent3 18 3 4" xfId="13135"/>
    <cellStyle name="40% - Accent3 18 3 5" xfId="13136"/>
    <cellStyle name="40% - Accent3 18 4" xfId="13137"/>
    <cellStyle name="40% - Accent3 18 5" xfId="13138"/>
    <cellStyle name="40% - Accent3 18 6" xfId="13139"/>
    <cellStyle name="40% - Accent3 18 7" xfId="13140"/>
    <cellStyle name="40% - Accent3 18 8" xfId="13141"/>
    <cellStyle name="40% - Accent3 19" xfId="761"/>
    <cellStyle name="40% - Accent3 19 2" xfId="13142"/>
    <cellStyle name="40% - Accent3 19 2 2" xfId="13143"/>
    <cellStyle name="40% - Accent3 19 2 3" xfId="13144"/>
    <cellStyle name="40% - Accent3 19 2 4" xfId="13145"/>
    <cellStyle name="40% - Accent3 19 2 5" xfId="13146"/>
    <cellStyle name="40% - Accent3 19 3" xfId="13147"/>
    <cellStyle name="40% - Accent3 19 3 2" xfId="13148"/>
    <cellStyle name="40% - Accent3 19 3 3" xfId="13149"/>
    <cellStyle name="40% - Accent3 19 3 4" xfId="13150"/>
    <cellStyle name="40% - Accent3 19 3 5" xfId="13151"/>
    <cellStyle name="40% - Accent3 19 4" xfId="13152"/>
    <cellStyle name="40% - Accent3 19 5" xfId="13153"/>
    <cellStyle name="40% - Accent3 19 6" xfId="13154"/>
    <cellStyle name="40% - Accent3 19 7" xfId="13155"/>
    <cellStyle name="40% - Accent3 19 8" xfId="13156"/>
    <cellStyle name="40% - Accent3 2" xfId="762"/>
    <cellStyle name="40% - Accent3 2 10" xfId="13157"/>
    <cellStyle name="40% - Accent3 2 11" xfId="13158"/>
    <cellStyle name="40% - Accent3 2 12" xfId="13159"/>
    <cellStyle name="40% - Accent3 2 2" xfId="763"/>
    <cellStyle name="40% - Accent3 2 2 2" xfId="13160"/>
    <cellStyle name="40% - Accent3 2 2 2 2" xfId="13161"/>
    <cellStyle name="40% - Accent3 2 2 2 3" xfId="13162"/>
    <cellStyle name="40% - Accent3 2 2 2 4" xfId="13163"/>
    <cellStyle name="40% - Accent3 2 2 2 5" xfId="13164"/>
    <cellStyle name="40% - Accent3 2 2 3" xfId="13165"/>
    <cellStyle name="40% - Accent3 2 2 4" xfId="13166"/>
    <cellStyle name="40% - Accent3 2 2 5" xfId="13167"/>
    <cellStyle name="40% - Accent3 2 2 6" xfId="13168"/>
    <cellStyle name="40% - Accent3 2 2 7" xfId="13169"/>
    <cellStyle name="40% - Accent3 2 2 8" xfId="13170"/>
    <cellStyle name="40% - Accent3 2 3" xfId="764"/>
    <cellStyle name="40% - Accent3 2 3 2" xfId="13171"/>
    <cellStyle name="40% - Accent3 2 3 3" xfId="13172"/>
    <cellStyle name="40% - Accent3 2 3 4" xfId="13173"/>
    <cellStyle name="40% - Accent3 2 3 5" xfId="13174"/>
    <cellStyle name="40% - Accent3 2 4" xfId="13175"/>
    <cellStyle name="40% - Accent3 2 4 2" xfId="13176"/>
    <cellStyle name="40% - Accent3 2 4 3" xfId="13177"/>
    <cellStyle name="40% - Accent3 2 4 4" xfId="13178"/>
    <cellStyle name="40% - Accent3 2 4 5" xfId="13179"/>
    <cellStyle name="40% - Accent3 2 5" xfId="13180"/>
    <cellStyle name="40% - Accent3 2 5 2" xfId="13181"/>
    <cellStyle name="40% - Accent3 2 5 3" xfId="13182"/>
    <cellStyle name="40% - Accent3 2 5 4" xfId="13183"/>
    <cellStyle name="40% - Accent3 2 5 5" xfId="13184"/>
    <cellStyle name="40% - Accent3 2 6" xfId="13185"/>
    <cellStyle name="40% - Accent3 2 6 2" xfId="13186"/>
    <cellStyle name="40% - Accent3 2 6 3" xfId="13187"/>
    <cellStyle name="40% - Accent3 2 6 4" xfId="13188"/>
    <cellStyle name="40% - Accent3 2 6 5" xfId="13189"/>
    <cellStyle name="40% - Accent3 2 7" xfId="13190"/>
    <cellStyle name="40% - Accent3 2 8" xfId="13191"/>
    <cellStyle name="40% - Accent3 2 9" xfId="13192"/>
    <cellStyle name="40% - Accent3 20" xfId="765"/>
    <cellStyle name="40% - Accent3 20 2" xfId="13193"/>
    <cellStyle name="40% - Accent3 20 2 2" xfId="13194"/>
    <cellStyle name="40% - Accent3 20 2 3" xfId="13195"/>
    <cellStyle name="40% - Accent3 20 2 4" xfId="13196"/>
    <cellStyle name="40% - Accent3 20 2 5" xfId="13197"/>
    <cellStyle name="40% - Accent3 20 3" xfId="13198"/>
    <cellStyle name="40% - Accent3 20 3 2" xfId="13199"/>
    <cellStyle name="40% - Accent3 20 3 3" xfId="13200"/>
    <cellStyle name="40% - Accent3 20 3 4" xfId="13201"/>
    <cellStyle name="40% - Accent3 20 3 5" xfId="13202"/>
    <cellStyle name="40% - Accent3 20 4" xfId="13203"/>
    <cellStyle name="40% - Accent3 20 5" xfId="13204"/>
    <cellStyle name="40% - Accent3 20 6" xfId="13205"/>
    <cellStyle name="40% - Accent3 20 7" xfId="13206"/>
    <cellStyle name="40% - Accent3 20 8" xfId="13207"/>
    <cellStyle name="40% - Accent3 21" xfId="766"/>
    <cellStyle name="40% - Accent3 21 2" xfId="13208"/>
    <cellStyle name="40% - Accent3 21 2 2" xfId="13209"/>
    <cellStyle name="40% - Accent3 21 2 3" xfId="13210"/>
    <cellStyle name="40% - Accent3 21 2 4" xfId="13211"/>
    <cellStyle name="40% - Accent3 21 2 5" xfId="13212"/>
    <cellStyle name="40% - Accent3 21 3" xfId="13213"/>
    <cellStyle name="40% - Accent3 21 3 2" xfId="13214"/>
    <cellStyle name="40% - Accent3 21 3 3" xfId="13215"/>
    <cellStyle name="40% - Accent3 21 3 4" xfId="13216"/>
    <cellStyle name="40% - Accent3 21 3 5" xfId="13217"/>
    <cellStyle name="40% - Accent3 21 4" xfId="13218"/>
    <cellStyle name="40% - Accent3 21 5" xfId="13219"/>
    <cellStyle name="40% - Accent3 21 6" xfId="13220"/>
    <cellStyle name="40% - Accent3 21 7" xfId="13221"/>
    <cellStyle name="40% - Accent3 21 8" xfId="13222"/>
    <cellStyle name="40% - Accent3 22" xfId="767"/>
    <cellStyle name="40% - Accent3 22 2" xfId="13223"/>
    <cellStyle name="40% - Accent3 22 2 2" xfId="13224"/>
    <cellStyle name="40% - Accent3 22 2 3" xfId="13225"/>
    <cellStyle name="40% - Accent3 22 2 4" xfId="13226"/>
    <cellStyle name="40% - Accent3 22 2 5" xfId="13227"/>
    <cellStyle name="40% - Accent3 22 3" xfId="13228"/>
    <cellStyle name="40% - Accent3 22 3 2" xfId="13229"/>
    <cellStyle name="40% - Accent3 22 3 3" xfId="13230"/>
    <cellStyle name="40% - Accent3 22 3 4" xfId="13231"/>
    <cellStyle name="40% - Accent3 22 3 5" xfId="13232"/>
    <cellStyle name="40% - Accent3 22 4" xfId="13233"/>
    <cellStyle name="40% - Accent3 22 5" xfId="13234"/>
    <cellStyle name="40% - Accent3 22 6" xfId="13235"/>
    <cellStyle name="40% - Accent3 22 7" xfId="13236"/>
    <cellStyle name="40% - Accent3 22 8" xfId="13237"/>
    <cellStyle name="40% - Accent3 23" xfId="768"/>
    <cellStyle name="40% - Accent3 23 2" xfId="13238"/>
    <cellStyle name="40% - Accent3 23 2 2" xfId="13239"/>
    <cellStyle name="40% - Accent3 23 2 3" xfId="13240"/>
    <cellStyle name="40% - Accent3 23 2 4" xfId="13241"/>
    <cellStyle name="40% - Accent3 23 2 5" xfId="13242"/>
    <cellStyle name="40% - Accent3 23 3" xfId="13243"/>
    <cellStyle name="40% - Accent3 23 3 2" xfId="13244"/>
    <cellStyle name="40% - Accent3 23 3 3" xfId="13245"/>
    <cellStyle name="40% - Accent3 23 3 4" xfId="13246"/>
    <cellStyle name="40% - Accent3 23 3 5" xfId="13247"/>
    <cellStyle name="40% - Accent3 23 4" xfId="13248"/>
    <cellStyle name="40% - Accent3 23 5" xfId="13249"/>
    <cellStyle name="40% - Accent3 23 6" xfId="13250"/>
    <cellStyle name="40% - Accent3 23 7" xfId="13251"/>
    <cellStyle name="40% - Accent3 23 8" xfId="13252"/>
    <cellStyle name="40% - Accent3 24" xfId="769"/>
    <cellStyle name="40% - Accent3 24 2" xfId="13253"/>
    <cellStyle name="40% - Accent3 24 2 2" xfId="13254"/>
    <cellStyle name="40% - Accent3 24 2 3" xfId="13255"/>
    <cellStyle name="40% - Accent3 24 2 4" xfId="13256"/>
    <cellStyle name="40% - Accent3 24 2 5" xfId="13257"/>
    <cellStyle name="40% - Accent3 24 3" xfId="13258"/>
    <cellStyle name="40% - Accent3 24 3 2" xfId="13259"/>
    <cellStyle name="40% - Accent3 24 3 3" xfId="13260"/>
    <cellStyle name="40% - Accent3 24 3 4" xfId="13261"/>
    <cellStyle name="40% - Accent3 24 3 5" xfId="13262"/>
    <cellStyle name="40% - Accent3 24 4" xfId="13263"/>
    <cellStyle name="40% - Accent3 24 5" xfId="13264"/>
    <cellStyle name="40% - Accent3 24 6" xfId="13265"/>
    <cellStyle name="40% - Accent3 24 7" xfId="13266"/>
    <cellStyle name="40% - Accent3 24 8" xfId="13267"/>
    <cellStyle name="40% - Accent3 25" xfId="770"/>
    <cellStyle name="40% - Accent3 25 2" xfId="13268"/>
    <cellStyle name="40% - Accent3 25 2 2" xfId="13269"/>
    <cellStyle name="40% - Accent3 25 2 3" xfId="13270"/>
    <cellStyle name="40% - Accent3 25 2 4" xfId="13271"/>
    <cellStyle name="40% - Accent3 25 2 5" xfId="13272"/>
    <cellStyle name="40% - Accent3 25 3" xfId="13273"/>
    <cellStyle name="40% - Accent3 25 3 2" xfId="13274"/>
    <cellStyle name="40% - Accent3 25 3 3" xfId="13275"/>
    <cellStyle name="40% - Accent3 25 3 4" xfId="13276"/>
    <cellStyle name="40% - Accent3 25 3 5" xfId="13277"/>
    <cellStyle name="40% - Accent3 25 4" xfId="13278"/>
    <cellStyle name="40% - Accent3 25 5" xfId="13279"/>
    <cellStyle name="40% - Accent3 25 6" xfId="13280"/>
    <cellStyle name="40% - Accent3 25 7" xfId="13281"/>
    <cellStyle name="40% - Accent3 25 8" xfId="13282"/>
    <cellStyle name="40% - Accent3 26" xfId="771"/>
    <cellStyle name="40% - Accent3 26 2" xfId="13283"/>
    <cellStyle name="40% - Accent3 26 2 2" xfId="13284"/>
    <cellStyle name="40% - Accent3 26 2 3" xfId="13285"/>
    <cellStyle name="40% - Accent3 26 2 4" xfId="13286"/>
    <cellStyle name="40% - Accent3 26 2 5" xfId="13287"/>
    <cellStyle name="40% - Accent3 26 3" xfId="13288"/>
    <cellStyle name="40% - Accent3 26 3 2" xfId="13289"/>
    <cellStyle name="40% - Accent3 26 3 3" xfId="13290"/>
    <cellStyle name="40% - Accent3 26 3 4" xfId="13291"/>
    <cellStyle name="40% - Accent3 26 3 5" xfId="13292"/>
    <cellStyle name="40% - Accent3 26 4" xfId="13293"/>
    <cellStyle name="40% - Accent3 26 5" xfId="13294"/>
    <cellStyle name="40% - Accent3 26 6" xfId="13295"/>
    <cellStyle name="40% - Accent3 26 7" xfId="13296"/>
    <cellStyle name="40% - Accent3 26 8" xfId="13297"/>
    <cellStyle name="40% - Accent3 27" xfId="772"/>
    <cellStyle name="40% - Accent3 27 2" xfId="13298"/>
    <cellStyle name="40% - Accent3 27 2 2" xfId="13299"/>
    <cellStyle name="40% - Accent3 27 2 3" xfId="13300"/>
    <cellStyle name="40% - Accent3 27 2 4" xfId="13301"/>
    <cellStyle name="40% - Accent3 27 2 5" xfId="13302"/>
    <cellStyle name="40% - Accent3 27 3" xfId="13303"/>
    <cellStyle name="40% - Accent3 27 3 2" xfId="13304"/>
    <cellStyle name="40% - Accent3 27 3 3" xfId="13305"/>
    <cellStyle name="40% - Accent3 27 3 4" xfId="13306"/>
    <cellStyle name="40% - Accent3 27 3 5" xfId="13307"/>
    <cellStyle name="40% - Accent3 27 4" xfId="13308"/>
    <cellStyle name="40% - Accent3 27 5" xfId="13309"/>
    <cellStyle name="40% - Accent3 27 6" xfId="13310"/>
    <cellStyle name="40% - Accent3 27 7" xfId="13311"/>
    <cellStyle name="40% - Accent3 27 8" xfId="13312"/>
    <cellStyle name="40% - Accent3 28" xfId="773"/>
    <cellStyle name="40% - Accent3 28 2" xfId="13313"/>
    <cellStyle name="40% - Accent3 28 2 2" xfId="13314"/>
    <cellStyle name="40% - Accent3 28 2 3" xfId="13315"/>
    <cellStyle name="40% - Accent3 28 2 4" xfId="13316"/>
    <cellStyle name="40% - Accent3 28 2 5" xfId="13317"/>
    <cellStyle name="40% - Accent3 28 3" xfId="13318"/>
    <cellStyle name="40% - Accent3 28 3 2" xfId="13319"/>
    <cellStyle name="40% - Accent3 28 3 3" xfId="13320"/>
    <cellStyle name="40% - Accent3 28 3 4" xfId="13321"/>
    <cellStyle name="40% - Accent3 28 3 5" xfId="13322"/>
    <cellStyle name="40% - Accent3 28 4" xfId="13323"/>
    <cellStyle name="40% - Accent3 28 5" xfId="13324"/>
    <cellStyle name="40% - Accent3 28 6" xfId="13325"/>
    <cellStyle name="40% - Accent3 28 7" xfId="13326"/>
    <cellStyle name="40% - Accent3 28 8" xfId="13327"/>
    <cellStyle name="40% - Accent3 29" xfId="774"/>
    <cellStyle name="40% - Accent3 29 2" xfId="13328"/>
    <cellStyle name="40% - Accent3 29 2 2" xfId="13329"/>
    <cellStyle name="40% - Accent3 29 2 3" xfId="13330"/>
    <cellStyle name="40% - Accent3 29 2 4" xfId="13331"/>
    <cellStyle name="40% - Accent3 29 2 5" xfId="13332"/>
    <cellStyle name="40% - Accent3 29 3" xfId="13333"/>
    <cellStyle name="40% - Accent3 29 3 2" xfId="13334"/>
    <cellStyle name="40% - Accent3 29 3 3" xfId="13335"/>
    <cellStyle name="40% - Accent3 29 3 4" xfId="13336"/>
    <cellStyle name="40% - Accent3 29 3 5" xfId="13337"/>
    <cellStyle name="40% - Accent3 29 4" xfId="13338"/>
    <cellStyle name="40% - Accent3 29 5" xfId="13339"/>
    <cellStyle name="40% - Accent3 29 6" xfId="13340"/>
    <cellStyle name="40% - Accent3 29 7" xfId="13341"/>
    <cellStyle name="40% - Accent3 29 8" xfId="13342"/>
    <cellStyle name="40% - Accent3 3" xfId="775"/>
    <cellStyle name="40% - Accent3 3 10" xfId="13343"/>
    <cellStyle name="40% - Accent3 3 2" xfId="776"/>
    <cellStyle name="40% - Accent3 3 2 2" xfId="13344"/>
    <cellStyle name="40% - Accent3 3 2 3" xfId="13345"/>
    <cellStyle name="40% - Accent3 3 2 4" xfId="13346"/>
    <cellStyle name="40% - Accent3 3 2 5" xfId="13347"/>
    <cellStyle name="40% - Accent3 3 3" xfId="777"/>
    <cellStyle name="40% - Accent3 3 3 2" xfId="13348"/>
    <cellStyle name="40% - Accent3 3 3 3" xfId="13349"/>
    <cellStyle name="40% - Accent3 3 3 4" xfId="13350"/>
    <cellStyle name="40% - Accent3 3 3 5" xfId="13351"/>
    <cellStyle name="40% - Accent3 3 4" xfId="13352"/>
    <cellStyle name="40% - Accent3 3 4 2" xfId="13353"/>
    <cellStyle name="40% - Accent3 3 4 3" xfId="13354"/>
    <cellStyle name="40% - Accent3 3 4 4" xfId="13355"/>
    <cellStyle name="40% - Accent3 3 4 5" xfId="13356"/>
    <cellStyle name="40% - Accent3 3 5" xfId="13357"/>
    <cellStyle name="40% - Accent3 3 5 2" xfId="13358"/>
    <cellStyle name="40% - Accent3 3 5 3" xfId="13359"/>
    <cellStyle name="40% - Accent3 3 5 4" xfId="13360"/>
    <cellStyle name="40% - Accent3 3 5 5" xfId="13361"/>
    <cellStyle name="40% - Accent3 3 6" xfId="13362"/>
    <cellStyle name="40% - Accent3 3 7" xfId="13363"/>
    <cellStyle name="40% - Accent3 3 8" xfId="13364"/>
    <cellStyle name="40% - Accent3 3 9" xfId="13365"/>
    <cellStyle name="40% - Accent3 30" xfId="778"/>
    <cellStyle name="40% - Accent3 30 2" xfId="13366"/>
    <cellStyle name="40% - Accent3 30 2 2" xfId="13367"/>
    <cellStyle name="40% - Accent3 30 2 3" xfId="13368"/>
    <cellStyle name="40% - Accent3 30 2 4" xfId="13369"/>
    <cellStyle name="40% - Accent3 30 2 5" xfId="13370"/>
    <cellStyle name="40% - Accent3 30 3" xfId="13371"/>
    <cellStyle name="40% - Accent3 30 3 2" xfId="13372"/>
    <cellStyle name="40% - Accent3 30 3 3" xfId="13373"/>
    <cellStyle name="40% - Accent3 30 3 4" xfId="13374"/>
    <cellStyle name="40% - Accent3 30 3 5" xfId="13375"/>
    <cellStyle name="40% - Accent3 30 4" xfId="13376"/>
    <cellStyle name="40% - Accent3 30 5" xfId="13377"/>
    <cellStyle name="40% - Accent3 30 6" xfId="13378"/>
    <cellStyle name="40% - Accent3 30 7" xfId="13379"/>
    <cellStyle name="40% - Accent3 30 8" xfId="13380"/>
    <cellStyle name="40% - Accent3 31" xfId="779"/>
    <cellStyle name="40% - Accent3 31 2" xfId="13381"/>
    <cellStyle name="40% - Accent3 31 2 2" xfId="13382"/>
    <cellStyle name="40% - Accent3 31 2 3" xfId="13383"/>
    <cellStyle name="40% - Accent3 31 2 4" xfId="13384"/>
    <cellStyle name="40% - Accent3 31 2 5" xfId="13385"/>
    <cellStyle name="40% - Accent3 31 3" xfId="13386"/>
    <cellStyle name="40% - Accent3 31 3 2" xfId="13387"/>
    <cellStyle name="40% - Accent3 31 3 3" xfId="13388"/>
    <cellStyle name="40% - Accent3 31 3 4" xfId="13389"/>
    <cellStyle name="40% - Accent3 31 3 5" xfId="13390"/>
    <cellStyle name="40% - Accent3 31 4" xfId="13391"/>
    <cellStyle name="40% - Accent3 31 5" xfId="13392"/>
    <cellStyle name="40% - Accent3 31 6" xfId="13393"/>
    <cellStyle name="40% - Accent3 31 7" xfId="13394"/>
    <cellStyle name="40% - Accent3 31 8" xfId="13395"/>
    <cellStyle name="40% - Accent3 32" xfId="780"/>
    <cellStyle name="40% - Accent3 32 2" xfId="13396"/>
    <cellStyle name="40% - Accent3 32 2 2" xfId="13397"/>
    <cellStyle name="40% - Accent3 32 2 3" xfId="13398"/>
    <cellStyle name="40% - Accent3 32 2 4" xfId="13399"/>
    <cellStyle name="40% - Accent3 32 2 5" xfId="13400"/>
    <cellStyle name="40% - Accent3 32 3" xfId="13401"/>
    <cellStyle name="40% - Accent3 32 3 2" xfId="13402"/>
    <cellStyle name="40% - Accent3 32 3 3" xfId="13403"/>
    <cellStyle name="40% - Accent3 32 3 4" xfId="13404"/>
    <cellStyle name="40% - Accent3 32 3 5" xfId="13405"/>
    <cellStyle name="40% - Accent3 32 4" xfId="13406"/>
    <cellStyle name="40% - Accent3 32 5" xfId="13407"/>
    <cellStyle name="40% - Accent3 32 6" xfId="13408"/>
    <cellStyle name="40% - Accent3 32 7" xfId="13409"/>
    <cellStyle name="40% - Accent3 32 8" xfId="13410"/>
    <cellStyle name="40% - Accent3 33" xfId="781"/>
    <cellStyle name="40% - Accent3 33 2" xfId="13411"/>
    <cellStyle name="40% - Accent3 33 2 2" xfId="13412"/>
    <cellStyle name="40% - Accent3 33 2 3" xfId="13413"/>
    <cellStyle name="40% - Accent3 33 2 4" xfId="13414"/>
    <cellStyle name="40% - Accent3 33 2 5" xfId="13415"/>
    <cellStyle name="40% - Accent3 33 3" xfId="13416"/>
    <cellStyle name="40% - Accent3 33 3 2" xfId="13417"/>
    <cellStyle name="40% - Accent3 33 3 3" xfId="13418"/>
    <cellStyle name="40% - Accent3 33 3 4" xfId="13419"/>
    <cellStyle name="40% - Accent3 33 3 5" xfId="13420"/>
    <cellStyle name="40% - Accent3 33 4" xfId="13421"/>
    <cellStyle name="40% - Accent3 33 5" xfId="13422"/>
    <cellStyle name="40% - Accent3 33 6" xfId="13423"/>
    <cellStyle name="40% - Accent3 33 7" xfId="13424"/>
    <cellStyle name="40% - Accent3 33 8" xfId="13425"/>
    <cellStyle name="40% - Accent3 34" xfId="782"/>
    <cellStyle name="40% - Accent3 34 2" xfId="13426"/>
    <cellStyle name="40% - Accent3 34 2 2" xfId="13427"/>
    <cellStyle name="40% - Accent3 34 2 3" xfId="13428"/>
    <cellStyle name="40% - Accent3 34 2 4" xfId="13429"/>
    <cellStyle name="40% - Accent3 34 2 5" xfId="13430"/>
    <cellStyle name="40% - Accent3 34 3" xfId="13431"/>
    <cellStyle name="40% - Accent3 34 3 2" xfId="13432"/>
    <cellStyle name="40% - Accent3 34 3 3" xfId="13433"/>
    <cellStyle name="40% - Accent3 34 3 4" xfId="13434"/>
    <cellStyle name="40% - Accent3 34 3 5" xfId="13435"/>
    <cellStyle name="40% - Accent3 34 4" xfId="13436"/>
    <cellStyle name="40% - Accent3 34 5" xfId="13437"/>
    <cellStyle name="40% - Accent3 34 6" xfId="13438"/>
    <cellStyle name="40% - Accent3 34 7" xfId="13439"/>
    <cellStyle name="40% - Accent3 34 8" xfId="13440"/>
    <cellStyle name="40% - Accent3 35" xfId="783"/>
    <cellStyle name="40% - Accent3 35 2" xfId="13441"/>
    <cellStyle name="40% - Accent3 35 2 2" xfId="13442"/>
    <cellStyle name="40% - Accent3 35 2 3" xfId="13443"/>
    <cellStyle name="40% - Accent3 35 2 4" xfId="13444"/>
    <cellStyle name="40% - Accent3 35 2 5" xfId="13445"/>
    <cellStyle name="40% - Accent3 35 3" xfId="13446"/>
    <cellStyle name="40% - Accent3 35 3 2" xfId="13447"/>
    <cellStyle name="40% - Accent3 35 3 3" xfId="13448"/>
    <cellStyle name="40% - Accent3 35 3 4" xfId="13449"/>
    <cellStyle name="40% - Accent3 35 3 5" xfId="13450"/>
    <cellStyle name="40% - Accent3 35 4" xfId="13451"/>
    <cellStyle name="40% - Accent3 35 5" xfId="13452"/>
    <cellStyle name="40% - Accent3 35 6" xfId="13453"/>
    <cellStyle name="40% - Accent3 35 7" xfId="13454"/>
    <cellStyle name="40% - Accent3 35 8" xfId="13455"/>
    <cellStyle name="40% - Accent3 36" xfId="784"/>
    <cellStyle name="40% - Accent3 36 2" xfId="13456"/>
    <cellStyle name="40% - Accent3 36 2 2" xfId="13457"/>
    <cellStyle name="40% - Accent3 36 2 3" xfId="13458"/>
    <cellStyle name="40% - Accent3 36 2 4" xfId="13459"/>
    <cellStyle name="40% - Accent3 36 2 5" xfId="13460"/>
    <cellStyle name="40% - Accent3 36 3" xfId="13461"/>
    <cellStyle name="40% - Accent3 36 3 2" xfId="13462"/>
    <cellStyle name="40% - Accent3 36 3 3" xfId="13463"/>
    <cellStyle name="40% - Accent3 36 3 4" xfId="13464"/>
    <cellStyle name="40% - Accent3 36 3 5" xfId="13465"/>
    <cellStyle name="40% - Accent3 36 4" xfId="13466"/>
    <cellStyle name="40% - Accent3 36 5" xfId="13467"/>
    <cellStyle name="40% - Accent3 36 6" xfId="13468"/>
    <cellStyle name="40% - Accent3 36 7" xfId="13469"/>
    <cellStyle name="40% - Accent3 36 8" xfId="13470"/>
    <cellStyle name="40% - Accent3 37" xfId="785"/>
    <cellStyle name="40% - Accent3 37 2" xfId="13471"/>
    <cellStyle name="40% - Accent3 37 2 2" xfId="13472"/>
    <cellStyle name="40% - Accent3 37 2 3" xfId="13473"/>
    <cellStyle name="40% - Accent3 37 2 4" xfId="13474"/>
    <cellStyle name="40% - Accent3 37 2 5" xfId="13475"/>
    <cellStyle name="40% - Accent3 37 3" xfId="13476"/>
    <cellStyle name="40% - Accent3 37 3 2" xfId="13477"/>
    <cellStyle name="40% - Accent3 37 3 3" xfId="13478"/>
    <cellStyle name="40% - Accent3 37 3 4" xfId="13479"/>
    <cellStyle name="40% - Accent3 37 3 5" xfId="13480"/>
    <cellStyle name="40% - Accent3 37 4" xfId="13481"/>
    <cellStyle name="40% - Accent3 37 5" xfId="13482"/>
    <cellStyle name="40% - Accent3 37 6" xfId="13483"/>
    <cellStyle name="40% - Accent3 37 7" xfId="13484"/>
    <cellStyle name="40% - Accent3 37 8" xfId="13485"/>
    <cellStyle name="40% - Accent3 38" xfId="786"/>
    <cellStyle name="40% - Accent3 38 2" xfId="13486"/>
    <cellStyle name="40% - Accent3 38 2 2" xfId="13487"/>
    <cellStyle name="40% - Accent3 38 2 3" xfId="13488"/>
    <cellStyle name="40% - Accent3 38 2 4" xfId="13489"/>
    <cellStyle name="40% - Accent3 38 2 5" xfId="13490"/>
    <cellStyle name="40% - Accent3 38 3" xfId="13491"/>
    <cellStyle name="40% - Accent3 38 3 2" xfId="13492"/>
    <cellStyle name="40% - Accent3 38 3 3" xfId="13493"/>
    <cellStyle name="40% - Accent3 38 3 4" xfId="13494"/>
    <cellStyle name="40% - Accent3 38 3 5" xfId="13495"/>
    <cellStyle name="40% - Accent3 38 4" xfId="13496"/>
    <cellStyle name="40% - Accent3 38 5" xfId="13497"/>
    <cellStyle name="40% - Accent3 38 6" xfId="13498"/>
    <cellStyle name="40% - Accent3 38 7" xfId="13499"/>
    <cellStyle name="40% - Accent3 38 8" xfId="13500"/>
    <cellStyle name="40% - Accent3 39" xfId="787"/>
    <cellStyle name="40% - Accent3 39 2" xfId="13501"/>
    <cellStyle name="40% - Accent3 39 2 2" xfId="13502"/>
    <cellStyle name="40% - Accent3 39 2 3" xfId="13503"/>
    <cellStyle name="40% - Accent3 39 2 4" xfId="13504"/>
    <cellStyle name="40% - Accent3 39 2 5" xfId="13505"/>
    <cellStyle name="40% - Accent3 39 3" xfId="13506"/>
    <cellStyle name="40% - Accent3 39 3 2" xfId="13507"/>
    <cellStyle name="40% - Accent3 39 3 3" xfId="13508"/>
    <cellStyle name="40% - Accent3 39 3 4" xfId="13509"/>
    <cellStyle name="40% - Accent3 39 3 5" xfId="13510"/>
    <cellStyle name="40% - Accent3 39 4" xfId="13511"/>
    <cellStyle name="40% - Accent3 39 5" xfId="13512"/>
    <cellStyle name="40% - Accent3 39 6" xfId="13513"/>
    <cellStyle name="40% - Accent3 39 7" xfId="13514"/>
    <cellStyle name="40% - Accent3 39 8" xfId="13515"/>
    <cellStyle name="40% - Accent3 4" xfId="788"/>
    <cellStyle name="40% - Accent3 4 10" xfId="13516"/>
    <cellStyle name="40% - Accent3 4 2" xfId="789"/>
    <cellStyle name="40% - Accent3 4 2 2" xfId="13517"/>
    <cellStyle name="40% - Accent3 4 2 3" xfId="13518"/>
    <cellStyle name="40% - Accent3 4 2 4" xfId="13519"/>
    <cellStyle name="40% - Accent3 4 2 5" xfId="13520"/>
    <cellStyle name="40% - Accent3 4 3" xfId="790"/>
    <cellStyle name="40% - Accent3 4 3 2" xfId="13521"/>
    <cellStyle name="40% - Accent3 4 3 3" xfId="13522"/>
    <cellStyle name="40% - Accent3 4 3 4" xfId="13523"/>
    <cellStyle name="40% - Accent3 4 3 5" xfId="13524"/>
    <cellStyle name="40% - Accent3 4 4" xfId="13525"/>
    <cellStyle name="40% - Accent3 4 4 2" xfId="13526"/>
    <cellStyle name="40% - Accent3 4 4 3" xfId="13527"/>
    <cellStyle name="40% - Accent3 4 4 4" xfId="13528"/>
    <cellStyle name="40% - Accent3 4 4 5" xfId="13529"/>
    <cellStyle name="40% - Accent3 4 5" xfId="13530"/>
    <cellStyle name="40% - Accent3 4 5 2" xfId="13531"/>
    <cellStyle name="40% - Accent3 4 5 3" xfId="13532"/>
    <cellStyle name="40% - Accent3 4 5 4" xfId="13533"/>
    <cellStyle name="40% - Accent3 4 5 5" xfId="13534"/>
    <cellStyle name="40% - Accent3 4 6" xfId="13535"/>
    <cellStyle name="40% - Accent3 4 7" xfId="13536"/>
    <cellStyle name="40% - Accent3 4 8" xfId="13537"/>
    <cellStyle name="40% - Accent3 4 9" xfId="13538"/>
    <cellStyle name="40% - Accent3 40" xfId="791"/>
    <cellStyle name="40% - Accent3 40 2" xfId="13539"/>
    <cellStyle name="40% - Accent3 40 2 2" xfId="13540"/>
    <cellStyle name="40% - Accent3 40 2 3" xfId="13541"/>
    <cellStyle name="40% - Accent3 40 2 4" xfId="13542"/>
    <cellStyle name="40% - Accent3 40 2 5" xfId="13543"/>
    <cellStyle name="40% - Accent3 40 3" xfId="13544"/>
    <cellStyle name="40% - Accent3 40 3 2" xfId="13545"/>
    <cellStyle name="40% - Accent3 40 3 3" xfId="13546"/>
    <cellStyle name="40% - Accent3 40 3 4" xfId="13547"/>
    <cellStyle name="40% - Accent3 40 3 5" xfId="13548"/>
    <cellStyle name="40% - Accent3 40 4" xfId="13549"/>
    <cellStyle name="40% - Accent3 40 5" xfId="13550"/>
    <cellStyle name="40% - Accent3 40 6" xfId="13551"/>
    <cellStyle name="40% - Accent3 40 7" xfId="13552"/>
    <cellStyle name="40% - Accent3 40 8" xfId="13553"/>
    <cellStyle name="40% - Accent3 41" xfId="792"/>
    <cellStyle name="40% - Accent3 41 2" xfId="13554"/>
    <cellStyle name="40% - Accent3 41 2 2" xfId="13555"/>
    <cellStyle name="40% - Accent3 41 2 3" xfId="13556"/>
    <cellStyle name="40% - Accent3 41 2 4" xfId="13557"/>
    <cellStyle name="40% - Accent3 41 2 5" xfId="13558"/>
    <cellStyle name="40% - Accent3 41 3" xfId="13559"/>
    <cellStyle name="40% - Accent3 41 3 2" xfId="13560"/>
    <cellStyle name="40% - Accent3 41 3 3" xfId="13561"/>
    <cellStyle name="40% - Accent3 41 3 4" xfId="13562"/>
    <cellStyle name="40% - Accent3 41 3 5" xfId="13563"/>
    <cellStyle name="40% - Accent3 41 4" xfId="13564"/>
    <cellStyle name="40% - Accent3 41 5" xfId="13565"/>
    <cellStyle name="40% - Accent3 41 6" xfId="13566"/>
    <cellStyle name="40% - Accent3 41 7" xfId="13567"/>
    <cellStyle name="40% - Accent3 41 8" xfId="13568"/>
    <cellStyle name="40% - Accent3 42" xfId="793"/>
    <cellStyle name="40% - Accent3 42 2" xfId="13569"/>
    <cellStyle name="40% - Accent3 42 2 2" xfId="13570"/>
    <cellStyle name="40% - Accent3 42 2 3" xfId="13571"/>
    <cellStyle name="40% - Accent3 42 2 4" xfId="13572"/>
    <cellStyle name="40% - Accent3 42 2 5" xfId="13573"/>
    <cellStyle name="40% - Accent3 42 3" xfId="13574"/>
    <cellStyle name="40% - Accent3 42 3 2" xfId="13575"/>
    <cellStyle name="40% - Accent3 42 3 3" xfId="13576"/>
    <cellStyle name="40% - Accent3 42 3 4" xfId="13577"/>
    <cellStyle name="40% - Accent3 42 3 5" xfId="13578"/>
    <cellStyle name="40% - Accent3 42 4" xfId="13579"/>
    <cellStyle name="40% - Accent3 42 5" xfId="13580"/>
    <cellStyle name="40% - Accent3 42 6" xfId="13581"/>
    <cellStyle name="40% - Accent3 42 7" xfId="13582"/>
    <cellStyle name="40% - Accent3 42 8" xfId="13583"/>
    <cellStyle name="40% - Accent3 43" xfId="794"/>
    <cellStyle name="40% - Accent3 43 2" xfId="13584"/>
    <cellStyle name="40% - Accent3 43 2 2" xfId="13585"/>
    <cellStyle name="40% - Accent3 43 2 3" xfId="13586"/>
    <cellStyle name="40% - Accent3 43 2 4" xfId="13587"/>
    <cellStyle name="40% - Accent3 43 2 5" xfId="13588"/>
    <cellStyle name="40% - Accent3 43 3" xfId="13589"/>
    <cellStyle name="40% - Accent3 43 3 2" xfId="13590"/>
    <cellStyle name="40% - Accent3 43 3 3" xfId="13591"/>
    <cellStyle name="40% - Accent3 43 3 4" xfId="13592"/>
    <cellStyle name="40% - Accent3 43 3 5" xfId="13593"/>
    <cellStyle name="40% - Accent3 43 4" xfId="13594"/>
    <cellStyle name="40% - Accent3 43 5" xfId="13595"/>
    <cellStyle name="40% - Accent3 43 6" xfId="13596"/>
    <cellStyle name="40% - Accent3 43 7" xfId="13597"/>
    <cellStyle name="40% - Accent3 43 8" xfId="13598"/>
    <cellStyle name="40% - Accent3 44" xfId="795"/>
    <cellStyle name="40% - Accent3 44 2" xfId="13599"/>
    <cellStyle name="40% - Accent3 44 2 2" xfId="13600"/>
    <cellStyle name="40% - Accent3 44 2 3" xfId="13601"/>
    <cellStyle name="40% - Accent3 44 2 4" xfId="13602"/>
    <cellStyle name="40% - Accent3 44 2 5" xfId="13603"/>
    <cellStyle name="40% - Accent3 44 3" xfId="13604"/>
    <cellStyle name="40% - Accent3 44 3 2" xfId="13605"/>
    <cellStyle name="40% - Accent3 44 3 3" xfId="13606"/>
    <cellStyle name="40% - Accent3 44 3 4" xfId="13607"/>
    <cellStyle name="40% - Accent3 44 3 5" xfId="13608"/>
    <cellStyle name="40% - Accent3 44 4" xfId="13609"/>
    <cellStyle name="40% - Accent3 44 5" xfId="13610"/>
    <cellStyle name="40% - Accent3 44 6" xfId="13611"/>
    <cellStyle name="40% - Accent3 44 7" xfId="13612"/>
    <cellStyle name="40% - Accent3 44 8" xfId="13613"/>
    <cellStyle name="40% - Accent3 45" xfId="796"/>
    <cellStyle name="40% - Accent3 45 2" xfId="13614"/>
    <cellStyle name="40% - Accent3 45 2 2" xfId="13615"/>
    <cellStyle name="40% - Accent3 45 2 3" xfId="13616"/>
    <cellStyle name="40% - Accent3 45 2 4" xfId="13617"/>
    <cellStyle name="40% - Accent3 45 2 5" xfId="13618"/>
    <cellStyle name="40% - Accent3 45 3" xfId="13619"/>
    <cellStyle name="40% - Accent3 45 3 2" xfId="13620"/>
    <cellStyle name="40% - Accent3 45 3 3" xfId="13621"/>
    <cellStyle name="40% - Accent3 45 3 4" xfId="13622"/>
    <cellStyle name="40% - Accent3 45 3 5" xfId="13623"/>
    <cellStyle name="40% - Accent3 45 4" xfId="13624"/>
    <cellStyle name="40% - Accent3 45 5" xfId="13625"/>
    <cellStyle name="40% - Accent3 45 6" xfId="13626"/>
    <cellStyle name="40% - Accent3 45 7" xfId="13627"/>
    <cellStyle name="40% - Accent3 45 8" xfId="13628"/>
    <cellStyle name="40% - Accent3 46" xfId="797"/>
    <cellStyle name="40% - Accent3 46 2" xfId="13629"/>
    <cellStyle name="40% - Accent3 46 2 2" xfId="13630"/>
    <cellStyle name="40% - Accent3 46 2 3" xfId="13631"/>
    <cellStyle name="40% - Accent3 46 2 4" xfId="13632"/>
    <cellStyle name="40% - Accent3 46 2 5" xfId="13633"/>
    <cellStyle name="40% - Accent3 46 3" xfId="13634"/>
    <cellStyle name="40% - Accent3 46 3 2" xfId="13635"/>
    <cellStyle name="40% - Accent3 46 3 3" xfId="13636"/>
    <cellStyle name="40% - Accent3 46 3 4" xfId="13637"/>
    <cellStyle name="40% - Accent3 46 3 5" xfId="13638"/>
    <cellStyle name="40% - Accent3 46 4" xfId="13639"/>
    <cellStyle name="40% - Accent3 46 5" xfId="13640"/>
    <cellStyle name="40% - Accent3 46 6" xfId="13641"/>
    <cellStyle name="40% - Accent3 46 7" xfId="13642"/>
    <cellStyle name="40% - Accent3 46 8" xfId="13643"/>
    <cellStyle name="40% - Accent3 47" xfId="798"/>
    <cellStyle name="40% - Accent3 47 2" xfId="13644"/>
    <cellStyle name="40% - Accent3 47 2 2" xfId="13645"/>
    <cellStyle name="40% - Accent3 47 2 3" xfId="13646"/>
    <cellStyle name="40% - Accent3 47 2 4" xfId="13647"/>
    <cellStyle name="40% - Accent3 47 2 5" xfId="13648"/>
    <cellStyle name="40% - Accent3 47 3" xfId="13649"/>
    <cellStyle name="40% - Accent3 47 3 2" xfId="13650"/>
    <cellStyle name="40% - Accent3 47 3 3" xfId="13651"/>
    <cellStyle name="40% - Accent3 47 3 4" xfId="13652"/>
    <cellStyle name="40% - Accent3 47 3 5" xfId="13653"/>
    <cellStyle name="40% - Accent3 47 4" xfId="13654"/>
    <cellStyle name="40% - Accent3 47 5" xfId="13655"/>
    <cellStyle name="40% - Accent3 47 6" xfId="13656"/>
    <cellStyle name="40% - Accent3 47 7" xfId="13657"/>
    <cellStyle name="40% - Accent3 47 8" xfId="13658"/>
    <cellStyle name="40% - Accent3 48" xfId="799"/>
    <cellStyle name="40% - Accent3 48 2" xfId="13659"/>
    <cellStyle name="40% - Accent3 48 2 2" xfId="13660"/>
    <cellStyle name="40% - Accent3 48 2 3" xfId="13661"/>
    <cellStyle name="40% - Accent3 48 2 4" xfId="13662"/>
    <cellStyle name="40% - Accent3 48 2 5" xfId="13663"/>
    <cellStyle name="40% - Accent3 48 3" xfId="13664"/>
    <cellStyle name="40% - Accent3 48 3 2" xfId="13665"/>
    <cellStyle name="40% - Accent3 48 3 3" xfId="13666"/>
    <cellStyle name="40% - Accent3 48 3 4" xfId="13667"/>
    <cellStyle name="40% - Accent3 48 3 5" xfId="13668"/>
    <cellStyle name="40% - Accent3 48 4" xfId="13669"/>
    <cellStyle name="40% - Accent3 48 5" xfId="13670"/>
    <cellStyle name="40% - Accent3 48 6" xfId="13671"/>
    <cellStyle name="40% - Accent3 48 7" xfId="13672"/>
    <cellStyle name="40% - Accent3 48 8" xfId="13673"/>
    <cellStyle name="40% - Accent3 49" xfId="800"/>
    <cellStyle name="40% - Accent3 49 2" xfId="13674"/>
    <cellStyle name="40% - Accent3 49 2 2" xfId="13675"/>
    <cellStyle name="40% - Accent3 49 2 3" xfId="13676"/>
    <cellStyle name="40% - Accent3 49 2 4" xfId="13677"/>
    <cellStyle name="40% - Accent3 49 2 5" xfId="13678"/>
    <cellStyle name="40% - Accent3 49 3" xfId="13679"/>
    <cellStyle name="40% - Accent3 49 3 2" xfId="13680"/>
    <cellStyle name="40% - Accent3 49 3 3" xfId="13681"/>
    <cellStyle name="40% - Accent3 49 3 4" xfId="13682"/>
    <cellStyle name="40% - Accent3 49 3 5" xfId="13683"/>
    <cellStyle name="40% - Accent3 49 4" xfId="13684"/>
    <cellStyle name="40% - Accent3 49 5" xfId="13685"/>
    <cellStyle name="40% - Accent3 49 6" xfId="13686"/>
    <cellStyle name="40% - Accent3 49 7" xfId="13687"/>
    <cellStyle name="40% - Accent3 49 8" xfId="13688"/>
    <cellStyle name="40% - Accent3 5" xfId="801"/>
    <cellStyle name="40% - Accent3 5 10" xfId="13689"/>
    <cellStyle name="40% - Accent3 5 2" xfId="802"/>
    <cellStyle name="40% - Accent3 5 2 2" xfId="13690"/>
    <cellStyle name="40% - Accent3 5 2 3" xfId="13691"/>
    <cellStyle name="40% - Accent3 5 2 4" xfId="13692"/>
    <cellStyle name="40% - Accent3 5 2 5" xfId="13693"/>
    <cellStyle name="40% - Accent3 5 3" xfId="803"/>
    <cellStyle name="40% - Accent3 5 3 2" xfId="13694"/>
    <cellStyle name="40% - Accent3 5 3 3" xfId="13695"/>
    <cellStyle name="40% - Accent3 5 3 4" xfId="13696"/>
    <cellStyle name="40% - Accent3 5 3 5" xfId="13697"/>
    <cellStyle name="40% - Accent3 5 4" xfId="13698"/>
    <cellStyle name="40% - Accent3 5 4 2" xfId="13699"/>
    <cellStyle name="40% - Accent3 5 4 3" xfId="13700"/>
    <cellStyle name="40% - Accent3 5 4 4" xfId="13701"/>
    <cellStyle name="40% - Accent3 5 4 5" xfId="13702"/>
    <cellStyle name="40% - Accent3 5 5" xfId="13703"/>
    <cellStyle name="40% - Accent3 5 5 2" xfId="13704"/>
    <cellStyle name="40% - Accent3 5 5 3" xfId="13705"/>
    <cellStyle name="40% - Accent3 5 5 4" xfId="13706"/>
    <cellStyle name="40% - Accent3 5 5 5" xfId="13707"/>
    <cellStyle name="40% - Accent3 5 6" xfId="13708"/>
    <cellStyle name="40% - Accent3 5 7" xfId="13709"/>
    <cellStyle name="40% - Accent3 5 8" xfId="13710"/>
    <cellStyle name="40% - Accent3 5 9" xfId="13711"/>
    <cellStyle name="40% - Accent3 50" xfId="804"/>
    <cellStyle name="40% - Accent3 50 2" xfId="13712"/>
    <cellStyle name="40% - Accent3 50 2 2" xfId="13713"/>
    <cellStyle name="40% - Accent3 50 2 3" xfId="13714"/>
    <cellStyle name="40% - Accent3 50 2 4" xfId="13715"/>
    <cellStyle name="40% - Accent3 50 2 5" xfId="13716"/>
    <cellStyle name="40% - Accent3 50 3" xfId="13717"/>
    <cellStyle name="40% - Accent3 50 3 2" xfId="13718"/>
    <cellStyle name="40% - Accent3 50 3 3" xfId="13719"/>
    <cellStyle name="40% - Accent3 50 3 4" xfId="13720"/>
    <cellStyle name="40% - Accent3 50 3 5" xfId="13721"/>
    <cellStyle name="40% - Accent3 50 4" xfId="13722"/>
    <cellStyle name="40% - Accent3 50 5" xfId="13723"/>
    <cellStyle name="40% - Accent3 50 6" xfId="13724"/>
    <cellStyle name="40% - Accent3 50 7" xfId="13725"/>
    <cellStyle name="40% - Accent3 50 8" xfId="13726"/>
    <cellStyle name="40% - Accent3 51" xfId="805"/>
    <cellStyle name="40% - Accent3 51 2" xfId="13727"/>
    <cellStyle name="40% - Accent3 51 2 2" xfId="13728"/>
    <cellStyle name="40% - Accent3 51 2 3" xfId="13729"/>
    <cellStyle name="40% - Accent3 51 2 4" xfId="13730"/>
    <cellStyle name="40% - Accent3 51 2 5" xfId="13731"/>
    <cellStyle name="40% - Accent3 51 3" xfId="13732"/>
    <cellStyle name="40% - Accent3 51 3 2" xfId="13733"/>
    <cellStyle name="40% - Accent3 51 3 3" xfId="13734"/>
    <cellStyle name="40% - Accent3 51 3 4" xfId="13735"/>
    <cellStyle name="40% - Accent3 51 3 5" xfId="13736"/>
    <cellStyle name="40% - Accent3 51 4" xfId="13737"/>
    <cellStyle name="40% - Accent3 51 5" xfId="13738"/>
    <cellStyle name="40% - Accent3 51 6" xfId="13739"/>
    <cellStyle name="40% - Accent3 51 7" xfId="13740"/>
    <cellStyle name="40% - Accent3 51 8" xfId="13741"/>
    <cellStyle name="40% - Accent3 52" xfId="806"/>
    <cellStyle name="40% - Accent3 52 2" xfId="13742"/>
    <cellStyle name="40% - Accent3 52 2 2" xfId="13743"/>
    <cellStyle name="40% - Accent3 52 2 3" xfId="13744"/>
    <cellStyle name="40% - Accent3 52 2 4" xfId="13745"/>
    <cellStyle name="40% - Accent3 52 2 5" xfId="13746"/>
    <cellStyle name="40% - Accent3 52 3" xfId="13747"/>
    <cellStyle name="40% - Accent3 52 3 2" xfId="13748"/>
    <cellStyle name="40% - Accent3 52 3 3" xfId="13749"/>
    <cellStyle name="40% - Accent3 52 3 4" xfId="13750"/>
    <cellStyle name="40% - Accent3 52 3 5" xfId="13751"/>
    <cellStyle name="40% - Accent3 52 4" xfId="13752"/>
    <cellStyle name="40% - Accent3 52 5" xfId="13753"/>
    <cellStyle name="40% - Accent3 52 6" xfId="13754"/>
    <cellStyle name="40% - Accent3 52 7" xfId="13755"/>
    <cellStyle name="40% - Accent3 52 8" xfId="13756"/>
    <cellStyle name="40% - Accent3 53" xfId="807"/>
    <cellStyle name="40% - Accent3 53 2" xfId="13757"/>
    <cellStyle name="40% - Accent3 53 2 2" xfId="13758"/>
    <cellStyle name="40% - Accent3 53 2 3" xfId="13759"/>
    <cellStyle name="40% - Accent3 53 2 4" xfId="13760"/>
    <cellStyle name="40% - Accent3 53 2 5" xfId="13761"/>
    <cellStyle name="40% - Accent3 53 3" xfId="13762"/>
    <cellStyle name="40% - Accent3 53 3 2" xfId="13763"/>
    <cellStyle name="40% - Accent3 53 3 3" xfId="13764"/>
    <cellStyle name="40% - Accent3 53 3 4" xfId="13765"/>
    <cellStyle name="40% - Accent3 53 3 5" xfId="13766"/>
    <cellStyle name="40% - Accent3 53 4" xfId="13767"/>
    <cellStyle name="40% - Accent3 53 5" xfId="13768"/>
    <cellStyle name="40% - Accent3 53 6" xfId="13769"/>
    <cellStyle name="40% - Accent3 53 7" xfId="13770"/>
    <cellStyle name="40% - Accent3 53 8" xfId="13771"/>
    <cellStyle name="40% - Accent3 54" xfId="808"/>
    <cellStyle name="40% - Accent3 54 2" xfId="13772"/>
    <cellStyle name="40% - Accent3 54 2 2" xfId="13773"/>
    <cellStyle name="40% - Accent3 54 2 3" xfId="13774"/>
    <cellStyle name="40% - Accent3 54 2 4" xfId="13775"/>
    <cellStyle name="40% - Accent3 54 2 5" xfId="13776"/>
    <cellStyle name="40% - Accent3 54 3" xfId="13777"/>
    <cellStyle name="40% - Accent3 54 3 2" xfId="13778"/>
    <cellStyle name="40% - Accent3 54 3 3" xfId="13779"/>
    <cellStyle name="40% - Accent3 54 3 4" xfId="13780"/>
    <cellStyle name="40% - Accent3 54 3 5" xfId="13781"/>
    <cellStyle name="40% - Accent3 54 4" xfId="13782"/>
    <cellStyle name="40% - Accent3 54 5" xfId="13783"/>
    <cellStyle name="40% - Accent3 54 6" xfId="13784"/>
    <cellStyle name="40% - Accent3 54 7" xfId="13785"/>
    <cellStyle name="40% - Accent3 54 8" xfId="13786"/>
    <cellStyle name="40% - Accent3 55" xfId="809"/>
    <cellStyle name="40% - Accent3 55 2" xfId="13787"/>
    <cellStyle name="40% - Accent3 55 2 2" xfId="13788"/>
    <cellStyle name="40% - Accent3 55 2 3" xfId="13789"/>
    <cellStyle name="40% - Accent3 55 2 4" xfId="13790"/>
    <cellStyle name="40% - Accent3 55 2 5" xfId="13791"/>
    <cellStyle name="40% - Accent3 55 3" xfId="13792"/>
    <cellStyle name="40% - Accent3 55 3 2" xfId="13793"/>
    <cellStyle name="40% - Accent3 55 3 3" xfId="13794"/>
    <cellStyle name="40% - Accent3 55 3 4" xfId="13795"/>
    <cellStyle name="40% - Accent3 55 3 5" xfId="13796"/>
    <cellStyle name="40% - Accent3 55 4" xfId="13797"/>
    <cellStyle name="40% - Accent3 55 5" xfId="13798"/>
    <cellStyle name="40% - Accent3 55 6" xfId="13799"/>
    <cellStyle name="40% - Accent3 55 7" xfId="13800"/>
    <cellStyle name="40% - Accent3 55 8" xfId="13801"/>
    <cellStyle name="40% - Accent3 56" xfId="810"/>
    <cellStyle name="40% - Accent3 56 2" xfId="13802"/>
    <cellStyle name="40% - Accent3 56 2 2" xfId="13803"/>
    <cellStyle name="40% - Accent3 56 2 3" xfId="13804"/>
    <cellStyle name="40% - Accent3 56 2 4" xfId="13805"/>
    <cellStyle name="40% - Accent3 56 2 5" xfId="13806"/>
    <cellStyle name="40% - Accent3 56 3" xfId="13807"/>
    <cellStyle name="40% - Accent3 56 3 2" xfId="13808"/>
    <cellStyle name="40% - Accent3 56 3 3" xfId="13809"/>
    <cellStyle name="40% - Accent3 56 3 4" xfId="13810"/>
    <cellStyle name="40% - Accent3 56 3 5" xfId="13811"/>
    <cellStyle name="40% - Accent3 56 4" xfId="13812"/>
    <cellStyle name="40% - Accent3 56 5" xfId="13813"/>
    <cellStyle name="40% - Accent3 56 6" xfId="13814"/>
    <cellStyle name="40% - Accent3 56 7" xfId="13815"/>
    <cellStyle name="40% - Accent3 56 8" xfId="13816"/>
    <cellStyle name="40% - Accent3 57" xfId="811"/>
    <cellStyle name="40% - Accent3 57 2" xfId="13817"/>
    <cellStyle name="40% - Accent3 57 2 2" xfId="13818"/>
    <cellStyle name="40% - Accent3 57 2 3" xfId="13819"/>
    <cellStyle name="40% - Accent3 57 2 4" xfId="13820"/>
    <cellStyle name="40% - Accent3 57 2 5" xfId="13821"/>
    <cellStyle name="40% - Accent3 57 3" xfId="13822"/>
    <cellStyle name="40% - Accent3 57 3 2" xfId="13823"/>
    <cellStyle name="40% - Accent3 57 3 3" xfId="13824"/>
    <cellStyle name="40% - Accent3 57 3 4" xfId="13825"/>
    <cellStyle name="40% - Accent3 57 3 5" xfId="13826"/>
    <cellStyle name="40% - Accent3 57 4" xfId="13827"/>
    <cellStyle name="40% - Accent3 57 5" xfId="13828"/>
    <cellStyle name="40% - Accent3 57 6" xfId="13829"/>
    <cellStyle name="40% - Accent3 57 7" xfId="13830"/>
    <cellStyle name="40% - Accent3 57 8" xfId="13831"/>
    <cellStyle name="40% - Accent3 58" xfId="812"/>
    <cellStyle name="40% - Accent3 58 2" xfId="13832"/>
    <cellStyle name="40% - Accent3 58 2 2" xfId="13833"/>
    <cellStyle name="40% - Accent3 58 2 3" xfId="13834"/>
    <cellStyle name="40% - Accent3 58 2 4" xfId="13835"/>
    <cellStyle name="40% - Accent3 58 2 5" xfId="13836"/>
    <cellStyle name="40% - Accent3 58 3" xfId="13837"/>
    <cellStyle name="40% - Accent3 58 3 2" xfId="13838"/>
    <cellStyle name="40% - Accent3 58 3 3" xfId="13839"/>
    <cellStyle name="40% - Accent3 58 3 4" xfId="13840"/>
    <cellStyle name="40% - Accent3 58 3 5" xfId="13841"/>
    <cellStyle name="40% - Accent3 58 4" xfId="13842"/>
    <cellStyle name="40% - Accent3 58 5" xfId="13843"/>
    <cellStyle name="40% - Accent3 58 6" xfId="13844"/>
    <cellStyle name="40% - Accent3 58 7" xfId="13845"/>
    <cellStyle name="40% - Accent3 58 8" xfId="13846"/>
    <cellStyle name="40% - Accent3 59" xfId="813"/>
    <cellStyle name="40% - Accent3 59 2" xfId="13847"/>
    <cellStyle name="40% - Accent3 59 2 2" xfId="13848"/>
    <cellStyle name="40% - Accent3 59 2 3" xfId="13849"/>
    <cellStyle name="40% - Accent3 59 2 4" xfId="13850"/>
    <cellStyle name="40% - Accent3 59 2 5" xfId="13851"/>
    <cellStyle name="40% - Accent3 59 3" xfId="13852"/>
    <cellStyle name="40% - Accent3 59 3 2" xfId="13853"/>
    <cellStyle name="40% - Accent3 59 3 3" xfId="13854"/>
    <cellStyle name="40% - Accent3 59 3 4" xfId="13855"/>
    <cellStyle name="40% - Accent3 59 3 5" xfId="13856"/>
    <cellStyle name="40% - Accent3 59 4" xfId="13857"/>
    <cellStyle name="40% - Accent3 59 5" xfId="13858"/>
    <cellStyle name="40% - Accent3 59 6" xfId="13859"/>
    <cellStyle name="40% - Accent3 59 7" xfId="13860"/>
    <cellStyle name="40% - Accent3 59 8" xfId="13861"/>
    <cellStyle name="40% - Accent3 6" xfId="814"/>
    <cellStyle name="40% - Accent3 6 10" xfId="13862"/>
    <cellStyle name="40% - Accent3 6 2" xfId="815"/>
    <cellStyle name="40% - Accent3 6 2 2" xfId="13863"/>
    <cellStyle name="40% - Accent3 6 2 3" xfId="13864"/>
    <cellStyle name="40% - Accent3 6 2 4" xfId="13865"/>
    <cellStyle name="40% - Accent3 6 2 5" xfId="13866"/>
    <cellStyle name="40% - Accent3 6 3" xfId="816"/>
    <cellStyle name="40% - Accent3 6 3 2" xfId="13867"/>
    <cellStyle name="40% - Accent3 6 3 3" xfId="13868"/>
    <cellStyle name="40% - Accent3 6 3 4" xfId="13869"/>
    <cellStyle name="40% - Accent3 6 3 5" xfId="13870"/>
    <cellStyle name="40% - Accent3 6 4" xfId="13871"/>
    <cellStyle name="40% - Accent3 6 4 2" xfId="13872"/>
    <cellStyle name="40% - Accent3 6 4 3" xfId="13873"/>
    <cellStyle name="40% - Accent3 6 4 4" xfId="13874"/>
    <cellStyle name="40% - Accent3 6 4 5" xfId="13875"/>
    <cellStyle name="40% - Accent3 6 5" xfId="13876"/>
    <cellStyle name="40% - Accent3 6 5 2" xfId="13877"/>
    <cellStyle name="40% - Accent3 6 5 3" xfId="13878"/>
    <cellStyle name="40% - Accent3 6 5 4" xfId="13879"/>
    <cellStyle name="40% - Accent3 6 5 5" xfId="13880"/>
    <cellStyle name="40% - Accent3 6 6" xfId="13881"/>
    <cellStyle name="40% - Accent3 6 7" xfId="13882"/>
    <cellStyle name="40% - Accent3 6 8" xfId="13883"/>
    <cellStyle name="40% - Accent3 6 9" xfId="13884"/>
    <cellStyle name="40% - Accent3 60" xfId="817"/>
    <cellStyle name="40% - Accent3 60 2" xfId="13885"/>
    <cellStyle name="40% - Accent3 60 2 2" xfId="13886"/>
    <cellStyle name="40% - Accent3 60 2 3" xfId="13887"/>
    <cellStyle name="40% - Accent3 60 2 4" xfId="13888"/>
    <cellStyle name="40% - Accent3 60 2 5" xfId="13889"/>
    <cellStyle name="40% - Accent3 60 3" xfId="13890"/>
    <cellStyle name="40% - Accent3 60 3 2" xfId="13891"/>
    <cellStyle name="40% - Accent3 60 3 3" xfId="13892"/>
    <cellStyle name="40% - Accent3 60 3 4" xfId="13893"/>
    <cellStyle name="40% - Accent3 60 3 5" xfId="13894"/>
    <cellStyle name="40% - Accent3 60 4" xfId="13895"/>
    <cellStyle name="40% - Accent3 60 5" xfId="13896"/>
    <cellStyle name="40% - Accent3 60 6" xfId="13897"/>
    <cellStyle name="40% - Accent3 60 7" xfId="13898"/>
    <cellStyle name="40% - Accent3 60 8" xfId="13899"/>
    <cellStyle name="40% - Accent3 61" xfId="818"/>
    <cellStyle name="40% - Accent3 61 2" xfId="13900"/>
    <cellStyle name="40% - Accent3 61 2 2" xfId="13901"/>
    <cellStyle name="40% - Accent3 61 2 3" xfId="13902"/>
    <cellStyle name="40% - Accent3 61 2 4" xfId="13903"/>
    <cellStyle name="40% - Accent3 61 2 5" xfId="13904"/>
    <cellStyle name="40% - Accent3 61 3" xfId="13905"/>
    <cellStyle name="40% - Accent3 61 3 2" xfId="13906"/>
    <cellStyle name="40% - Accent3 61 3 3" xfId="13907"/>
    <cellStyle name="40% - Accent3 61 3 4" xfId="13908"/>
    <cellStyle name="40% - Accent3 61 3 5" xfId="13909"/>
    <cellStyle name="40% - Accent3 61 4" xfId="13910"/>
    <cellStyle name="40% - Accent3 61 5" xfId="13911"/>
    <cellStyle name="40% - Accent3 61 6" xfId="13912"/>
    <cellStyle name="40% - Accent3 61 7" xfId="13913"/>
    <cellStyle name="40% - Accent3 61 8" xfId="13914"/>
    <cellStyle name="40% - Accent3 62" xfId="819"/>
    <cellStyle name="40% - Accent3 62 2" xfId="13915"/>
    <cellStyle name="40% - Accent3 62 2 2" xfId="13916"/>
    <cellStyle name="40% - Accent3 62 2 3" xfId="13917"/>
    <cellStyle name="40% - Accent3 62 2 4" xfId="13918"/>
    <cellStyle name="40% - Accent3 62 2 5" xfId="13919"/>
    <cellStyle name="40% - Accent3 62 3" xfId="13920"/>
    <cellStyle name="40% - Accent3 62 3 2" xfId="13921"/>
    <cellStyle name="40% - Accent3 62 3 3" xfId="13922"/>
    <cellStyle name="40% - Accent3 62 3 4" xfId="13923"/>
    <cellStyle name="40% - Accent3 62 3 5" xfId="13924"/>
    <cellStyle name="40% - Accent3 62 4" xfId="13925"/>
    <cellStyle name="40% - Accent3 62 5" xfId="13926"/>
    <cellStyle name="40% - Accent3 62 6" xfId="13927"/>
    <cellStyle name="40% - Accent3 62 7" xfId="13928"/>
    <cellStyle name="40% - Accent3 62 8" xfId="13929"/>
    <cellStyle name="40% - Accent3 63" xfId="820"/>
    <cellStyle name="40% - Accent3 63 2" xfId="13930"/>
    <cellStyle name="40% - Accent3 63 2 2" xfId="13931"/>
    <cellStyle name="40% - Accent3 63 2 3" xfId="13932"/>
    <cellStyle name="40% - Accent3 63 2 4" xfId="13933"/>
    <cellStyle name="40% - Accent3 63 2 5" xfId="13934"/>
    <cellStyle name="40% - Accent3 63 3" xfId="13935"/>
    <cellStyle name="40% - Accent3 63 3 2" xfId="13936"/>
    <cellStyle name="40% - Accent3 63 3 3" xfId="13937"/>
    <cellStyle name="40% - Accent3 63 3 4" xfId="13938"/>
    <cellStyle name="40% - Accent3 63 3 5" xfId="13939"/>
    <cellStyle name="40% - Accent3 63 4" xfId="13940"/>
    <cellStyle name="40% - Accent3 63 5" xfId="13941"/>
    <cellStyle name="40% - Accent3 63 6" xfId="13942"/>
    <cellStyle name="40% - Accent3 63 7" xfId="13943"/>
    <cellStyle name="40% - Accent3 63 8" xfId="13944"/>
    <cellStyle name="40% - Accent3 64" xfId="821"/>
    <cellStyle name="40% - Accent3 64 2" xfId="13945"/>
    <cellStyle name="40% - Accent3 64 2 2" xfId="13946"/>
    <cellStyle name="40% - Accent3 64 2 3" xfId="13947"/>
    <cellStyle name="40% - Accent3 64 2 4" xfId="13948"/>
    <cellStyle name="40% - Accent3 64 2 5" xfId="13949"/>
    <cellStyle name="40% - Accent3 64 3" xfId="13950"/>
    <cellStyle name="40% - Accent3 64 3 2" xfId="13951"/>
    <cellStyle name="40% - Accent3 64 3 3" xfId="13952"/>
    <cellStyle name="40% - Accent3 64 3 4" xfId="13953"/>
    <cellStyle name="40% - Accent3 64 3 5" xfId="13954"/>
    <cellStyle name="40% - Accent3 64 4" xfId="13955"/>
    <cellStyle name="40% - Accent3 64 5" xfId="13956"/>
    <cellStyle name="40% - Accent3 64 6" xfId="13957"/>
    <cellStyle name="40% - Accent3 64 7" xfId="13958"/>
    <cellStyle name="40% - Accent3 64 8" xfId="13959"/>
    <cellStyle name="40% - Accent3 65" xfId="822"/>
    <cellStyle name="40% - Accent3 65 2" xfId="13960"/>
    <cellStyle name="40% - Accent3 65 2 2" xfId="13961"/>
    <cellStyle name="40% - Accent3 65 2 3" xfId="13962"/>
    <cellStyle name="40% - Accent3 65 2 4" xfId="13963"/>
    <cellStyle name="40% - Accent3 65 2 5" xfId="13964"/>
    <cellStyle name="40% - Accent3 65 3" xfId="13965"/>
    <cellStyle name="40% - Accent3 65 3 2" xfId="13966"/>
    <cellStyle name="40% - Accent3 65 3 3" xfId="13967"/>
    <cellStyle name="40% - Accent3 65 3 4" xfId="13968"/>
    <cellStyle name="40% - Accent3 65 3 5" xfId="13969"/>
    <cellStyle name="40% - Accent3 65 4" xfId="13970"/>
    <cellStyle name="40% - Accent3 65 5" xfId="13971"/>
    <cellStyle name="40% - Accent3 65 6" xfId="13972"/>
    <cellStyle name="40% - Accent3 65 7" xfId="13973"/>
    <cellStyle name="40% - Accent3 65 8" xfId="13974"/>
    <cellStyle name="40% - Accent3 66" xfId="823"/>
    <cellStyle name="40% - Accent3 66 2" xfId="13975"/>
    <cellStyle name="40% - Accent3 66 2 2" xfId="13976"/>
    <cellStyle name="40% - Accent3 66 2 3" xfId="13977"/>
    <cellStyle name="40% - Accent3 66 2 4" xfId="13978"/>
    <cellStyle name="40% - Accent3 66 2 5" xfId="13979"/>
    <cellStyle name="40% - Accent3 66 3" xfId="13980"/>
    <cellStyle name="40% - Accent3 66 3 2" xfId="13981"/>
    <cellStyle name="40% - Accent3 66 3 3" xfId="13982"/>
    <cellStyle name="40% - Accent3 66 3 4" xfId="13983"/>
    <cellStyle name="40% - Accent3 66 3 5" xfId="13984"/>
    <cellStyle name="40% - Accent3 66 4" xfId="13985"/>
    <cellStyle name="40% - Accent3 66 5" xfId="13986"/>
    <cellStyle name="40% - Accent3 66 6" xfId="13987"/>
    <cellStyle name="40% - Accent3 66 7" xfId="13988"/>
    <cellStyle name="40% - Accent3 66 8" xfId="13989"/>
    <cellStyle name="40% - Accent3 67" xfId="824"/>
    <cellStyle name="40% - Accent3 67 2" xfId="13990"/>
    <cellStyle name="40% - Accent3 67 2 2" xfId="13991"/>
    <cellStyle name="40% - Accent3 67 2 3" xfId="13992"/>
    <cellStyle name="40% - Accent3 67 2 4" xfId="13993"/>
    <cellStyle name="40% - Accent3 67 2 5" xfId="13994"/>
    <cellStyle name="40% - Accent3 67 3" xfId="13995"/>
    <cellStyle name="40% - Accent3 67 3 2" xfId="13996"/>
    <cellStyle name="40% - Accent3 67 3 3" xfId="13997"/>
    <cellStyle name="40% - Accent3 67 3 4" xfId="13998"/>
    <cellStyle name="40% - Accent3 67 3 5" xfId="13999"/>
    <cellStyle name="40% - Accent3 67 4" xfId="14000"/>
    <cellStyle name="40% - Accent3 67 5" xfId="14001"/>
    <cellStyle name="40% - Accent3 67 6" xfId="14002"/>
    <cellStyle name="40% - Accent3 67 7" xfId="14003"/>
    <cellStyle name="40% - Accent3 67 8" xfId="14004"/>
    <cellStyle name="40% - Accent3 68" xfId="825"/>
    <cellStyle name="40% - Accent3 68 2" xfId="14005"/>
    <cellStyle name="40% - Accent3 68 2 2" xfId="14006"/>
    <cellStyle name="40% - Accent3 68 2 3" xfId="14007"/>
    <cellStyle name="40% - Accent3 68 2 4" xfId="14008"/>
    <cellStyle name="40% - Accent3 68 2 5" xfId="14009"/>
    <cellStyle name="40% - Accent3 68 3" xfId="14010"/>
    <cellStyle name="40% - Accent3 68 3 2" xfId="14011"/>
    <cellStyle name="40% - Accent3 68 3 3" xfId="14012"/>
    <cellStyle name="40% - Accent3 68 3 4" xfId="14013"/>
    <cellStyle name="40% - Accent3 68 3 5" xfId="14014"/>
    <cellStyle name="40% - Accent3 68 4" xfId="14015"/>
    <cellStyle name="40% - Accent3 68 5" xfId="14016"/>
    <cellStyle name="40% - Accent3 68 6" xfId="14017"/>
    <cellStyle name="40% - Accent3 68 7" xfId="14018"/>
    <cellStyle name="40% - Accent3 68 8" xfId="14019"/>
    <cellStyle name="40% - Accent3 69" xfId="826"/>
    <cellStyle name="40% - Accent3 69 2" xfId="14020"/>
    <cellStyle name="40% - Accent3 69 2 2" xfId="14021"/>
    <cellStyle name="40% - Accent3 69 2 3" xfId="14022"/>
    <cellStyle name="40% - Accent3 69 2 4" xfId="14023"/>
    <cellStyle name="40% - Accent3 69 2 5" xfId="14024"/>
    <cellStyle name="40% - Accent3 69 3" xfId="14025"/>
    <cellStyle name="40% - Accent3 69 3 2" xfId="14026"/>
    <cellStyle name="40% - Accent3 69 3 3" xfId="14027"/>
    <cellStyle name="40% - Accent3 69 3 4" xfId="14028"/>
    <cellStyle name="40% - Accent3 69 3 5" xfId="14029"/>
    <cellStyle name="40% - Accent3 69 4" xfId="14030"/>
    <cellStyle name="40% - Accent3 69 5" xfId="14031"/>
    <cellStyle name="40% - Accent3 69 6" xfId="14032"/>
    <cellStyle name="40% - Accent3 69 7" xfId="14033"/>
    <cellStyle name="40% - Accent3 69 8" xfId="14034"/>
    <cellStyle name="40% - Accent3 7" xfId="827"/>
    <cellStyle name="40% - Accent3 7 10" xfId="14035"/>
    <cellStyle name="40% - Accent3 7 2" xfId="828"/>
    <cellStyle name="40% - Accent3 7 2 2" xfId="14036"/>
    <cellStyle name="40% - Accent3 7 2 3" xfId="14037"/>
    <cellStyle name="40% - Accent3 7 2 4" xfId="14038"/>
    <cellStyle name="40% - Accent3 7 2 5" xfId="14039"/>
    <cellStyle name="40% - Accent3 7 3" xfId="829"/>
    <cellStyle name="40% - Accent3 7 3 2" xfId="14040"/>
    <cellStyle name="40% - Accent3 7 3 3" xfId="14041"/>
    <cellStyle name="40% - Accent3 7 3 4" xfId="14042"/>
    <cellStyle name="40% - Accent3 7 3 5" xfId="14043"/>
    <cellStyle name="40% - Accent3 7 4" xfId="14044"/>
    <cellStyle name="40% - Accent3 7 4 2" xfId="14045"/>
    <cellStyle name="40% - Accent3 7 4 3" xfId="14046"/>
    <cellStyle name="40% - Accent3 7 4 4" xfId="14047"/>
    <cellStyle name="40% - Accent3 7 4 5" xfId="14048"/>
    <cellStyle name="40% - Accent3 7 5" xfId="14049"/>
    <cellStyle name="40% - Accent3 7 5 2" xfId="14050"/>
    <cellStyle name="40% - Accent3 7 5 3" xfId="14051"/>
    <cellStyle name="40% - Accent3 7 5 4" xfId="14052"/>
    <cellStyle name="40% - Accent3 7 5 5" xfId="14053"/>
    <cellStyle name="40% - Accent3 7 6" xfId="14054"/>
    <cellStyle name="40% - Accent3 7 7" xfId="14055"/>
    <cellStyle name="40% - Accent3 7 8" xfId="14056"/>
    <cellStyle name="40% - Accent3 7 9" xfId="14057"/>
    <cellStyle name="40% - Accent3 70" xfId="830"/>
    <cellStyle name="40% - Accent3 70 2" xfId="14058"/>
    <cellStyle name="40% - Accent3 70 2 2" xfId="14059"/>
    <cellStyle name="40% - Accent3 70 2 3" xfId="14060"/>
    <cellStyle name="40% - Accent3 70 2 4" xfId="14061"/>
    <cellStyle name="40% - Accent3 70 2 5" xfId="14062"/>
    <cellStyle name="40% - Accent3 70 3" xfId="14063"/>
    <cellStyle name="40% - Accent3 70 3 2" xfId="14064"/>
    <cellStyle name="40% - Accent3 70 3 3" xfId="14065"/>
    <cellStyle name="40% - Accent3 70 3 4" xfId="14066"/>
    <cellStyle name="40% - Accent3 70 3 5" xfId="14067"/>
    <cellStyle name="40% - Accent3 70 4" xfId="14068"/>
    <cellStyle name="40% - Accent3 70 5" xfId="14069"/>
    <cellStyle name="40% - Accent3 70 6" xfId="14070"/>
    <cellStyle name="40% - Accent3 70 7" xfId="14071"/>
    <cellStyle name="40% - Accent3 70 8" xfId="14072"/>
    <cellStyle name="40% - Accent3 71" xfId="831"/>
    <cellStyle name="40% - Accent3 71 2" xfId="14073"/>
    <cellStyle name="40% - Accent3 71 2 2" xfId="14074"/>
    <cellStyle name="40% - Accent3 71 2 3" xfId="14075"/>
    <cellStyle name="40% - Accent3 71 2 4" xfId="14076"/>
    <cellStyle name="40% - Accent3 71 2 5" xfId="14077"/>
    <cellStyle name="40% - Accent3 71 3" xfId="14078"/>
    <cellStyle name="40% - Accent3 71 3 2" xfId="14079"/>
    <cellStyle name="40% - Accent3 71 3 3" xfId="14080"/>
    <cellStyle name="40% - Accent3 71 3 4" xfId="14081"/>
    <cellStyle name="40% - Accent3 71 3 5" xfId="14082"/>
    <cellStyle name="40% - Accent3 71 4" xfId="14083"/>
    <cellStyle name="40% - Accent3 71 5" xfId="14084"/>
    <cellStyle name="40% - Accent3 71 6" xfId="14085"/>
    <cellStyle name="40% - Accent3 71 7" xfId="14086"/>
    <cellStyle name="40% - Accent3 71 8" xfId="14087"/>
    <cellStyle name="40% - Accent3 72" xfId="832"/>
    <cellStyle name="40% - Accent3 72 2" xfId="14088"/>
    <cellStyle name="40% - Accent3 72 2 2" xfId="14089"/>
    <cellStyle name="40% - Accent3 72 2 3" xfId="14090"/>
    <cellStyle name="40% - Accent3 72 2 4" xfId="14091"/>
    <cellStyle name="40% - Accent3 72 2 5" xfId="14092"/>
    <cellStyle name="40% - Accent3 72 3" xfId="14093"/>
    <cellStyle name="40% - Accent3 72 3 2" xfId="14094"/>
    <cellStyle name="40% - Accent3 72 3 3" xfId="14095"/>
    <cellStyle name="40% - Accent3 72 3 4" xfId="14096"/>
    <cellStyle name="40% - Accent3 72 3 5" xfId="14097"/>
    <cellStyle name="40% - Accent3 72 4" xfId="14098"/>
    <cellStyle name="40% - Accent3 72 5" xfId="14099"/>
    <cellStyle name="40% - Accent3 72 6" xfId="14100"/>
    <cellStyle name="40% - Accent3 72 7" xfId="14101"/>
    <cellStyle name="40% - Accent3 72 8" xfId="14102"/>
    <cellStyle name="40% - Accent3 73" xfId="14103"/>
    <cellStyle name="40% - Accent3 73 2" xfId="14104"/>
    <cellStyle name="40% - Accent3 73 3" xfId="14105"/>
    <cellStyle name="40% - Accent3 73 4" xfId="14106"/>
    <cellStyle name="40% - Accent3 73 5" xfId="14107"/>
    <cellStyle name="40% - Accent3 74" xfId="14108"/>
    <cellStyle name="40% - Accent3 75" xfId="14109"/>
    <cellStyle name="40% - Accent3 76" xfId="14110"/>
    <cellStyle name="40% - Accent3 77" xfId="14111"/>
    <cellStyle name="40% - Accent3 78" xfId="14112"/>
    <cellStyle name="40% - Accent3 8" xfId="833"/>
    <cellStyle name="40% - Accent3 8 10" xfId="14113"/>
    <cellStyle name="40% - Accent3 8 2" xfId="834"/>
    <cellStyle name="40% - Accent3 8 2 2" xfId="14114"/>
    <cellStyle name="40% - Accent3 8 2 3" xfId="14115"/>
    <cellStyle name="40% - Accent3 8 2 4" xfId="14116"/>
    <cellStyle name="40% - Accent3 8 2 5" xfId="14117"/>
    <cellStyle name="40% - Accent3 8 3" xfId="835"/>
    <cellStyle name="40% - Accent3 8 3 2" xfId="14118"/>
    <cellStyle name="40% - Accent3 8 3 3" xfId="14119"/>
    <cellStyle name="40% - Accent3 8 3 4" xfId="14120"/>
    <cellStyle name="40% - Accent3 8 3 5" xfId="14121"/>
    <cellStyle name="40% - Accent3 8 4" xfId="14122"/>
    <cellStyle name="40% - Accent3 8 4 2" xfId="14123"/>
    <cellStyle name="40% - Accent3 8 4 3" xfId="14124"/>
    <cellStyle name="40% - Accent3 8 4 4" xfId="14125"/>
    <cellStyle name="40% - Accent3 8 4 5" xfId="14126"/>
    <cellStyle name="40% - Accent3 8 5" xfId="14127"/>
    <cellStyle name="40% - Accent3 8 5 2" xfId="14128"/>
    <cellStyle name="40% - Accent3 8 5 3" xfId="14129"/>
    <cellStyle name="40% - Accent3 8 5 4" xfId="14130"/>
    <cellStyle name="40% - Accent3 8 5 5" xfId="14131"/>
    <cellStyle name="40% - Accent3 8 6" xfId="14132"/>
    <cellStyle name="40% - Accent3 8 7" xfId="14133"/>
    <cellStyle name="40% - Accent3 8 8" xfId="14134"/>
    <cellStyle name="40% - Accent3 8 9" xfId="14135"/>
    <cellStyle name="40% - Accent3 9" xfId="836"/>
    <cellStyle name="40% - Accent3 9 10" xfId="14136"/>
    <cellStyle name="40% - Accent3 9 2" xfId="837"/>
    <cellStyle name="40% - Accent3 9 2 2" xfId="14137"/>
    <cellStyle name="40% - Accent3 9 2 3" xfId="14138"/>
    <cellStyle name="40% - Accent3 9 2 4" xfId="14139"/>
    <cellStyle name="40% - Accent3 9 2 5" xfId="14140"/>
    <cellStyle name="40% - Accent3 9 3" xfId="838"/>
    <cellStyle name="40% - Accent3 9 3 2" xfId="14141"/>
    <cellStyle name="40% - Accent3 9 3 3" xfId="14142"/>
    <cellStyle name="40% - Accent3 9 3 4" xfId="14143"/>
    <cellStyle name="40% - Accent3 9 3 5" xfId="14144"/>
    <cellStyle name="40% - Accent3 9 4" xfId="14145"/>
    <cellStyle name="40% - Accent3 9 4 2" xfId="14146"/>
    <cellStyle name="40% - Accent3 9 4 3" xfId="14147"/>
    <cellStyle name="40% - Accent3 9 4 4" xfId="14148"/>
    <cellStyle name="40% - Accent3 9 4 5" xfId="14149"/>
    <cellStyle name="40% - Accent3 9 5" xfId="14150"/>
    <cellStyle name="40% - Accent3 9 5 2" xfId="14151"/>
    <cellStyle name="40% - Accent3 9 5 3" xfId="14152"/>
    <cellStyle name="40% - Accent3 9 5 4" xfId="14153"/>
    <cellStyle name="40% - Accent3 9 5 5" xfId="14154"/>
    <cellStyle name="40% - Accent3 9 6" xfId="14155"/>
    <cellStyle name="40% - Accent3 9 7" xfId="14156"/>
    <cellStyle name="40% - Accent3 9 8" xfId="14157"/>
    <cellStyle name="40% - Accent3 9 9" xfId="14158"/>
    <cellStyle name="40% - Accent4 10" xfId="839"/>
    <cellStyle name="40% - Accent4 10 10" xfId="14159"/>
    <cellStyle name="40% - Accent4 10 2" xfId="840"/>
    <cellStyle name="40% - Accent4 10 2 2" xfId="14160"/>
    <cellStyle name="40% - Accent4 10 2 3" xfId="14161"/>
    <cellStyle name="40% - Accent4 10 2 4" xfId="14162"/>
    <cellStyle name="40% - Accent4 10 2 5" xfId="14163"/>
    <cellStyle name="40% - Accent4 10 3" xfId="841"/>
    <cellStyle name="40% - Accent4 10 3 2" xfId="14164"/>
    <cellStyle name="40% - Accent4 10 3 3" xfId="14165"/>
    <cellStyle name="40% - Accent4 10 3 4" xfId="14166"/>
    <cellStyle name="40% - Accent4 10 3 5" xfId="14167"/>
    <cellStyle name="40% - Accent4 10 4" xfId="14168"/>
    <cellStyle name="40% - Accent4 10 4 2" xfId="14169"/>
    <cellStyle name="40% - Accent4 10 4 3" xfId="14170"/>
    <cellStyle name="40% - Accent4 10 4 4" xfId="14171"/>
    <cellStyle name="40% - Accent4 10 4 5" xfId="14172"/>
    <cellStyle name="40% - Accent4 10 5" xfId="14173"/>
    <cellStyle name="40% - Accent4 10 5 2" xfId="14174"/>
    <cellStyle name="40% - Accent4 10 5 3" xfId="14175"/>
    <cellStyle name="40% - Accent4 10 5 4" xfId="14176"/>
    <cellStyle name="40% - Accent4 10 5 5" xfId="14177"/>
    <cellStyle name="40% - Accent4 10 6" xfId="14178"/>
    <cellStyle name="40% - Accent4 10 7" xfId="14179"/>
    <cellStyle name="40% - Accent4 10 8" xfId="14180"/>
    <cellStyle name="40% - Accent4 10 9" xfId="14181"/>
    <cellStyle name="40% - Accent4 11" xfId="842"/>
    <cellStyle name="40% - Accent4 11 10" xfId="14182"/>
    <cellStyle name="40% - Accent4 11 2" xfId="843"/>
    <cellStyle name="40% - Accent4 11 2 2" xfId="14183"/>
    <cellStyle name="40% - Accent4 11 2 3" xfId="14184"/>
    <cellStyle name="40% - Accent4 11 2 4" xfId="14185"/>
    <cellStyle name="40% - Accent4 11 2 5" xfId="14186"/>
    <cellStyle name="40% - Accent4 11 3" xfId="844"/>
    <cellStyle name="40% - Accent4 11 3 2" xfId="14187"/>
    <cellStyle name="40% - Accent4 11 3 3" xfId="14188"/>
    <cellStyle name="40% - Accent4 11 3 4" xfId="14189"/>
    <cellStyle name="40% - Accent4 11 3 5" xfId="14190"/>
    <cellStyle name="40% - Accent4 11 4" xfId="14191"/>
    <cellStyle name="40% - Accent4 11 4 2" xfId="14192"/>
    <cellStyle name="40% - Accent4 11 4 3" xfId="14193"/>
    <cellStyle name="40% - Accent4 11 4 4" xfId="14194"/>
    <cellStyle name="40% - Accent4 11 4 5" xfId="14195"/>
    <cellStyle name="40% - Accent4 11 5" xfId="14196"/>
    <cellStyle name="40% - Accent4 11 5 2" xfId="14197"/>
    <cellStyle name="40% - Accent4 11 5 3" xfId="14198"/>
    <cellStyle name="40% - Accent4 11 5 4" xfId="14199"/>
    <cellStyle name="40% - Accent4 11 5 5" xfId="14200"/>
    <cellStyle name="40% - Accent4 11 6" xfId="14201"/>
    <cellStyle name="40% - Accent4 11 7" xfId="14202"/>
    <cellStyle name="40% - Accent4 11 8" xfId="14203"/>
    <cellStyle name="40% - Accent4 11 9" xfId="14204"/>
    <cellStyle name="40% - Accent4 12" xfId="845"/>
    <cellStyle name="40% - Accent4 12 10" xfId="14205"/>
    <cellStyle name="40% - Accent4 12 2" xfId="846"/>
    <cellStyle name="40% - Accent4 12 2 2" xfId="14206"/>
    <cellStyle name="40% - Accent4 12 2 3" xfId="14207"/>
    <cellStyle name="40% - Accent4 12 2 4" xfId="14208"/>
    <cellStyle name="40% - Accent4 12 2 5" xfId="14209"/>
    <cellStyle name="40% - Accent4 12 3" xfId="847"/>
    <cellStyle name="40% - Accent4 12 3 2" xfId="14210"/>
    <cellStyle name="40% - Accent4 12 3 3" xfId="14211"/>
    <cellStyle name="40% - Accent4 12 3 4" xfId="14212"/>
    <cellStyle name="40% - Accent4 12 3 5" xfId="14213"/>
    <cellStyle name="40% - Accent4 12 4" xfId="14214"/>
    <cellStyle name="40% - Accent4 12 4 2" xfId="14215"/>
    <cellStyle name="40% - Accent4 12 4 3" xfId="14216"/>
    <cellStyle name="40% - Accent4 12 4 4" xfId="14217"/>
    <cellStyle name="40% - Accent4 12 4 5" xfId="14218"/>
    <cellStyle name="40% - Accent4 12 5" xfId="14219"/>
    <cellStyle name="40% - Accent4 12 5 2" xfId="14220"/>
    <cellStyle name="40% - Accent4 12 5 3" xfId="14221"/>
    <cellStyle name="40% - Accent4 12 5 4" xfId="14222"/>
    <cellStyle name="40% - Accent4 12 5 5" xfId="14223"/>
    <cellStyle name="40% - Accent4 12 6" xfId="14224"/>
    <cellStyle name="40% - Accent4 12 7" xfId="14225"/>
    <cellStyle name="40% - Accent4 12 8" xfId="14226"/>
    <cellStyle name="40% - Accent4 12 9" xfId="14227"/>
    <cellStyle name="40% - Accent4 13" xfId="848"/>
    <cellStyle name="40% - Accent4 13 2" xfId="14228"/>
    <cellStyle name="40% - Accent4 13 2 2" xfId="14229"/>
    <cellStyle name="40% - Accent4 13 2 3" xfId="14230"/>
    <cellStyle name="40% - Accent4 13 2 4" xfId="14231"/>
    <cellStyle name="40% - Accent4 13 2 5" xfId="14232"/>
    <cellStyle name="40% - Accent4 13 3" xfId="14233"/>
    <cellStyle name="40% - Accent4 13 3 2" xfId="14234"/>
    <cellStyle name="40% - Accent4 13 3 3" xfId="14235"/>
    <cellStyle name="40% - Accent4 13 3 4" xfId="14236"/>
    <cellStyle name="40% - Accent4 13 3 5" xfId="14237"/>
    <cellStyle name="40% - Accent4 13 4" xfId="14238"/>
    <cellStyle name="40% - Accent4 13 5" xfId="14239"/>
    <cellStyle name="40% - Accent4 13 6" xfId="14240"/>
    <cellStyle name="40% - Accent4 13 7" xfId="14241"/>
    <cellStyle name="40% - Accent4 13 8" xfId="14242"/>
    <cellStyle name="40% - Accent4 14" xfId="849"/>
    <cellStyle name="40% - Accent4 14 2" xfId="14243"/>
    <cellStyle name="40% - Accent4 14 2 2" xfId="14244"/>
    <cellStyle name="40% - Accent4 14 2 3" xfId="14245"/>
    <cellStyle name="40% - Accent4 14 2 4" xfId="14246"/>
    <cellStyle name="40% - Accent4 14 2 5" xfId="14247"/>
    <cellStyle name="40% - Accent4 14 3" xfId="14248"/>
    <cellStyle name="40% - Accent4 14 3 2" xfId="14249"/>
    <cellStyle name="40% - Accent4 14 3 3" xfId="14250"/>
    <cellStyle name="40% - Accent4 14 3 4" xfId="14251"/>
    <cellStyle name="40% - Accent4 14 3 5" xfId="14252"/>
    <cellStyle name="40% - Accent4 14 4" xfId="14253"/>
    <cellStyle name="40% - Accent4 14 5" xfId="14254"/>
    <cellStyle name="40% - Accent4 14 6" xfId="14255"/>
    <cellStyle name="40% - Accent4 14 7" xfId="14256"/>
    <cellStyle name="40% - Accent4 14 8" xfId="14257"/>
    <cellStyle name="40% - Accent4 15" xfId="850"/>
    <cellStyle name="40% - Accent4 15 2" xfId="14258"/>
    <cellStyle name="40% - Accent4 15 2 2" xfId="14259"/>
    <cellStyle name="40% - Accent4 15 2 3" xfId="14260"/>
    <cellStyle name="40% - Accent4 15 2 4" xfId="14261"/>
    <cellStyle name="40% - Accent4 15 2 5" xfId="14262"/>
    <cellStyle name="40% - Accent4 15 3" xfId="14263"/>
    <cellStyle name="40% - Accent4 15 3 2" xfId="14264"/>
    <cellStyle name="40% - Accent4 15 3 3" xfId="14265"/>
    <cellStyle name="40% - Accent4 15 3 4" xfId="14266"/>
    <cellStyle name="40% - Accent4 15 3 5" xfId="14267"/>
    <cellStyle name="40% - Accent4 15 4" xfId="14268"/>
    <cellStyle name="40% - Accent4 15 5" xfId="14269"/>
    <cellStyle name="40% - Accent4 15 6" xfId="14270"/>
    <cellStyle name="40% - Accent4 15 7" xfId="14271"/>
    <cellStyle name="40% - Accent4 15 8" xfId="14272"/>
    <cellStyle name="40% - Accent4 16" xfId="851"/>
    <cellStyle name="40% - Accent4 16 2" xfId="14273"/>
    <cellStyle name="40% - Accent4 16 2 2" xfId="14274"/>
    <cellStyle name="40% - Accent4 16 2 3" xfId="14275"/>
    <cellStyle name="40% - Accent4 16 2 4" xfId="14276"/>
    <cellStyle name="40% - Accent4 16 2 5" xfId="14277"/>
    <cellStyle name="40% - Accent4 16 3" xfId="14278"/>
    <cellStyle name="40% - Accent4 16 3 2" xfId="14279"/>
    <cellStyle name="40% - Accent4 16 3 3" xfId="14280"/>
    <cellStyle name="40% - Accent4 16 3 4" xfId="14281"/>
    <cellStyle name="40% - Accent4 16 3 5" xfId="14282"/>
    <cellStyle name="40% - Accent4 16 4" xfId="14283"/>
    <cellStyle name="40% - Accent4 16 5" xfId="14284"/>
    <cellStyle name="40% - Accent4 16 6" xfId="14285"/>
    <cellStyle name="40% - Accent4 16 7" xfId="14286"/>
    <cellStyle name="40% - Accent4 16 8" xfId="14287"/>
    <cellStyle name="40% - Accent4 17" xfId="852"/>
    <cellStyle name="40% - Accent4 17 2" xfId="14288"/>
    <cellStyle name="40% - Accent4 17 2 2" xfId="14289"/>
    <cellStyle name="40% - Accent4 17 2 3" xfId="14290"/>
    <cellStyle name="40% - Accent4 17 2 4" xfId="14291"/>
    <cellStyle name="40% - Accent4 17 2 5" xfId="14292"/>
    <cellStyle name="40% - Accent4 17 3" xfId="14293"/>
    <cellStyle name="40% - Accent4 17 3 2" xfId="14294"/>
    <cellStyle name="40% - Accent4 17 3 3" xfId="14295"/>
    <cellStyle name="40% - Accent4 17 3 4" xfId="14296"/>
    <cellStyle name="40% - Accent4 17 3 5" xfId="14297"/>
    <cellStyle name="40% - Accent4 17 4" xfId="14298"/>
    <cellStyle name="40% - Accent4 17 5" xfId="14299"/>
    <cellStyle name="40% - Accent4 17 6" xfId="14300"/>
    <cellStyle name="40% - Accent4 17 7" xfId="14301"/>
    <cellStyle name="40% - Accent4 17 8" xfId="14302"/>
    <cellStyle name="40% - Accent4 18" xfId="853"/>
    <cellStyle name="40% - Accent4 18 2" xfId="14303"/>
    <cellStyle name="40% - Accent4 18 2 2" xfId="14304"/>
    <cellStyle name="40% - Accent4 18 2 3" xfId="14305"/>
    <cellStyle name="40% - Accent4 18 2 4" xfId="14306"/>
    <cellStyle name="40% - Accent4 18 2 5" xfId="14307"/>
    <cellStyle name="40% - Accent4 18 3" xfId="14308"/>
    <cellStyle name="40% - Accent4 18 3 2" xfId="14309"/>
    <cellStyle name="40% - Accent4 18 3 3" xfId="14310"/>
    <cellStyle name="40% - Accent4 18 3 4" xfId="14311"/>
    <cellStyle name="40% - Accent4 18 3 5" xfId="14312"/>
    <cellStyle name="40% - Accent4 18 4" xfId="14313"/>
    <cellStyle name="40% - Accent4 18 5" xfId="14314"/>
    <cellStyle name="40% - Accent4 18 6" xfId="14315"/>
    <cellStyle name="40% - Accent4 18 7" xfId="14316"/>
    <cellStyle name="40% - Accent4 18 8" xfId="14317"/>
    <cellStyle name="40% - Accent4 19" xfId="854"/>
    <cellStyle name="40% - Accent4 19 2" xfId="14318"/>
    <cellStyle name="40% - Accent4 19 2 2" xfId="14319"/>
    <cellStyle name="40% - Accent4 19 2 3" xfId="14320"/>
    <cellStyle name="40% - Accent4 19 2 4" xfId="14321"/>
    <cellStyle name="40% - Accent4 19 2 5" xfId="14322"/>
    <cellStyle name="40% - Accent4 19 3" xfId="14323"/>
    <cellStyle name="40% - Accent4 19 3 2" xfId="14324"/>
    <cellStyle name="40% - Accent4 19 3 3" xfId="14325"/>
    <cellStyle name="40% - Accent4 19 3 4" xfId="14326"/>
    <cellStyle name="40% - Accent4 19 3 5" xfId="14327"/>
    <cellStyle name="40% - Accent4 19 4" xfId="14328"/>
    <cellStyle name="40% - Accent4 19 5" xfId="14329"/>
    <cellStyle name="40% - Accent4 19 6" xfId="14330"/>
    <cellStyle name="40% - Accent4 19 7" xfId="14331"/>
    <cellStyle name="40% - Accent4 19 8" xfId="14332"/>
    <cellStyle name="40% - Accent4 2" xfId="855"/>
    <cellStyle name="40% - Accent4 2 10" xfId="14333"/>
    <cellStyle name="40% - Accent4 2 11" xfId="14334"/>
    <cellStyle name="40% - Accent4 2 12" xfId="14335"/>
    <cellStyle name="40% - Accent4 2 2" xfId="856"/>
    <cellStyle name="40% - Accent4 2 2 2" xfId="14336"/>
    <cellStyle name="40% - Accent4 2 2 2 2" xfId="14337"/>
    <cellStyle name="40% - Accent4 2 2 2 3" xfId="14338"/>
    <cellStyle name="40% - Accent4 2 2 2 4" xfId="14339"/>
    <cellStyle name="40% - Accent4 2 2 2 5" xfId="14340"/>
    <cellStyle name="40% - Accent4 2 2 3" xfId="14341"/>
    <cellStyle name="40% - Accent4 2 2 4" xfId="14342"/>
    <cellStyle name="40% - Accent4 2 2 5" xfId="14343"/>
    <cellStyle name="40% - Accent4 2 2 6" xfId="14344"/>
    <cellStyle name="40% - Accent4 2 2 7" xfId="14345"/>
    <cellStyle name="40% - Accent4 2 2 8" xfId="14346"/>
    <cellStyle name="40% - Accent4 2 3" xfId="857"/>
    <cellStyle name="40% - Accent4 2 3 2" xfId="14347"/>
    <cellStyle name="40% - Accent4 2 3 3" xfId="14348"/>
    <cellStyle name="40% - Accent4 2 3 4" xfId="14349"/>
    <cellStyle name="40% - Accent4 2 3 5" xfId="14350"/>
    <cellStyle name="40% - Accent4 2 4" xfId="14351"/>
    <cellStyle name="40% - Accent4 2 4 2" xfId="14352"/>
    <cellStyle name="40% - Accent4 2 4 3" xfId="14353"/>
    <cellStyle name="40% - Accent4 2 4 4" xfId="14354"/>
    <cellStyle name="40% - Accent4 2 4 5" xfId="14355"/>
    <cellStyle name="40% - Accent4 2 5" xfId="14356"/>
    <cellStyle name="40% - Accent4 2 5 2" xfId="14357"/>
    <cellStyle name="40% - Accent4 2 5 3" xfId="14358"/>
    <cellStyle name="40% - Accent4 2 5 4" xfId="14359"/>
    <cellStyle name="40% - Accent4 2 5 5" xfId="14360"/>
    <cellStyle name="40% - Accent4 2 6" xfId="14361"/>
    <cellStyle name="40% - Accent4 2 6 2" xfId="14362"/>
    <cellStyle name="40% - Accent4 2 6 3" xfId="14363"/>
    <cellStyle name="40% - Accent4 2 6 4" xfId="14364"/>
    <cellStyle name="40% - Accent4 2 6 5" xfId="14365"/>
    <cellStyle name="40% - Accent4 2 7" xfId="14366"/>
    <cellStyle name="40% - Accent4 2 8" xfId="14367"/>
    <cellStyle name="40% - Accent4 2 9" xfId="14368"/>
    <cellStyle name="40% - Accent4 20" xfId="858"/>
    <cellStyle name="40% - Accent4 20 2" xfId="14369"/>
    <cellStyle name="40% - Accent4 20 2 2" xfId="14370"/>
    <cellStyle name="40% - Accent4 20 2 3" xfId="14371"/>
    <cellStyle name="40% - Accent4 20 2 4" xfId="14372"/>
    <cellStyle name="40% - Accent4 20 2 5" xfId="14373"/>
    <cellStyle name="40% - Accent4 20 3" xfId="14374"/>
    <cellStyle name="40% - Accent4 20 3 2" xfId="14375"/>
    <cellStyle name="40% - Accent4 20 3 3" xfId="14376"/>
    <cellStyle name="40% - Accent4 20 3 4" xfId="14377"/>
    <cellStyle name="40% - Accent4 20 3 5" xfId="14378"/>
    <cellStyle name="40% - Accent4 20 4" xfId="14379"/>
    <cellStyle name="40% - Accent4 20 5" xfId="14380"/>
    <cellStyle name="40% - Accent4 20 6" xfId="14381"/>
    <cellStyle name="40% - Accent4 20 7" xfId="14382"/>
    <cellStyle name="40% - Accent4 20 8" xfId="14383"/>
    <cellStyle name="40% - Accent4 21" xfId="859"/>
    <cellStyle name="40% - Accent4 21 2" xfId="14384"/>
    <cellStyle name="40% - Accent4 21 2 2" xfId="14385"/>
    <cellStyle name="40% - Accent4 21 2 3" xfId="14386"/>
    <cellStyle name="40% - Accent4 21 2 4" xfId="14387"/>
    <cellStyle name="40% - Accent4 21 2 5" xfId="14388"/>
    <cellStyle name="40% - Accent4 21 3" xfId="14389"/>
    <cellStyle name="40% - Accent4 21 3 2" xfId="14390"/>
    <cellStyle name="40% - Accent4 21 3 3" xfId="14391"/>
    <cellStyle name="40% - Accent4 21 3 4" xfId="14392"/>
    <cellStyle name="40% - Accent4 21 3 5" xfId="14393"/>
    <cellStyle name="40% - Accent4 21 4" xfId="14394"/>
    <cellStyle name="40% - Accent4 21 5" xfId="14395"/>
    <cellStyle name="40% - Accent4 21 6" xfId="14396"/>
    <cellStyle name="40% - Accent4 21 7" xfId="14397"/>
    <cellStyle name="40% - Accent4 21 8" xfId="14398"/>
    <cellStyle name="40% - Accent4 22" xfId="860"/>
    <cellStyle name="40% - Accent4 22 2" xfId="14399"/>
    <cellStyle name="40% - Accent4 22 2 2" xfId="14400"/>
    <cellStyle name="40% - Accent4 22 2 3" xfId="14401"/>
    <cellStyle name="40% - Accent4 22 2 4" xfId="14402"/>
    <cellStyle name="40% - Accent4 22 2 5" xfId="14403"/>
    <cellStyle name="40% - Accent4 22 3" xfId="14404"/>
    <cellStyle name="40% - Accent4 22 3 2" xfId="14405"/>
    <cellStyle name="40% - Accent4 22 3 3" xfId="14406"/>
    <cellStyle name="40% - Accent4 22 3 4" xfId="14407"/>
    <cellStyle name="40% - Accent4 22 3 5" xfId="14408"/>
    <cellStyle name="40% - Accent4 22 4" xfId="14409"/>
    <cellStyle name="40% - Accent4 22 5" xfId="14410"/>
    <cellStyle name="40% - Accent4 22 6" xfId="14411"/>
    <cellStyle name="40% - Accent4 22 7" xfId="14412"/>
    <cellStyle name="40% - Accent4 22 8" xfId="14413"/>
    <cellStyle name="40% - Accent4 23" xfId="861"/>
    <cellStyle name="40% - Accent4 23 2" xfId="14414"/>
    <cellStyle name="40% - Accent4 23 2 2" xfId="14415"/>
    <cellStyle name="40% - Accent4 23 2 3" xfId="14416"/>
    <cellStyle name="40% - Accent4 23 2 4" xfId="14417"/>
    <cellStyle name="40% - Accent4 23 2 5" xfId="14418"/>
    <cellStyle name="40% - Accent4 23 3" xfId="14419"/>
    <cellStyle name="40% - Accent4 23 3 2" xfId="14420"/>
    <cellStyle name="40% - Accent4 23 3 3" xfId="14421"/>
    <cellStyle name="40% - Accent4 23 3 4" xfId="14422"/>
    <cellStyle name="40% - Accent4 23 3 5" xfId="14423"/>
    <cellStyle name="40% - Accent4 23 4" xfId="14424"/>
    <cellStyle name="40% - Accent4 23 5" xfId="14425"/>
    <cellStyle name="40% - Accent4 23 6" xfId="14426"/>
    <cellStyle name="40% - Accent4 23 7" xfId="14427"/>
    <cellStyle name="40% - Accent4 23 8" xfId="14428"/>
    <cellStyle name="40% - Accent4 24" xfId="862"/>
    <cellStyle name="40% - Accent4 24 2" xfId="14429"/>
    <cellStyle name="40% - Accent4 24 2 2" xfId="14430"/>
    <cellStyle name="40% - Accent4 24 2 3" xfId="14431"/>
    <cellStyle name="40% - Accent4 24 2 4" xfId="14432"/>
    <cellStyle name="40% - Accent4 24 2 5" xfId="14433"/>
    <cellStyle name="40% - Accent4 24 3" xfId="14434"/>
    <cellStyle name="40% - Accent4 24 3 2" xfId="14435"/>
    <cellStyle name="40% - Accent4 24 3 3" xfId="14436"/>
    <cellStyle name="40% - Accent4 24 3 4" xfId="14437"/>
    <cellStyle name="40% - Accent4 24 3 5" xfId="14438"/>
    <cellStyle name="40% - Accent4 24 4" xfId="14439"/>
    <cellStyle name="40% - Accent4 24 5" xfId="14440"/>
    <cellStyle name="40% - Accent4 24 6" xfId="14441"/>
    <cellStyle name="40% - Accent4 24 7" xfId="14442"/>
    <cellStyle name="40% - Accent4 24 8" xfId="14443"/>
    <cellStyle name="40% - Accent4 25" xfId="863"/>
    <cellStyle name="40% - Accent4 25 2" xfId="14444"/>
    <cellStyle name="40% - Accent4 25 2 2" xfId="14445"/>
    <cellStyle name="40% - Accent4 25 2 3" xfId="14446"/>
    <cellStyle name="40% - Accent4 25 2 4" xfId="14447"/>
    <cellStyle name="40% - Accent4 25 2 5" xfId="14448"/>
    <cellStyle name="40% - Accent4 25 3" xfId="14449"/>
    <cellStyle name="40% - Accent4 25 3 2" xfId="14450"/>
    <cellStyle name="40% - Accent4 25 3 3" xfId="14451"/>
    <cellStyle name="40% - Accent4 25 3 4" xfId="14452"/>
    <cellStyle name="40% - Accent4 25 3 5" xfId="14453"/>
    <cellStyle name="40% - Accent4 25 4" xfId="14454"/>
    <cellStyle name="40% - Accent4 25 5" xfId="14455"/>
    <cellStyle name="40% - Accent4 25 6" xfId="14456"/>
    <cellStyle name="40% - Accent4 25 7" xfId="14457"/>
    <cellStyle name="40% - Accent4 25 8" xfId="14458"/>
    <cellStyle name="40% - Accent4 26" xfId="864"/>
    <cellStyle name="40% - Accent4 26 2" xfId="14459"/>
    <cellStyle name="40% - Accent4 26 2 2" xfId="14460"/>
    <cellStyle name="40% - Accent4 26 2 3" xfId="14461"/>
    <cellStyle name="40% - Accent4 26 2 4" xfId="14462"/>
    <cellStyle name="40% - Accent4 26 2 5" xfId="14463"/>
    <cellStyle name="40% - Accent4 26 3" xfId="14464"/>
    <cellStyle name="40% - Accent4 26 3 2" xfId="14465"/>
    <cellStyle name="40% - Accent4 26 3 3" xfId="14466"/>
    <cellStyle name="40% - Accent4 26 3 4" xfId="14467"/>
    <cellStyle name="40% - Accent4 26 3 5" xfId="14468"/>
    <cellStyle name="40% - Accent4 26 4" xfId="14469"/>
    <cellStyle name="40% - Accent4 26 5" xfId="14470"/>
    <cellStyle name="40% - Accent4 26 6" xfId="14471"/>
    <cellStyle name="40% - Accent4 26 7" xfId="14472"/>
    <cellStyle name="40% - Accent4 26 8" xfId="14473"/>
    <cellStyle name="40% - Accent4 27" xfId="865"/>
    <cellStyle name="40% - Accent4 27 2" xfId="14474"/>
    <cellStyle name="40% - Accent4 27 2 2" xfId="14475"/>
    <cellStyle name="40% - Accent4 27 2 3" xfId="14476"/>
    <cellStyle name="40% - Accent4 27 2 4" xfId="14477"/>
    <cellStyle name="40% - Accent4 27 2 5" xfId="14478"/>
    <cellStyle name="40% - Accent4 27 3" xfId="14479"/>
    <cellStyle name="40% - Accent4 27 3 2" xfId="14480"/>
    <cellStyle name="40% - Accent4 27 3 3" xfId="14481"/>
    <cellStyle name="40% - Accent4 27 3 4" xfId="14482"/>
    <cellStyle name="40% - Accent4 27 3 5" xfId="14483"/>
    <cellStyle name="40% - Accent4 27 4" xfId="14484"/>
    <cellStyle name="40% - Accent4 27 5" xfId="14485"/>
    <cellStyle name="40% - Accent4 27 6" xfId="14486"/>
    <cellStyle name="40% - Accent4 27 7" xfId="14487"/>
    <cellStyle name="40% - Accent4 27 8" xfId="14488"/>
    <cellStyle name="40% - Accent4 28" xfId="866"/>
    <cellStyle name="40% - Accent4 28 2" xfId="14489"/>
    <cellStyle name="40% - Accent4 28 2 2" xfId="14490"/>
    <cellStyle name="40% - Accent4 28 2 3" xfId="14491"/>
    <cellStyle name="40% - Accent4 28 2 4" xfId="14492"/>
    <cellStyle name="40% - Accent4 28 2 5" xfId="14493"/>
    <cellStyle name="40% - Accent4 28 3" xfId="14494"/>
    <cellStyle name="40% - Accent4 28 3 2" xfId="14495"/>
    <cellStyle name="40% - Accent4 28 3 3" xfId="14496"/>
    <cellStyle name="40% - Accent4 28 3 4" xfId="14497"/>
    <cellStyle name="40% - Accent4 28 3 5" xfId="14498"/>
    <cellStyle name="40% - Accent4 28 4" xfId="14499"/>
    <cellStyle name="40% - Accent4 28 5" xfId="14500"/>
    <cellStyle name="40% - Accent4 28 6" xfId="14501"/>
    <cellStyle name="40% - Accent4 28 7" xfId="14502"/>
    <cellStyle name="40% - Accent4 28 8" xfId="14503"/>
    <cellStyle name="40% - Accent4 29" xfId="867"/>
    <cellStyle name="40% - Accent4 29 2" xfId="14504"/>
    <cellStyle name="40% - Accent4 29 2 2" xfId="14505"/>
    <cellStyle name="40% - Accent4 29 2 3" xfId="14506"/>
    <cellStyle name="40% - Accent4 29 2 4" xfId="14507"/>
    <cellStyle name="40% - Accent4 29 2 5" xfId="14508"/>
    <cellStyle name="40% - Accent4 29 3" xfId="14509"/>
    <cellStyle name="40% - Accent4 29 3 2" xfId="14510"/>
    <cellStyle name="40% - Accent4 29 3 3" xfId="14511"/>
    <cellStyle name="40% - Accent4 29 3 4" xfId="14512"/>
    <cellStyle name="40% - Accent4 29 3 5" xfId="14513"/>
    <cellStyle name="40% - Accent4 29 4" xfId="14514"/>
    <cellStyle name="40% - Accent4 29 5" xfId="14515"/>
    <cellStyle name="40% - Accent4 29 6" xfId="14516"/>
    <cellStyle name="40% - Accent4 29 7" xfId="14517"/>
    <cellStyle name="40% - Accent4 29 8" xfId="14518"/>
    <cellStyle name="40% - Accent4 3" xfId="868"/>
    <cellStyle name="40% - Accent4 3 10" xfId="14519"/>
    <cellStyle name="40% - Accent4 3 2" xfId="869"/>
    <cellStyle name="40% - Accent4 3 2 2" xfId="14520"/>
    <cellStyle name="40% - Accent4 3 2 3" xfId="14521"/>
    <cellStyle name="40% - Accent4 3 2 4" xfId="14522"/>
    <cellStyle name="40% - Accent4 3 2 5" xfId="14523"/>
    <cellStyle name="40% - Accent4 3 3" xfId="870"/>
    <cellStyle name="40% - Accent4 3 3 2" xfId="14524"/>
    <cellStyle name="40% - Accent4 3 3 3" xfId="14525"/>
    <cellStyle name="40% - Accent4 3 3 4" xfId="14526"/>
    <cellStyle name="40% - Accent4 3 3 5" xfId="14527"/>
    <cellStyle name="40% - Accent4 3 4" xfId="14528"/>
    <cellStyle name="40% - Accent4 3 4 2" xfId="14529"/>
    <cellStyle name="40% - Accent4 3 4 3" xfId="14530"/>
    <cellStyle name="40% - Accent4 3 4 4" xfId="14531"/>
    <cellStyle name="40% - Accent4 3 4 5" xfId="14532"/>
    <cellStyle name="40% - Accent4 3 5" xfId="14533"/>
    <cellStyle name="40% - Accent4 3 5 2" xfId="14534"/>
    <cellStyle name="40% - Accent4 3 5 3" xfId="14535"/>
    <cellStyle name="40% - Accent4 3 5 4" xfId="14536"/>
    <cellStyle name="40% - Accent4 3 5 5" xfId="14537"/>
    <cellStyle name="40% - Accent4 3 6" xfId="14538"/>
    <cellStyle name="40% - Accent4 3 7" xfId="14539"/>
    <cellStyle name="40% - Accent4 3 8" xfId="14540"/>
    <cellStyle name="40% - Accent4 3 9" xfId="14541"/>
    <cellStyle name="40% - Accent4 30" xfId="871"/>
    <cellStyle name="40% - Accent4 30 2" xfId="14542"/>
    <cellStyle name="40% - Accent4 30 2 2" xfId="14543"/>
    <cellStyle name="40% - Accent4 30 2 3" xfId="14544"/>
    <cellStyle name="40% - Accent4 30 2 4" xfId="14545"/>
    <cellStyle name="40% - Accent4 30 2 5" xfId="14546"/>
    <cellStyle name="40% - Accent4 30 3" xfId="14547"/>
    <cellStyle name="40% - Accent4 30 3 2" xfId="14548"/>
    <cellStyle name="40% - Accent4 30 3 3" xfId="14549"/>
    <cellStyle name="40% - Accent4 30 3 4" xfId="14550"/>
    <cellStyle name="40% - Accent4 30 3 5" xfId="14551"/>
    <cellStyle name="40% - Accent4 30 4" xfId="14552"/>
    <cellStyle name="40% - Accent4 30 5" xfId="14553"/>
    <cellStyle name="40% - Accent4 30 6" xfId="14554"/>
    <cellStyle name="40% - Accent4 30 7" xfId="14555"/>
    <cellStyle name="40% - Accent4 30 8" xfId="14556"/>
    <cellStyle name="40% - Accent4 31" xfId="872"/>
    <cellStyle name="40% - Accent4 31 2" xfId="14557"/>
    <cellStyle name="40% - Accent4 31 2 2" xfId="14558"/>
    <cellStyle name="40% - Accent4 31 2 3" xfId="14559"/>
    <cellStyle name="40% - Accent4 31 2 4" xfId="14560"/>
    <cellStyle name="40% - Accent4 31 2 5" xfId="14561"/>
    <cellStyle name="40% - Accent4 31 3" xfId="14562"/>
    <cellStyle name="40% - Accent4 31 3 2" xfId="14563"/>
    <cellStyle name="40% - Accent4 31 3 3" xfId="14564"/>
    <cellStyle name="40% - Accent4 31 3 4" xfId="14565"/>
    <cellStyle name="40% - Accent4 31 3 5" xfId="14566"/>
    <cellStyle name="40% - Accent4 31 4" xfId="14567"/>
    <cellStyle name="40% - Accent4 31 5" xfId="14568"/>
    <cellStyle name="40% - Accent4 31 6" xfId="14569"/>
    <cellStyle name="40% - Accent4 31 7" xfId="14570"/>
    <cellStyle name="40% - Accent4 31 8" xfId="14571"/>
    <cellStyle name="40% - Accent4 32" xfId="873"/>
    <cellStyle name="40% - Accent4 32 2" xfId="14572"/>
    <cellStyle name="40% - Accent4 32 2 2" xfId="14573"/>
    <cellStyle name="40% - Accent4 32 2 3" xfId="14574"/>
    <cellStyle name="40% - Accent4 32 2 4" xfId="14575"/>
    <cellStyle name="40% - Accent4 32 2 5" xfId="14576"/>
    <cellStyle name="40% - Accent4 32 3" xfId="14577"/>
    <cellStyle name="40% - Accent4 32 3 2" xfId="14578"/>
    <cellStyle name="40% - Accent4 32 3 3" xfId="14579"/>
    <cellStyle name="40% - Accent4 32 3 4" xfId="14580"/>
    <cellStyle name="40% - Accent4 32 3 5" xfId="14581"/>
    <cellStyle name="40% - Accent4 32 4" xfId="14582"/>
    <cellStyle name="40% - Accent4 32 5" xfId="14583"/>
    <cellStyle name="40% - Accent4 32 6" xfId="14584"/>
    <cellStyle name="40% - Accent4 32 7" xfId="14585"/>
    <cellStyle name="40% - Accent4 32 8" xfId="14586"/>
    <cellStyle name="40% - Accent4 33" xfId="874"/>
    <cellStyle name="40% - Accent4 33 2" xfId="14587"/>
    <cellStyle name="40% - Accent4 33 2 2" xfId="14588"/>
    <cellStyle name="40% - Accent4 33 2 3" xfId="14589"/>
    <cellStyle name="40% - Accent4 33 2 4" xfId="14590"/>
    <cellStyle name="40% - Accent4 33 2 5" xfId="14591"/>
    <cellStyle name="40% - Accent4 33 3" xfId="14592"/>
    <cellStyle name="40% - Accent4 33 3 2" xfId="14593"/>
    <cellStyle name="40% - Accent4 33 3 3" xfId="14594"/>
    <cellStyle name="40% - Accent4 33 3 4" xfId="14595"/>
    <cellStyle name="40% - Accent4 33 3 5" xfId="14596"/>
    <cellStyle name="40% - Accent4 33 4" xfId="14597"/>
    <cellStyle name="40% - Accent4 33 5" xfId="14598"/>
    <cellStyle name="40% - Accent4 33 6" xfId="14599"/>
    <cellStyle name="40% - Accent4 33 7" xfId="14600"/>
    <cellStyle name="40% - Accent4 33 8" xfId="14601"/>
    <cellStyle name="40% - Accent4 34" xfId="875"/>
    <cellStyle name="40% - Accent4 34 2" xfId="14602"/>
    <cellStyle name="40% - Accent4 34 2 2" xfId="14603"/>
    <cellStyle name="40% - Accent4 34 2 3" xfId="14604"/>
    <cellStyle name="40% - Accent4 34 2 4" xfId="14605"/>
    <cellStyle name="40% - Accent4 34 2 5" xfId="14606"/>
    <cellStyle name="40% - Accent4 34 3" xfId="14607"/>
    <cellStyle name="40% - Accent4 34 3 2" xfId="14608"/>
    <cellStyle name="40% - Accent4 34 3 3" xfId="14609"/>
    <cellStyle name="40% - Accent4 34 3 4" xfId="14610"/>
    <cellStyle name="40% - Accent4 34 3 5" xfId="14611"/>
    <cellStyle name="40% - Accent4 34 4" xfId="14612"/>
    <cellStyle name="40% - Accent4 34 5" xfId="14613"/>
    <cellStyle name="40% - Accent4 34 6" xfId="14614"/>
    <cellStyle name="40% - Accent4 34 7" xfId="14615"/>
    <cellStyle name="40% - Accent4 34 8" xfId="14616"/>
    <cellStyle name="40% - Accent4 35" xfId="876"/>
    <cellStyle name="40% - Accent4 35 2" xfId="14617"/>
    <cellStyle name="40% - Accent4 35 2 2" xfId="14618"/>
    <cellStyle name="40% - Accent4 35 2 3" xfId="14619"/>
    <cellStyle name="40% - Accent4 35 2 4" xfId="14620"/>
    <cellStyle name="40% - Accent4 35 2 5" xfId="14621"/>
    <cellStyle name="40% - Accent4 35 3" xfId="14622"/>
    <cellStyle name="40% - Accent4 35 3 2" xfId="14623"/>
    <cellStyle name="40% - Accent4 35 3 3" xfId="14624"/>
    <cellStyle name="40% - Accent4 35 3 4" xfId="14625"/>
    <cellStyle name="40% - Accent4 35 3 5" xfId="14626"/>
    <cellStyle name="40% - Accent4 35 4" xfId="14627"/>
    <cellStyle name="40% - Accent4 35 5" xfId="14628"/>
    <cellStyle name="40% - Accent4 35 6" xfId="14629"/>
    <cellStyle name="40% - Accent4 35 7" xfId="14630"/>
    <cellStyle name="40% - Accent4 35 8" xfId="14631"/>
    <cellStyle name="40% - Accent4 36" xfId="877"/>
    <cellStyle name="40% - Accent4 36 2" xfId="14632"/>
    <cellStyle name="40% - Accent4 36 2 2" xfId="14633"/>
    <cellStyle name="40% - Accent4 36 2 3" xfId="14634"/>
    <cellStyle name="40% - Accent4 36 2 4" xfId="14635"/>
    <cellStyle name="40% - Accent4 36 2 5" xfId="14636"/>
    <cellStyle name="40% - Accent4 36 3" xfId="14637"/>
    <cellStyle name="40% - Accent4 36 3 2" xfId="14638"/>
    <cellStyle name="40% - Accent4 36 3 3" xfId="14639"/>
    <cellStyle name="40% - Accent4 36 3 4" xfId="14640"/>
    <cellStyle name="40% - Accent4 36 3 5" xfId="14641"/>
    <cellStyle name="40% - Accent4 36 4" xfId="14642"/>
    <cellStyle name="40% - Accent4 36 5" xfId="14643"/>
    <cellStyle name="40% - Accent4 36 6" xfId="14644"/>
    <cellStyle name="40% - Accent4 36 7" xfId="14645"/>
    <cellStyle name="40% - Accent4 36 8" xfId="14646"/>
    <cellStyle name="40% - Accent4 37" xfId="878"/>
    <cellStyle name="40% - Accent4 37 2" xfId="14647"/>
    <cellStyle name="40% - Accent4 37 2 2" xfId="14648"/>
    <cellStyle name="40% - Accent4 37 2 3" xfId="14649"/>
    <cellStyle name="40% - Accent4 37 2 4" xfId="14650"/>
    <cellStyle name="40% - Accent4 37 2 5" xfId="14651"/>
    <cellStyle name="40% - Accent4 37 3" xfId="14652"/>
    <cellStyle name="40% - Accent4 37 3 2" xfId="14653"/>
    <cellStyle name="40% - Accent4 37 3 3" xfId="14654"/>
    <cellStyle name="40% - Accent4 37 3 4" xfId="14655"/>
    <cellStyle name="40% - Accent4 37 3 5" xfId="14656"/>
    <cellStyle name="40% - Accent4 37 4" xfId="14657"/>
    <cellStyle name="40% - Accent4 37 5" xfId="14658"/>
    <cellStyle name="40% - Accent4 37 6" xfId="14659"/>
    <cellStyle name="40% - Accent4 37 7" xfId="14660"/>
    <cellStyle name="40% - Accent4 37 8" xfId="14661"/>
    <cellStyle name="40% - Accent4 38" xfId="879"/>
    <cellStyle name="40% - Accent4 38 2" xfId="14662"/>
    <cellStyle name="40% - Accent4 38 2 2" xfId="14663"/>
    <cellStyle name="40% - Accent4 38 2 3" xfId="14664"/>
    <cellStyle name="40% - Accent4 38 2 4" xfId="14665"/>
    <cellStyle name="40% - Accent4 38 2 5" xfId="14666"/>
    <cellStyle name="40% - Accent4 38 3" xfId="14667"/>
    <cellStyle name="40% - Accent4 38 3 2" xfId="14668"/>
    <cellStyle name="40% - Accent4 38 3 3" xfId="14669"/>
    <cellStyle name="40% - Accent4 38 3 4" xfId="14670"/>
    <cellStyle name="40% - Accent4 38 3 5" xfId="14671"/>
    <cellStyle name="40% - Accent4 38 4" xfId="14672"/>
    <cellStyle name="40% - Accent4 38 5" xfId="14673"/>
    <cellStyle name="40% - Accent4 38 6" xfId="14674"/>
    <cellStyle name="40% - Accent4 38 7" xfId="14675"/>
    <cellStyle name="40% - Accent4 38 8" xfId="14676"/>
    <cellStyle name="40% - Accent4 39" xfId="880"/>
    <cellStyle name="40% - Accent4 39 2" xfId="14677"/>
    <cellStyle name="40% - Accent4 39 2 2" xfId="14678"/>
    <cellStyle name="40% - Accent4 39 2 3" xfId="14679"/>
    <cellStyle name="40% - Accent4 39 2 4" xfId="14680"/>
    <cellStyle name="40% - Accent4 39 2 5" xfId="14681"/>
    <cellStyle name="40% - Accent4 39 3" xfId="14682"/>
    <cellStyle name="40% - Accent4 39 3 2" xfId="14683"/>
    <cellStyle name="40% - Accent4 39 3 3" xfId="14684"/>
    <cellStyle name="40% - Accent4 39 3 4" xfId="14685"/>
    <cellStyle name="40% - Accent4 39 3 5" xfId="14686"/>
    <cellStyle name="40% - Accent4 39 4" xfId="14687"/>
    <cellStyle name="40% - Accent4 39 5" xfId="14688"/>
    <cellStyle name="40% - Accent4 39 6" xfId="14689"/>
    <cellStyle name="40% - Accent4 39 7" xfId="14690"/>
    <cellStyle name="40% - Accent4 39 8" xfId="14691"/>
    <cellStyle name="40% - Accent4 4" xfId="881"/>
    <cellStyle name="40% - Accent4 4 10" xfId="14692"/>
    <cellStyle name="40% - Accent4 4 2" xfId="882"/>
    <cellStyle name="40% - Accent4 4 2 2" xfId="14693"/>
    <cellStyle name="40% - Accent4 4 2 3" xfId="14694"/>
    <cellStyle name="40% - Accent4 4 2 4" xfId="14695"/>
    <cellStyle name="40% - Accent4 4 2 5" xfId="14696"/>
    <cellStyle name="40% - Accent4 4 3" xfId="883"/>
    <cellStyle name="40% - Accent4 4 3 2" xfId="14697"/>
    <cellStyle name="40% - Accent4 4 3 3" xfId="14698"/>
    <cellStyle name="40% - Accent4 4 3 4" xfId="14699"/>
    <cellStyle name="40% - Accent4 4 3 5" xfId="14700"/>
    <cellStyle name="40% - Accent4 4 4" xfId="14701"/>
    <cellStyle name="40% - Accent4 4 4 2" xfId="14702"/>
    <cellStyle name="40% - Accent4 4 4 3" xfId="14703"/>
    <cellStyle name="40% - Accent4 4 4 4" xfId="14704"/>
    <cellStyle name="40% - Accent4 4 4 5" xfId="14705"/>
    <cellStyle name="40% - Accent4 4 5" xfId="14706"/>
    <cellStyle name="40% - Accent4 4 5 2" xfId="14707"/>
    <cellStyle name="40% - Accent4 4 5 3" xfId="14708"/>
    <cellStyle name="40% - Accent4 4 5 4" xfId="14709"/>
    <cellStyle name="40% - Accent4 4 5 5" xfId="14710"/>
    <cellStyle name="40% - Accent4 4 6" xfId="14711"/>
    <cellStyle name="40% - Accent4 4 7" xfId="14712"/>
    <cellStyle name="40% - Accent4 4 8" xfId="14713"/>
    <cellStyle name="40% - Accent4 4 9" xfId="14714"/>
    <cellStyle name="40% - Accent4 40" xfId="884"/>
    <cellStyle name="40% - Accent4 40 2" xfId="14715"/>
    <cellStyle name="40% - Accent4 40 2 2" xfId="14716"/>
    <cellStyle name="40% - Accent4 40 2 3" xfId="14717"/>
    <cellStyle name="40% - Accent4 40 2 4" xfId="14718"/>
    <cellStyle name="40% - Accent4 40 2 5" xfId="14719"/>
    <cellStyle name="40% - Accent4 40 3" xfId="14720"/>
    <cellStyle name="40% - Accent4 40 3 2" xfId="14721"/>
    <cellStyle name="40% - Accent4 40 3 3" xfId="14722"/>
    <cellStyle name="40% - Accent4 40 3 4" xfId="14723"/>
    <cellStyle name="40% - Accent4 40 3 5" xfId="14724"/>
    <cellStyle name="40% - Accent4 40 4" xfId="14725"/>
    <cellStyle name="40% - Accent4 40 5" xfId="14726"/>
    <cellStyle name="40% - Accent4 40 6" xfId="14727"/>
    <cellStyle name="40% - Accent4 40 7" xfId="14728"/>
    <cellStyle name="40% - Accent4 40 8" xfId="14729"/>
    <cellStyle name="40% - Accent4 41" xfId="885"/>
    <cellStyle name="40% - Accent4 41 2" xfId="14730"/>
    <cellStyle name="40% - Accent4 41 2 2" xfId="14731"/>
    <cellStyle name="40% - Accent4 41 2 3" xfId="14732"/>
    <cellStyle name="40% - Accent4 41 2 4" xfId="14733"/>
    <cellStyle name="40% - Accent4 41 2 5" xfId="14734"/>
    <cellStyle name="40% - Accent4 41 3" xfId="14735"/>
    <cellStyle name="40% - Accent4 41 3 2" xfId="14736"/>
    <cellStyle name="40% - Accent4 41 3 3" xfId="14737"/>
    <cellStyle name="40% - Accent4 41 3 4" xfId="14738"/>
    <cellStyle name="40% - Accent4 41 3 5" xfId="14739"/>
    <cellStyle name="40% - Accent4 41 4" xfId="14740"/>
    <cellStyle name="40% - Accent4 41 5" xfId="14741"/>
    <cellStyle name="40% - Accent4 41 6" xfId="14742"/>
    <cellStyle name="40% - Accent4 41 7" xfId="14743"/>
    <cellStyle name="40% - Accent4 41 8" xfId="14744"/>
    <cellStyle name="40% - Accent4 42" xfId="886"/>
    <cellStyle name="40% - Accent4 42 2" xfId="14745"/>
    <cellStyle name="40% - Accent4 42 2 2" xfId="14746"/>
    <cellStyle name="40% - Accent4 42 2 3" xfId="14747"/>
    <cellStyle name="40% - Accent4 42 2 4" xfId="14748"/>
    <cellStyle name="40% - Accent4 42 2 5" xfId="14749"/>
    <cellStyle name="40% - Accent4 42 3" xfId="14750"/>
    <cellStyle name="40% - Accent4 42 3 2" xfId="14751"/>
    <cellStyle name="40% - Accent4 42 3 3" xfId="14752"/>
    <cellStyle name="40% - Accent4 42 3 4" xfId="14753"/>
    <cellStyle name="40% - Accent4 42 3 5" xfId="14754"/>
    <cellStyle name="40% - Accent4 42 4" xfId="14755"/>
    <cellStyle name="40% - Accent4 42 5" xfId="14756"/>
    <cellStyle name="40% - Accent4 42 6" xfId="14757"/>
    <cellStyle name="40% - Accent4 42 7" xfId="14758"/>
    <cellStyle name="40% - Accent4 42 8" xfId="14759"/>
    <cellStyle name="40% - Accent4 43" xfId="887"/>
    <cellStyle name="40% - Accent4 43 2" xfId="14760"/>
    <cellStyle name="40% - Accent4 43 2 2" xfId="14761"/>
    <cellStyle name="40% - Accent4 43 2 3" xfId="14762"/>
    <cellStyle name="40% - Accent4 43 2 4" xfId="14763"/>
    <cellStyle name="40% - Accent4 43 2 5" xfId="14764"/>
    <cellStyle name="40% - Accent4 43 3" xfId="14765"/>
    <cellStyle name="40% - Accent4 43 3 2" xfId="14766"/>
    <cellStyle name="40% - Accent4 43 3 3" xfId="14767"/>
    <cellStyle name="40% - Accent4 43 3 4" xfId="14768"/>
    <cellStyle name="40% - Accent4 43 3 5" xfId="14769"/>
    <cellStyle name="40% - Accent4 43 4" xfId="14770"/>
    <cellStyle name="40% - Accent4 43 5" xfId="14771"/>
    <cellStyle name="40% - Accent4 43 6" xfId="14772"/>
    <cellStyle name="40% - Accent4 43 7" xfId="14773"/>
    <cellStyle name="40% - Accent4 43 8" xfId="14774"/>
    <cellStyle name="40% - Accent4 44" xfId="888"/>
    <cellStyle name="40% - Accent4 44 2" xfId="14775"/>
    <cellStyle name="40% - Accent4 44 2 2" xfId="14776"/>
    <cellStyle name="40% - Accent4 44 2 3" xfId="14777"/>
    <cellStyle name="40% - Accent4 44 2 4" xfId="14778"/>
    <cellStyle name="40% - Accent4 44 2 5" xfId="14779"/>
    <cellStyle name="40% - Accent4 44 3" xfId="14780"/>
    <cellStyle name="40% - Accent4 44 3 2" xfId="14781"/>
    <cellStyle name="40% - Accent4 44 3 3" xfId="14782"/>
    <cellStyle name="40% - Accent4 44 3 4" xfId="14783"/>
    <cellStyle name="40% - Accent4 44 3 5" xfId="14784"/>
    <cellStyle name="40% - Accent4 44 4" xfId="14785"/>
    <cellStyle name="40% - Accent4 44 5" xfId="14786"/>
    <cellStyle name="40% - Accent4 44 6" xfId="14787"/>
    <cellStyle name="40% - Accent4 44 7" xfId="14788"/>
    <cellStyle name="40% - Accent4 44 8" xfId="14789"/>
    <cellStyle name="40% - Accent4 45" xfId="889"/>
    <cellStyle name="40% - Accent4 45 2" xfId="14790"/>
    <cellStyle name="40% - Accent4 45 2 2" xfId="14791"/>
    <cellStyle name="40% - Accent4 45 2 3" xfId="14792"/>
    <cellStyle name="40% - Accent4 45 2 4" xfId="14793"/>
    <cellStyle name="40% - Accent4 45 2 5" xfId="14794"/>
    <cellStyle name="40% - Accent4 45 3" xfId="14795"/>
    <cellStyle name="40% - Accent4 45 3 2" xfId="14796"/>
    <cellStyle name="40% - Accent4 45 3 3" xfId="14797"/>
    <cellStyle name="40% - Accent4 45 3 4" xfId="14798"/>
    <cellStyle name="40% - Accent4 45 3 5" xfId="14799"/>
    <cellStyle name="40% - Accent4 45 4" xfId="14800"/>
    <cellStyle name="40% - Accent4 45 5" xfId="14801"/>
    <cellStyle name="40% - Accent4 45 6" xfId="14802"/>
    <cellStyle name="40% - Accent4 45 7" xfId="14803"/>
    <cellStyle name="40% - Accent4 45 8" xfId="14804"/>
    <cellStyle name="40% - Accent4 46" xfId="890"/>
    <cellStyle name="40% - Accent4 46 2" xfId="14805"/>
    <cellStyle name="40% - Accent4 46 2 2" xfId="14806"/>
    <cellStyle name="40% - Accent4 46 2 3" xfId="14807"/>
    <cellStyle name="40% - Accent4 46 2 4" xfId="14808"/>
    <cellStyle name="40% - Accent4 46 2 5" xfId="14809"/>
    <cellStyle name="40% - Accent4 46 3" xfId="14810"/>
    <cellStyle name="40% - Accent4 46 3 2" xfId="14811"/>
    <cellStyle name="40% - Accent4 46 3 3" xfId="14812"/>
    <cellStyle name="40% - Accent4 46 3 4" xfId="14813"/>
    <cellStyle name="40% - Accent4 46 3 5" xfId="14814"/>
    <cellStyle name="40% - Accent4 46 4" xfId="14815"/>
    <cellStyle name="40% - Accent4 46 5" xfId="14816"/>
    <cellStyle name="40% - Accent4 46 6" xfId="14817"/>
    <cellStyle name="40% - Accent4 46 7" xfId="14818"/>
    <cellStyle name="40% - Accent4 46 8" xfId="14819"/>
    <cellStyle name="40% - Accent4 47" xfId="891"/>
    <cellStyle name="40% - Accent4 47 2" xfId="14820"/>
    <cellStyle name="40% - Accent4 47 2 2" xfId="14821"/>
    <cellStyle name="40% - Accent4 47 2 3" xfId="14822"/>
    <cellStyle name="40% - Accent4 47 2 4" xfId="14823"/>
    <cellStyle name="40% - Accent4 47 2 5" xfId="14824"/>
    <cellStyle name="40% - Accent4 47 3" xfId="14825"/>
    <cellStyle name="40% - Accent4 47 3 2" xfId="14826"/>
    <cellStyle name="40% - Accent4 47 3 3" xfId="14827"/>
    <cellStyle name="40% - Accent4 47 3 4" xfId="14828"/>
    <cellStyle name="40% - Accent4 47 3 5" xfId="14829"/>
    <cellStyle name="40% - Accent4 47 4" xfId="14830"/>
    <cellStyle name="40% - Accent4 47 5" xfId="14831"/>
    <cellStyle name="40% - Accent4 47 6" xfId="14832"/>
    <cellStyle name="40% - Accent4 47 7" xfId="14833"/>
    <cellStyle name="40% - Accent4 47 8" xfId="14834"/>
    <cellStyle name="40% - Accent4 48" xfId="892"/>
    <cellStyle name="40% - Accent4 48 2" xfId="14835"/>
    <cellStyle name="40% - Accent4 48 2 2" xfId="14836"/>
    <cellStyle name="40% - Accent4 48 2 3" xfId="14837"/>
    <cellStyle name="40% - Accent4 48 2 4" xfId="14838"/>
    <cellStyle name="40% - Accent4 48 2 5" xfId="14839"/>
    <cellStyle name="40% - Accent4 48 3" xfId="14840"/>
    <cellStyle name="40% - Accent4 48 3 2" xfId="14841"/>
    <cellStyle name="40% - Accent4 48 3 3" xfId="14842"/>
    <cellStyle name="40% - Accent4 48 3 4" xfId="14843"/>
    <cellStyle name="40% - Accent4 48 3 5" xfId="14844"/>
    <cellStyle name="40% - Accent4 48 4" xfId="14845"/>
    <cellStyle name="40% - Accent4 48 5" xfId="14846"/>
    <cellStyle name="40% - Accent4 48 6" xfId="14847"/>
    <cellStyle name="40% - Accent4 48 7" xfId="14848"/>
    <cellStyle name="40% - Accent4 48 8" xfId="14849"/>
    <cellStyle name="40% - Accent4 49" xfId="893"/>
    <cellStyle name="40% - Accent4 49 2" xfId="14850"/>
    <cellStyle name="40% - Accent4 49 2 2" xfId="14851"/>
    <cellStyle name="40% - Accent4 49 2 3" xfId="14852"/>
    <cellStyle name="40% - Accent4 49 2 4" xfId="14853"/>
    <cellStyle name="40% - Accent4 49 2 5" xfId="14854"/>
    <cellStyle name="40% - Accent4 49 3" xfId="14855"/>
    <cellStyle name="40% - Accent4 49 3 2" xfId="14856"/>
    <cellStyle name="40% - Accent4 49 3 3" xfId="14857"/>
    <cellStyle name="40% - Accent4 49 3 4" xfId="14858"/>
    <cellStyle name="40% - Accent4 49 3 5" xfId="14859"/>
    <cellStyle name="40% - Accent4 49 4" xfId="14860"/>
    <cellStyle name="40% - Accent4 49 5" xfId="14861"/>
    <cellStyle name="40% - Accent4 49 6" xfId="14862"/>
    <cellStyle name="40% - Accent4 49 7" xfId="14863"/>
    <cellStyle name="40% - Accent4 49 8" xfId="14864"/>
    <cellStyle name="40% - Accent4 5" xfId="894"/>
    <cellStyle name="40% - Accent4 5 10" xfId="14865"/>
    <cellStyle name="40% - Accent4 5 2" xfId="895"/>
    <cellStyle name="40% - Accent4 5 2 2" xfId="14866"/>
    <cellStyle name="40% - Accent4 5 2 3" xfId="14867"/>
    <cellStyle name="40% - Accent4 5 2 4" xfId="14868"/>
    <cellStyle name="40% - Accent4 5 2 5" xfId="14869"/>
    <cellStyle name="40% - Accent4 5 3" xfId="896"/>
    <cellStyle name="40% - Accent4 5 3 2" xfId="14870"/>
    <cellStyle name="40% - Accent4 5 3 3" xfId="14871"/>
    <cellStyle name="40% - Accent4 5 3 4" xfId="14872"/>
    <cellStyle name="40% - Accent4 5 3 5" xfId="14873"/>
    <cellStyle name="40% - Accent4 5 4" xfId="14874"/>
    <cellStyle name="40% - Accent4 5 4 2" xfId="14875"/>
    <cellStyle name="40% - Accent4 5 4 3" xfId="14876"/>
    <cellStyle name="40% - Accent4 5 4 4" xfId="14877"/>
    <cellStyle name="40% - Accent4 5 4 5" xfId="14878"/>
    <cellStyle name="40% - Accent4 5 5" xfId="14879"/>
    <cellStyle name="40% - Accent4 5 5 2" xfId="14880"/>
    <cellStyle name="40% - Accent4 5 5 3" xfId="14881"/>
    <cellStyle name="40% - Accent4 5 5 4" xfId="14882"/>
    <cellStyle name="40% - Accent4 5 5 5" xfId="14883"/>
    <cellStyle name="40% - Accent4 5 6" xfId="14884"/>
    <cellStyle name="40% - Accent4 5 7" xfId="14885"/>
    <cellStyle name="40% - Accent4 5 8" xfId="14886"/>
    <cellStyle name="40% - Accent4 5 9" xfId="14887"/>
    <cellStyle name="40% - Accent4 50" xfId="897"/>
    <cellStyle name="40% - Accent4 50 2" xfId="14888"/>
    <cellStyle name="40% - Accent4 50 2 2" xfId="14889"/>
    <cellStyle name="40% - Accent4 50 2 3" xfId="14890"/>
    <cellStyle name="40% - Accent4 50 2 4" xfId="14891"/>
    <cellStyle name="40% - Accent4 50 2 5" xfId="14892"/>
    <cellStyle name="40% - Accent4 50 3" xfId="14893"/>
    <cellStyle name="40% - Accent4 50 3 2" xfId="14894"/>
    <cellStyle name="40% - Accent4 50 3 3" xfId="14895"/>
    <cellStyle name="40% - Accent4 50 3 4" xfId="14896"/>
    <cellStyle name="40% - Accent4 50 3 5" xfId="14897"/>
    <cellStyle name="40% - Accent4 50 4" xfId="14898"/>
    <cellStyle name="40% - Accent4 50 5" xfId="14899"/>
    <cellStyle name="40% - Accent4 50 6" xfId="14900"/>
    <cellStyle name="40% - Accent4 50 7" xfId="14901"/>
    <cellStyle name="40% - Accent4 50 8" xfId="14902"/>
    <cellStyle name="40% - Accent4 51" xfId="898"/>
    <cellStyle name="40% - Accent4 51 2" xfId="14903"/>
    <cellStyle name="40% - Accent4 51 2 2" xfId="14904"/>
    <cellStyle name="40% - Accent4 51 2 3" xfId="14905"/>
    <cellStyle name="40% - Accent4 51 2 4" xfId="14906"/>
    <cellStyle name="40% - Accent4 51 2 5" xfId="14907"/>
    <cellStyle name="40% - Accent4 51 3" xfId="14908"/>
    <cellStyle name="40% - Accent4 51 3 2" xfId="14909"/>
    <cellStyle name="40% - Accent4 51 3 3" xfId="14910"/>
    <cellStyle name="40% - Accent4 51 3 4" xfId="14911"/>
    <cellStyle name="40% - Accent4 51 3 5" xfId="14912"/>
    <cellStyle name="40% - Accent4 51 4" xfId="14913"/>
    <cellStyle name="40% - Accent4 51 5" xfId="14914"/>
    <cellStyle name="40% - Accent4 51 6" xfId="14915"/>
    <cellStyle name="40% - Accent4 51 7" xfId="14916"/>
    <cellStyle name="40% - Accent4 51 8" xfId="14917"/>
    <cellStyle name="40% - Accent4 52" xfId="899"/>
    <cellStyle name="40% - Accent4 52 2" xfId="14918"/>
    <cellStyle name="40% - Accent4 52 2 2" xfId="14919"/>
    <cellStyle name="40% - Accent4 52 2 3" xfId="14920"/>
    <cellStyle name="40% - Accent4 52 2 4" xfId="14921"/>
    <cellStyle name="40% - Accent4 52 2 5" xfId="14922"/>
    <cellStyle name="40% - Accent4 52 3" xfId="14923"/>
    <cellStyle name="40% - Accent4 52 3 2" xfId="14924"/>
    <cellStyle name="40% - Accent4 52 3 3" xfId="14925"/>
    <cellStyle name="40% - Accent4 52 3 4" xfId="14926"/>
    <cellStyle name="40% - Accent4 52 3 5" xfId="14927"/>
    <cellStyle name="40% - Accent4 52 4" xfId="14928"/>
    <cellStyle name="40% - Accent4 52 5" xfId="14929"/>
    <cellStyle name="40% - Accent4 52 6" xfId="14930"/>
    <cellStyle name="40% - Accent4 52 7" xfId="14931"/>
    <cellStyle name="40% - Accent4 52 8" xfId="14932"/>
    <cellStyle name="40% - Accent4 53" xfId="900"/>
    <cellStyle name="40% - Accent4 53 2" xfId="14933"/>
    <cellStyle name="40% - Accent4 53 2 2" xfId="14934"/>
    <cellStyle name="40% - Accent4 53 2 3" xfId="14935"/>
    <cellStyle name="40% - Accent4 53 2 4" xfId="14936"/>
    <cellStyle name="40% - Accent4 53 2 5" xfId="14937"/>
    <cellStyle name="40% - Accent4 53 3" xfId="14938"/>
    <cellStyle name="40% - Accent4 53 3 2" xfId="14939"/>
    <cellStyle name="40% - Accent4 53 3 3" xfId="14940"/>
    <cellStyle name="40% - Accent4 53 3 4" xfId="14941"/>
    <cellStyle name="40% - Accent4 53 3 5" xfId="14942"/>
    <cellStyle name="40% - Accent4 53 4" xfId="14943"/>
    <cellStyle name="40% - Accent4 53 5" xfId="14944"/>
    <cellStyle name="40% - Accent4 53 6" xfId="14945"/>
    <cellStyle name="40% - Accent4 53 7" xfId="14946"/>
    <cellStyle name="40% - Accent4 53 8" xfId="14947"/>
    <cellStyle name="40% - Accent4 54" xfId="901"/>
    <cellStyle name="40% - Accent4 54 2" xfId="14948"/>
    <cellStyle name="40% - Accent4 54 2 2" xfId="14949"/>
    <cellStyle name="40% - Accent4 54 2 3" xfId="14950"/>
    <cellStyle name="40% - Accent4 54 2 4" xfId="14951"/>
    <cellStyle name="40% - Accent4 54 2 5" xfId="14952"/>
    <cellStyle name="40% - Accent4 54 3" xfId="14953"/>
    <cellStyle name="40% - Accent4 54 3 2" xfId="14954"/>
    <cellStyle name="40% - Accent4 54 3 3" xfId="14955"/>
    <cellStyle name="40% - Accent4 54 3 4" xfId="14956"/>
    <cellStyle name="40% - Accent4 54 3 5" xfId="14957"/>
    <cellStyle name="40% - Accent4 54 4" xfId="14958"/>
    <cellStyle name="40% - Accent4 54 5" xfId="14959"/>
    <cellStyle name="40% - Accent4 54 6" xfId="14960"/>
    <cellStyle name="40% - Accent4 54 7" xfId="14961"/>
    <cellStyle name="40% - Accent4 54 8" xfId="14962"/>
    <cellStyle name="40% - Accent4 55" xfId="902"/>
    <cellStyle name="40% - Accent4 55 2" xfId="14963"/>
    <cellStyle name="40% - Accent4 55 2 2" xfId="14964"/>
    <cellStyle name="40% - Accent4 55 2 3" xfId="14965"/>
    <cellStyle name="40% - Accent4 55 2 4" xfId="14966"/>
    <cellStyle name="40% - Accent4 55 2 5" xfId="14967"/>
    <cellStyle name="40% - Accent4 55 3" xfId="14968"/>
    <cellStyle name="40% - Accent4 55 3 2" xfId="14969"/>
    <cellStyle name="40% - Accent4 55 3 3" xfId="14970"/>
    <cellStyle name="40% - Accent4 55 3 4" xfId="14971"/>
    <cellStyle name="40% - Accent4 55 3 5" xfId="14972"/>
    <cellStyle name="40% - Accent4 55 4" xfId="14973"/>
    <cellStyle name="40% - Accent4 55 5" xfId="14974"/>
    <cellStyle name="40% - Accent4 55 6" xfId="14975"/>
    <cellStyle name="40% - Accent4 55 7" xfId="14976"/>
    <cellStyle name="40% - Accent4 55 8" xfId="14977"/>
    <cellStyle name="40% - Accent4 56" xfId="903"/>
    <cellStyle name="40% - Accent4 56 2" xfId="14978"/>
    <cellStyle name="40% - Accent4 56 2 2" xfId="14979"/>
    <cellStyle name="40% - Accent4 56 2 3" xfId="14980"/>
    <cellStyle name="40% - Accent4 56 2 4" xfId="14981"/>
    <cellStyle name="40% - Accent4 56 2 5" xfId="14982"/>
    <cellStyle name="40% - Accent4 56 3" xfId="14983"/>
    <cellStyle name="40% - Accent4 56 3 2" xfId="14984"/>
    <cellStyle name="40% - Accent4 56 3 3" xfId="14985"/>
    <cellStyle name="40% - Accent4 56 3 4" xfId="14986"/>
    <cellStyle name="40% - Accent4 56 3 5" xfId="14987"/>
    <cellStyle name="40% - Accent4 56 4" xfId="14988"/>
    <cellStyle name="40% - Accent4 56 5" xfId="14989"/>
    <cellStyle name="40% - Accent4 56 6" xfId="14990"/>
    <cellStyle name="40% - Accent4 56 7" xfId="14991"/>
    <cellStyle name="40% - Accent4 56 8" xfId="14992"/>
    <cellStyle name="40% - Accent4 57" xfId="904"/>
    <cellStyle name="40% - Accent4 57 2" xfId="14993"/>
    <cellStyle name="40% - Accent4 57 2 2" xfId="14994"/>
    <cellStyle name="40% - Accent4 57 2 3" xfId="14995"/>
    <cellStyle name="40% - Accent4 57 2 4" xfId="14996"/>
    <cellStyle name="40% - Accent4 57 2 5" xfId="14997"/>
    <cellStyle name="40% - Accent4 57 3" xfId="14998"/>
    <cellStyle name="40% - Accent4 57 3 2" xfId="14999"/>
    <cellStyle name="40% - Accent4 57 3 3" xfId="15000"/>
    <cellStyle name="40% - Accent4 57 3 4" xfId="15001"/>
    <cellStyle name="40% - Accent4 57 3 5" xfId="15002"/>
    <cellStyle name="40% - Accent4 57 4" xfId="15003"/>
    <cellStyle name="40% - Accent4 57 5" xfId="15004"/>
    <cellStyle name="40% - Accent4 57 6" xfId="15005"/>
    <cellStyle name="40% - Accent4 57 7" xfId="15006"/>
    <cellStyle name="40% - Accent4 57 8" xfId="15007"/>
    <cellStyle name="40% - Accent4 58" xfId="905"/>
    <cellStyle name="40% - Accent4 58 2" xfId="15008"/>
    <cellStyle name="40% - Accent4 58 2 2" xfId="15009"/>
    <cellStyle name="40% - Accent4 58 2 3" xfId="15010"/>
    <cellStyle name="40% - Accent4 58 2 4" xfId="15011"/>
    <cellStyle name="40% - Accent4 58 2 5" xfId="15012"/>
    <cellStyle name="40% - Accent4 58 3" xfId="15013"/>
    <cellStyle name="40% - Accent4 58 3 2" xfId="15014"/>
    <cellStyle name="40% - Accent4 58 3 3" xfId="15015"/>
    <cellStyle name="40% - Accent4 58 3 4" xfId="15016"/>
    <cellStyle name="40% - Accent4 58 3 5" xfId="15017"/>
    <cellStyle name="40% - Accent4 58 4" xfId="15018"/>
    <cellStyle name="40% - Accent4 58 5" xfId="15019"/>
    <cellStyle name="40% - Accent4 58 6" xfId="15020"/>
    <cellStyle name="40% - Accent4 58 7" xfId="15021"/>
    <cellStyle name="40% - Accent4 58 8" xfId="15022"/>
    <cellStyle name="40% - Accent4 59" xfId="906"/>
    <cellStyle name="40% - Accent4 59 2" xfId="15023"/>
    <cellStyle name="40% - Accent4 59 2 2" xfId="15024"/>
    <cellStyle name="40% - Accent4 59 2 3" xfId="15025"/>
    <cellStyle name="40% - Accent4 59 2 4" xfId="15026"/>
    <cellStyle name="40% - Accent4 59 2 5" xfId="15027"/>
    <cellStyle name="40% - Accent4 59 3" xfId="15028"/>
    <cellStyle name="40% - Accent4 59 3 2" xfId="15029"/>
    <cellStyle name="40% - Accent4 59 3 3" xfId="15030"/>
    <cellStyle name="40% - Accent4 59 3 4" xfId="15031"/>
    <cellStyle name="40% - Accent4 59 3 5" xfId="15032"/>
    <cellStyle name="40% - Accent4 59 4" xfId="15033"/>
    <cellStyle name="40% - Accent4 59 5" xfId="15034"/>
    <cellStyle name="40% - Accent4 59 6" xfId="15035"/>
    <cellStyle name="40% - Accent4 59 7" xfId="15036"/>
    <cellStyle name="40% - Accent4 59 8" xfId="15037"/>
    <cellStyle name="40% - Accent4 6" xfId="907"/>
    <cellStyle name="40% - Accent4 6 10" xfId="15038"/>
    <cellStyle name="40% - Accent4 6 2" xfId="908"/>
    <cellStyle name="40% - Accent4 6 2 2" xfId="15039"/>
    <cellStyle name="40% - Accent4 6 2 3" xfId="15040"/>
    <cellStyle name="40% - Accent4 6 2 4" xfId="15041"/>
    <cellStyle name="40% - Accent4 6 2 5" xfId="15042"/>
    <cellStyle name="40% - Accent4 6 3" xfId="909"/>
    <cellStyle name="40% - Accent4 6 3 2" xfId="15043"/>
    <cellStyle name="40% - Accent4 6 3 3" xfId="15044"/>
    <cellStyle name="40% - Accent4 6 3 4" xfId="15045"/>
    <cellStyle name="40% - Accent4 6 3 5" xfId="15046"/>
    <cellStyle name="40% - Accent4 6 4" xfId="15047"/>
    <cellStyle name="40% - Accent4 6 4 2" xfId="15048"/>
    <cellStyle name="40% - Accent4 6 4 3" xfId="15049"/>
    <cellStyle name="40% - Accent4 6 4 4" xfId="15050"/>
    <cellStyle name="40% - Accent4 6 4 5" xfId="15051"/>
    <cellStyle name="40% - Accent4 6 5" xfId="15052"/>
    <cellStyle name="40% - Accent4 6 5 2" xfId="15053"/>
    <cellStyle name="40% - Accent4 6 5 3" xfId="15054"/>
    <cellStyle name="40% - Accent4 6 5 4" xfId="15055"/>
    <cellStyle name="40% - Accent4 6 5 5" xfId="15056"/>
    <cellStyle name="40% - Accent4 6 6" xfId="15057"/>
    <cellStyle name="40% - Accent4 6 7" xfId="15058"/>
    <cellStyle name="40% - Accent4 6 8" xfId="15059"/>
    <cellStyle name="40% - Accent4 6 9" xfId="15060"/>
    <cellStyle name="40% - Accent4 60" xfId="910"/>
    <cellStyle name="40% - Accent4 60 2" xfId="15061"/>
    <cellStyle name="40% - Accent4 60 2 2" xfId="15062"/>
    <cellStyle name="40% - Accent4 60 2 3" xfId="15063"/>
    <cellStyle name="40% - Accent4 60 2 4" xfId="15064"/>
    <cellStyle name="40% - Accent4 60 2 5" xfId="15065"/>
    <cellStyle name="40% - Accent4 60 3" xfId="15066"/>
    <cellStyle name="40% - Accent4 60 3 2" xfId="15067"/>
    <cellStyle name="40% - Accent4 60 3 3" xfId="15068"/>
    <cellStyle name="40% - Accent4 60 3 4" xfId="15069"/>
    <cellStyle name="40% - Accent4 60 3 5" xfId="15070"/>
    <cellStyle name="40% - Accent4 60 4" xfId="15071"/>
    <cellStyle name="40% - Accent4 60 5" xfId="15072"/>
    <cellStyle name="40% - Accent4 60 6" xfId="15073"/>
    <cellStyle name="40% - Accent4 60 7" xfId="15074"/>
    <cellStyle name="40% - Accent4 60 8" xfId="15075"/>
    <cellStyle name="40% - Accent4 61" xfId="911"/>
    <cellStyle name="40% - Accent4 61 2" xfId="15076"/>
    <cellStyle name="40% - Accent4 61 2 2" xfId="15077"/>
    <cellStyle name="40% - Accent4 61 2 3" xfId="15078"/>
    <cellStyle name="40% - Accent4 61 2 4" xfId="15079"/>
    <cellStyle name="40% - Accent4 61 2 5" xfId="15080"/>
    <cellStyle name="40% - Accent4 61 3" xfId="15081"/>
    <cellStyle name="40% - Accent4 61 3 2" xfId="15082"/>
    <cellStyle name="40% - Accent4 61 3 3" xfId="15083"/>
    <cellStyle name="40% - Accent4 61 3 4" xfId="15084"/>
    <cellStyle name="40% - Accent4 61 3 5" xfId="15085"/>
    <cellStyle name="40% - Accent4 61 4" xfId="15086"/>
    <cellStyle name="40% - Accent4 61 5" xfId="15087"/>
    <cellStyle name="40% - Accent4 61 6" xfId="15088"/>
    <cellStyle name="40% - Accent4 61 7" xfId="15089"/>
    <cellStyle name="40% - Accent4 61 8" xfId="15090"/>
    <cellStyle name="40% - Accent4 62" xfId="912"/>
    <cellStyle name="40% - Accent4 62 2" xfId="15091"/>
    <cellStyle name="40% - Accent4 62 2 2" xfId="15092"/>
    <cellStyle name="40% - Accent4 62 2 3" xfId="15093"/>
    <cellStyle name="40% - Accent4 62 2 4" xfId="15094"/>
    <cellStyle name="40% - Accent4 62 2 5" xfId="15095"/>
    <cellStyle name="40% - Accent4 62 3" xfId="15096"/>
    <cellStyle name="40% - Accent4 62 3 2" xfId="15097"/>
    <cellStyle name="40% - Accent4 62 3 3" xfId="15098"/>
    <cellStyle name="40% - Accent4 62 3 4" xfId="15099"/>
    <cellStyle name="40% - Accent4 62 3 5" xfId="15100"/>
    <cellStyle name="40% - Accent4 62 4" xfId="15101"/>
    <cellStyle name="40% - Accent4 62 5" xfId="15102"/>
    <cellStyle name="40% - Accent4 62 6" xfId="15103"/>
    <cellStyle name="40% - Accent4 62 7" xfId="15104"/>
    <cellStyle name="40% - Accent4 62 8" xfId="15105"/>
    <cellStyle name="40% - Accent4 63" xfId="913"/>
    <cellStyle name="40% - Accent4 63 2" xfId="15106"/>
    <cellStyle name="40% - Accent4 63 2 2" xfId="15107"/>
    <cellStyle name="40% - Accent4 63 2 3" xfId="15108"/>
    <cellStyle name="40% - Accent4 63 2 4" xfId="15109"/>
    <cellStyle name="40% - Accent4 63 2 5" xfId="15110"/>
    <cellStyle name="40% - Accent4 63 3" xfId="15111"/>
    <cellStyle name="40% - Accent4 63 3 2" xfId="15112"/>
    <cellStyle name="40% - Accent4 63 3 3" xfId="15113"/>
    <cellStyle name="40% - Accent4 63 3 4" xfId="15114"/>
    <cellStyle name="40% - Accent4 63 3 5" xfId="15115"/>
    <cellStyle name="40% - Accent4 63 4" xfId="15116"/>
    <cellStyle name="40% - Accent4 63 5" xfId="15117"/>
    <cellStyle name="40% - Accent4 63 6" xfId="15118"/>
    <cellStyle name="40% - Accent4 63 7" xfId="15119"/>
    <cellStyle name="40% - Accent4 63 8" xfId="15120"/>
    <cellStyle name="40% - Accent4 64" xfId="914"/>
    <cellStyle name="40% - Accent4 64 2" xfId="15121"/>
    <cellStyle name="40% - Accent4 64 2 2" xfId="15122"/>
    <cellStyle name="40% - Accent4 64 2 3" xfId="15123"/>
    <cellStyle name="40% - Accent4 64 2 4" xfId="15124"/>
    <cellStyle name="40% - Accent4 64 2 5" xfId="15125"/>
    <cellStyle name="40% - Accent4 64 3" xfId="15126"/>
    <cellStyle name="40% - Accent4 64 3 2" xfId="15127"/>
    <cellStyle name="40% - Accent4 64 3 3" xfId="15128"/>
    <cellStyle name="40% - Accent4 64 3 4" xfId="15129"/>
    <cellStyle name="40% - Accent4 64 3 5" xfId="15130"/>
    <cellStyle name="40% - Accent4 64 4" xfId="15131"/>
    <cellStyle name="40% - Accent4 64 5" xfId="15132"/>
    <cellStyle name="40% - Accent4 64 6" xfId="15133"/>
    <cellStyle name="40% - Accent4 64 7" xfId="15134"/>
    <cellStyle name="40% - Accent4 64 8" xfId="15135"/>
    <cellStyle name="40% - Accent4 65" xfId="915"/>
    <cellStyle name="40% - Accent4 65 2" xfId="15136"/>
    <cellStyle name="40% - Accent4 65 2 2" xfId="15137"/>
    <cellStyle name="40% - Accent4 65 2 3" xfId="15138"/>
    <cellStyle name="40% - Accent4 65 2 4" xfId="15139"/>
    <cellStyle name="40% - Accent4 65 2 5" xfId="15140"/>
    <cellStyle name="40% - Accent4 65 3" xfId="15141"/>
    <cellStyle name="40% - Accent4 65 3 2" xfId="15142"/>
    <cellStyle name="40% - Accent4 65 3 3" xfId="15143"/>
    <cellStyle name="40% - Accent4 65 3 4" xfId="15144"/>
    <cellStyle name="40% - Accent4 65 3 5" xfId="15145"/>
    <cellStyle name="40% - Accent4 65 4" xfId="15146"/>
    <cellStyle name="40% - Accent4 65 5" xfId="15147"/>
    <cellStyle name="40% - Accent4 65 6" xfId="15148"/>
    <cellStyle name="40% - Accent4 65 7" xfId="15149"/>
    <cellStyle name="40% - Accent4 65 8" xfId="15150"/>
    <cellStyle name="40% - Accent4 66" xfId="916"/>
    <cellStyle name="40% - Accent4 66 2" xfId="15151"/>
    <cellStyle name="40% - Accent4 66 2 2" xfId="15152"/>
    <cellStyle name="40% - Accent4 66 2 3" xfId="15153"/>
    <cellStyle name="40% - Accent4 66 2 4" xfId="15154"/>
    <cellStyle name="40% - Accent4 66 2 5" xfId="15155"/>
    <cellStyle name="40% - Accent4 66 3" xfId="15156"/>
    <cellStyle name="40% - Accent4 66 3 2" xfId="15157"/>
    <cellStyle name="40% - Accent4 66 3 3" xfId="15158"/>
    <cellStyle name="40% - Accent4 66 3 4" xfId="15159"/>
    <cellStyle name="40% - Accent4 66 3 5" xfId="15160"/>
    <cellStyle name="40% - Accent4 66 4" xfId="15161"/>
    <cellStyle name="40% - Accent4 66 5" xfId="15162"/>
    <cellStyle name="40% - Accent4 66 6" xfId="15163"/>
    <cellStyle name="40% - Accent4 66 7" xfId="15164"/>
    <cellStyle name="40% - Accent4 66 8" xfId="15165"/>
    <cellStyle name="40% - Accent4 67" xfId="917"/>
    <cellStyle name="40% - Accent4 67 2" xfId="15166"/>
    <cellStyle name="40% - Accent4 67 2 2" xfId="15167"/>
    <cellStyle name="40% - Accent4 67 2 3" xfId="15168"/>
    <cellStyle name="40% - Accent4 67 2 4" xfId="15169"/>
    <cellStyle name="40% - Accent4 67 2 5" xfId="15170"/>
    <cellStyle name="40% - Accent4 67 3" xfId="15171"/>
    <cellStyle name="40% - Accent4 67 3 2" xfId="15172"/>
    <cellStyle name="40% - Accent4 67 3 3" xfId="15173"/>
    <cellStyle name="40% - Accent4 67 3 4" xfId="15174"/>
    <cellStyle name="40% - Accent4 67 3 5" xfId="15175"/>
    <cellStyle name="40% - Accent4 67 4" xfId="15176"/>
    <cellStyle name="40% - Accent4 67 5" xfId="15177"/>
    <cellStyle name="40% - Accent4 67 6" xfId="15178"/>
    <cellStyle name="40% - Accent4 67 7" xfId="15179"/>
    <cellStyle name="40% - Accent4 67 8" xfId="15180"/>
    <cellStyle name="40% - Accent4 68" xfId="918"/>
    <cellStyle name="40% - Accent4 68 2" xfId="15181"/>
    <cellStyle name="40% - Accent4 68 2 2" xfId="15182"/>
    <cellStyle name="40% - Accent4 68 2 3" xfId="15183"/>
    <cellStyle name="40% - Accent4 68 2 4" xfId="15184"/>
    <cellStyle name="40% - Accent4 68 2 5" xfId="15185"/>
    <cellStyle name="40% - Accent4 68 3" xfId="15186"/>
    <cellStyle name="40% - Accent4 68 3 2" xfId="15187"/>
    <cellStyle name="40% - Accent4 68 3 3" xfId="15188"/>
    <cellStyle name="40% - Accent4 68 3 4" xfId="15189"/>
    <cellStyle name="40% - Accent4 68 3 5" xfId="15190"/>
    <cellStyle name="40% - Accent4 68 4" xfId="15191"/>
    <cellStyle name="40% - Accent4 68 5" xfId="15192"/>
    <cellStyle name="40% - Accent4 68 6" xfId="15193"/>
    <cellStyle name="40% - Accent4 68 7" xfId="15194"/>
    <cellStyle name="40% - Accent4 68 8" xfId="15195"/>
    <cellStyle name="40% - Accent4 69" xfId="919"/>
    <cellStyle name="40% - Accent4 69 2" xfId="15196"/>
    <cellStyle name="40% - Accent4 69 2 2" xfId="15197"/>
    <cellStyle name="40% - Accent4 69 2 3" xfId="15198"/>
    <cellStyle name="40% - Accent4 69 2 4" xfId="15199"/>
    <cellStyle name="40% - Accent4 69 2 5" xfId="15200"/>
    <cellStyle name="40% - Accent4 69 3" xfId="15201"/>
    <cellStyle name="40% - Accent4 69 3 2" xfId="15202"/>
    <cellStyle name="40% - Accent4 69 3 3" xfId="15203"/>
    <cellStyle name="40% - Accent4 69 3 4" xfId="15204"/>
    <cellStyle name="40% - Accent4 69 3 5" xfId="15205"/>
    <cellStyle name="40% - Accent4 69 4" xfId="15206"/>
    <cellStyle name="40% - Accent4 69 5" xfId="15207"/>
    <cellStyle name="40% - Accent4 69 6" xfId="15208"/>
    <cellStyle name="40% - Accent4 69 7" xfId="15209"/>
    <cellStyle name="40% - Accent4 69 8" xfId="15210"/>
    <cellStyle name="40% - Accent4 7" xfId="920"/>
    <cellStyle name="40% - Accent4 7 10" xfId="15211"/>
    <cellStyle name="40% - Accent4 7 2" xfId="921"/>
    <cellStyle name="40% - Accent4 7 2 2" xfId="15212"/>
    <cellStyle name="40% - Accent4 7 2 3" xfId="15213"/>
    <cellStyle name="40% - Accent4 7 2 4" xfId="15214"/>
    <cellStyle name="40% - Accent4 7 2 5" xfId="15215"/>
    <cellStyle name="40% - Accent4 7 3" xfId="922"/>
    <cellStyle name="40% - Accent4 7 3 2" xfId="15216"/>
    <cellStyle name="40% - Accent4 7 3 3" xfId="15217"/>
    <cellStyle name="40% - Accent4 7 3 4" xfId="15218"/>
    <cellStyle name="40% - Accent4 7 3 5" xfId="15219"/>
    <cellStyle name="40% - Accent4 7 4" xfId="15220"/>
    <cellStyle name="40% - Accent4 7 4 2" xfId="15221"/>
    <cellStyle name="40% - Accent4 7 4 3" xfId="15222"/>
    <cellStyle name="40% - Accent4 7 4 4" xfId="15223"/>
    <cellStyle name="40% - Accent4 7 4 5" xfId="15224"/>
    <cellStyle name="40% - Accent4 7 5" xfId="15225"/>
    <cellStyle name="40% - Accent4 7 5 2" xfId="15226"/>
    <cellStyle name="40% - Accent4 7 5 3" xfId="15227"/>
    <cellStyle name="40% - Accent4 7 5 4" xfId="15228"/>
    <cellStyle name="40% - Accent4 7 5 5" xfId="15229"/>
    <cellStyle name="40% - Accent4 7 6" xfId="15230"/>
    <cellStyle name="40% - Accent4 7 7" xfId="15231"/>
    <cellStyle name="40% - Accent4 7 8" xfId="15232"/>
    <cellStyle name="40% - Accent4 7 9" xfId="15233"/>
    <cellStyle name="40% - Accent4 70" xfId="923"/>
    <cellStyle name="40% - Accent4 70 2" xfId="15234"/>
    <cellStyle name="40% - Accent4 70 2 2" xfId="15235"/>
    <cellStyle name="40% - Accent4 70 2 3" xfId="15236"/>
    <cellStyle name="40% - Accent4 70 2 4" xfId="15237"/>
    <cellStyle name="40% - Accent4 70 2 5" xfId="15238"/>
    <cellStyle name="40% - Accent4 70 3" xfId="15239"/>
    <cellStyle name="40% - Accent4 70 3 2" xfId="15240"/>
    <cellStyle name="40% - Accent4 70 3 3" xfId="15241"/>
    <cellStyle name="40% - Accent4 70 3 4" xfId="15242"/>
    <cellStyle name="40% - Accent4 70 3 5" xfId="15243"/>
    <cellStyle name="40% - Accent4 70 4" xfId="15244"/>
    <cellStyle name="40% - Accent4 70 5" xfId="15245"/>
    <cellStyle name="40% - Accent4 70 6" xfId="15246"/>
    <cellStyle name="40% - Accent4 70 7" xfId="15247"/>
    <cellStyle name="40% - Accent4 70 8" xfId="15248"/>
    <cellStyle name="40% - Accent4 71" xfId="924"/>
    <cellStyle name="40% - Accent4 71 2" xfId="15249"/>
    <cellStyle name="40% - Accent4 71 2 2" xfId="15250"/>
    <cellStyle name="40% - Accent4 71 2 3" xfId="15251"/>
    <cellStyle name="40% - Accent4 71 2 4" xfId="15252"/>
    <cellStyle name="40% - Accent4 71 2 5" xfId="15253"/>
    <cellStyle name="40% - Accent4 71 3" xfId="15254"/>
    <cellStyle name="40% - Accent4 71 3 2" xfId="15255"/>
    <cellStyle name="40% - Accent4 71 3 3" xfId="15256"/>
    <cellStyle name="40% - Accent4 71 3 4" xfId="15257"/>
    <cellStyle name="40% - Accent4 71 3 5" xfId="15258"/>
    <cellStyle name="40% - Accent4 71 4" xfId="15259"/>
    <cellStyle name="40% - Accent4 71 5" xfId="15260"/>
    <cellStyle name="40% - Accent4 71 6" xfId="15261"/>
    <cellStyle name="40% - Accent4 71 7" xfId="15262"/>
    <cellStyle name="40% - Accent4 71 8" xfId="15263"/>
    <cellStyle name="40% - Accent4 72" xfId="925"/>
    <cellStyle name="40% - Accent4 72 2" xfId="15264"/>
    <cellStyle name="40% - Accent4 72 2 2" xfId="15265"/>
    <cellStyle name="40% - Accent4 72 2 3" xfId="15266"/>
    <cellStyle name="40% - Accent4 72 2 4" xfId="15267"/>
    <cellStyle name="40% - Accent4 72 2 5" xfId="15268"/>
    <cellStyle name="40% - Accent4 72 3" xfId="15269"/>
    <cellStyle name="40% - Accent4 72 3 2" xfId="15270"/>
    <cellStyle name="40% - Accent4 72 3 3" xfId="15271"/>
    <cellStyle name="40% - Accent4 72 3 4" xfId="15272"/>
    <cellStyle name="40% - Accent4 72 3 5" xfId="15273"/>
    <cellStyle name="40% - Accent4 72 4" xfId="15274"/>
    <cellStyle name="40% - Accent4 72 5" xfId="15275"/>
    <cellStyle name="40% - Accent4 72 6" xfId="15276"/>
    <cellStyle name="40% - Accent4 72 7" xfId="15277"/>
    <cellStyle name="40% - Accent4 72 8" xfId="15278"/>
    <cellStyle name="40% - Accent4 73" xfId="15279"/>
    <cellStyle name="40% - Accent4 73 2" xfId="15280"/>
    <cellStyle name="40% - Accent4 73 3" xfId="15281"/>
    <cellStyle name="40% - Accent4 73 4" xfId="15282"/>
    <cellStyle name="40% - Accent4 73 5" xfId="15283"/>
    <cellStyle name="40% - Accent4 74" xfId="15284"/>
    <cellStyle name="40% - Accent4 75" xfId="15285"/>
    <cellStyle name="40% - Accent4 76" xfId="15286"/>
    <cellStyle name="40% - Accent4 77" xfId="15287"/>
    <cellStyle name="40% - Accent4 78" xfId="15288"/>
    <cellStyle name="40% - Accent4 8" xfId="926"/>
    <cellStyle name="40% - Accent4 8 10" xfId="15289"/>
    <cellStyle name="40% - Accent4 8 2" xfId="927"/>
    <cellStyle name="40% - Accent4 8 2 2" xfId="15290"/>
    <cellStyle name="40% - Accent4 8 2 3" xfId="15291"/>
    <cellStyle name="40% - Accent4 8 2 4" xfId="15292"/>
    <cellStyle name="40% - Accent4 8 2 5" xfId="15293"/>
    <cellStyle name="40% - Accent4 8 3" xfId="928"/>
    <cellStyle name="40% - Accent4 8 3 2" xfId="15294"/>
    <cellStyle name="40% - Accent4 8 3 3" xfId="15295"/>
    <cellStyle name="40% - Accent4 8 3 4" xfId="15296"/>
    <cellStyle name="40% - Accent4 8 3 5" xfId="15297"/>
    <cellStyle name="40% - Accent4 8 4" xfId="15298"/>
    <cellStyle name="40% - Accent4 8 4 2" xfId="15299"/>
    <cellStyle name="40% - Accent4 8 4 3" xfId="15300"/>
    <cellStyle name="40% - Accent4 8 4 4" xfId="15301"/>
    <cellStyle name="40% - Accent4 8 4 5" xfId="15302"/>
    <cellStyle name="40% - Accent4 8 5" xfId="15303"/>
    <cellStyle name="40% - Accent4 8 5 2" xfId="15304"/>
    <cellStyle name="40% - Accent4 8 5 3" xfId="15305"/>
    <cellStyle name="40% - Accent4 8 5 4" xfId="15306"/>
    <cellStyle name="40% - Accent4 8 5 5" xfId="15307"/>
    <cellStyle name="40% - Accent4 8 6" xfId="15308"/>
    <cellStyle name="40% - Accent4 8 7" xfId="15309"/>
    <cellStyle name="40% - Accent4 8 8" xfId="15310"/>
    <cellStyle name="40% - Accent4 8 9" xfId="15311"/>
    <cellStyle name="40% - Accent4 9" xfId="929"/>
    <cellStyle name="40% - Accent4 9 10" xfId="15312"/>
    <cellStyle name="40% - Accent4 9 2" xfId="930"/>
    <cellStyle name="40% - Accent4 9 2 2" xfId="15313"/>
    <cellStyle name="40% - Accent4 9 2 3" xfId="15314"/>
    <cellStyle name="40% - Accent4 9 2 4" xfId="15315"/>
    <cellStyle name="40% - Accent4 9 2 5" xfId="15316"/>
    <cellStyle name="40% - Accent4 9 3" xfId="931"/>
    <cellStyle name="40% - Accent4 9 3 2" xfId="15317"/>
    <cellStyle name="40% - Accent4 9 3 3" xfId="15318"/>
    <cellStyle name="40% - Accent4 9 3 4" xfId="15319"/>
    <cellStyle name="40% - Accent4 9 3 5" xfId="15320"/>
    <cellStyle name="40% - Accent4 9 4" xfId="15321"/>
    <cellStyle name="40% - Accent4 9 4 2" xfId="15322"/>
    <cellStyle name="40% - Accent4 9 4 3" xfId="15323"/>
    <cellStyle name="40% - Accent4 9 4 4" xfId="15324"/>
    <cellStyle name="40% - Accent4 9 4 5" xfId="15325"/>
    <cellStyle name="40% - Accent4 9 5" xfId="15326"/>
    <cellStyle name="40% - Accent4 9 5 2" xfId="15327"/>
    <cellStyle name="40% - Accent4 9 5 3" xfId="15328"/>
    <cellStyle name="40% - Accent4 9 5 4" xfId="15329"/>
    <cellStyle name="40% - Accent4 9 5 5" xfId="15330"/>
    <cellStyle name="40% - Accent4 9 6" xfId="15331"/>
    <cellStyle name="40% - Accent4 9 7" xfId="15332"/>
    <cellStyle name="40% - Accent4 9 8" xfId="15333"/>
    <cellStyle name="40% - Accent4 9 9" xfId="15334"/>
    <cellStyle name="40% - Accent5 10" xfId="932"/>
    <cellStyle name="40% - Accent5 10 10" xfId="15335"/>
    <cellStyle name="40% - Accent5 10 2" xfId="933"/>
    <cellStyle name="40% - Accent5 10 2 2" xfId="15336"/>
    <cellStyle name="40% - Accent5 10 2 3" xfId="15337"/>
    <cellStyle name="40% - Accent5 10 2 4" xfId="15338"/>
    <cellStyle name="40% - Accent5 10 2 5" xfId="15339"/>
    <cellStyle name="40% - Accent5 10 3" xfId="934"/>
    <cellStyle name="40% - Accent5 10 3 2" xfId="15340"/>
    <cellStyle name="40% - Accent5 10 3 3" xfId="15341"/>
    <cellStyle name="40% - Accent5 10 3 4" xfId="15342"/>
    <cellStyle name="40% - Accent5 10 3 5" xfId="15343"/>
    <cellStyle name="40% - Accent5 10 4" xfId="15344"/>
    <cellStyle name="40% - Accent5 10 4 2" xfId="15345"/>
    <cellStyle name="40% - Accent5 10 4 3" xfId="15346"/>
    <cellStyle name="40% - Accent5 10 4 4" xfId="15347"/>
    <cellStyle name="40% - Accent5 10 4 5" xfId="15348"/>
    <cellStyle name="40% - Accent5 10 5" xfId="15349"/>
    <cellStyle name="40% - Accent5 10 5 2" xfId="15350"/>
    <cellStyle name="40% - Accent5 10 5 3" xfId="15351"/>
    <cellStyle name="40% - Accent5 10 5 4" xfId="15352"/>
    <cellStyle name="40% - Accent5 10 5 5" xfId="15353"/>
    <cellStyle name="40% - Accent5 10 6" xfId="15354"/>
    <cellStyle name="40% - Accent5 10 7" xfId="15355"/>
    <cellStyle name="40% - Accent5 10 8" xfId="15356"/>
    <cellStyle name="40% - Accent5 10 9" xfId="15357"/>
    <cellStyle name="40% - Accent5 11" xfId="935"/>
    <cellStyle name="40% - Accent5 11 10" xfId="15358"/>
    <cellStyle name="40% - Accent5 11 2" xfId="936"/>
    <cellStyle name="40% - Accent5 11 2 2" xfId="15359"/>
    <cellStyle name="40% - Accent5 11 2 3" xfId="15360"/>
    <cellStyle name="40% - Accent5 11 2 4" xfId="15361"/>
    <cellStyle name="40% - Accent5 11 2 5" xfId="15362"/>
    <cellStyle name="40% - Accent5 11 3" xfId="937"/>
    <cellStyle name="40% - Accent5 11 3 2" xfId="15363"/>
    <cellStyle name="40% - Accent5 11 3 3" xfId="15364"/>
    <cellStyle name="40% - Accent5 11 3 4" xfId="15365"/>
    <cellStyle name="40% - Accent5 11 3 5" xfId="15366"/>
    <cellStyle name="40% - Accent5 11 4" xfId="15367"/>
    <cellStyle name="40% - Accent5 11 4 2" xfId="15368"/>
    <cellStyle name="40% - Accent5 11 4 3" xfId="15369"/>
    <cellStyle name="40% - Accent5 11 4 4" xfId="15370"/>
    <cellStyle name="40% - Accent5 11 4 5" xfId="15371"/>
    <cellStyle name="40% - Accent5 11 5" xfId="15372"/>
    <cellStyle name="40% - Accent5 11 5 2" xfId="15373"/>
    <cellStyle name="40% - Accent5 11 5 3" xfId="15374"/>
    <cellStyle name="40% - Accent5 11 5 4" xfId="15375"/>
    <cellStyle name="40% - Accent5 11 5 5" xfId="15376"/>
    <cellStyle name="40% - Accent5 11 6" xfId="15377"/>
    <cellStyle name="40% - Accent5 11 7" xfId="15378"/>
    <cellStyle name="40% - Accent5 11 8" xfId="15379"/>
    <cellStyle name="40% - Accent5 11 9" xfId="15380"/>
    <cellStyle name="40% - Accent5 12" xfId="938"/>
    <cellStyle name="40% - Accent5 12 10" xfId="15381"/>
    <cellStyle name="40% - Accent5 12 2" xfId="939"/>
    <cellStyle name="40% - Accent5 12 2 2" xfId="15382"/>
    <cellStyle name="40% - Accent5 12 2 3" xfId="15383"/>
    <cellStyle name="40% - Accent5 12 2 4" xfId="15384"/>
    <cellStyle name="40% - Accent5 12 2 5" xfId="15385"/>
    <cellStyle name="40% - Accent5 12 3" xfId="940"/>
    <cellStyle name="40% - Accent5 12 3 2" xfId="15386"/>
    <cellStyle name="40% - Accent5 12 3 3" xfId="15387"/>
    <cellStyle name="40% - Accent5 12 3 4" xfId="15388"/>
    <cellStyle name="40% - Accent5 12 3 5" xfId="15389"/>
    <cellStyle name="40% - Accent5 12 4" xfId="15390"/>
    <cellStyle name="40% - Accent5 12 4 2" xfId="15391"/>
    <cellStyle name="40% - Accent5 12 4 3" xfId="15392"/>
    <cellStyle name="40% - Accent5 12 4 4" xfId="15393"/>
    <cellStyle name="40% - Accent5 12 4 5" xfId="15394"/>
    <cellStyle name="40% - Accent5 12 5" xfId="15395"/>
    <cellStyle name="40% - Accent5 12 5 2" xfId="15396"/>
    <cellStyle name="40% - Accent5 12 5 3" xfId="15397"/>
    <cellStyle name="40% - Accent5 12 5 4" xfId="15398"/>
    <cellStyle name="40% - Accent5 12 5 5" xfId="15399"/>
    <cellStyle name="40% - Accent5 12 6" xfId="15400"/>
    <cellStyle name="40% - Accent5 12 7" xfId="15401"/>
    <cellStyle name="40% - Accent5 12 8" xfId="15402"/>
    <cellStyle name="40% - Accent5 12 9" xfId="15403"/>
    <cellStyle name="40% - Accent5 13" xfId="941"/>
    <cellStyle name="40% - Accent5 13 2" xfId="15404"/>
    <cellStyle name="40% - Accent5 13 2 2" xfId="15405"/>
    <cellStyle name="40% - Accent5 13 2 3" xfId="15406"/>
    <cellStyle name="40% - Accent5 13 2 4" xfId="15407"/>
    <cellStyle name="40% - Accent5 13 2 5" xfId="15408"/>
    <cellStyle name="40% - Accent5 13 3" xfId="15409"/>
    <cellStyle name="40% - Accent5 13 3 2" xfId="15410"/>
    <cellStyle name="40% - Accent5 13 3 3" xfId="15411"/>
    <cellStyle name="40% - Accent5 13 3 4" xfId="15412"/>
    <cellStyle name="40% - Accent5 13 3 5" xfId="15413"/>
    <cellStyle name="40% - Accent5 13 4" xfId="15414"/>
    <cellStyle name="40% - Accent5 13 5" xfId="15415"/>
    <cellStyle name="40% - Accent5 13 6" xfId="15416"/>
    <cellStyle name="40% - Accent5 13 7" xfId="15417"/>
    <cellStyle name="40% - Accent5 13 8" xfId="15418"/>
    <cellStyle name="40% - Accent5 14" xfId="942"/>
    <cellStyle name="40% - Accent5 14 2" xfId="15419"/>
    <cellStyle name="40% - Accent5 14 2 2" xfId="15420"/>
    <cellStyle name="40% - Accent5 14 2 3" xfId="15421"/>
    <cellStyle name="40% - Accent5 14 2 4" xfId="15422"/>
    <cellStyle name="40% - Accent5 14 2 5" xfId="15423"/>
    <cellStyle name="40% - Accent5 14 3" xfId="15424"/>
    <cellStyle name="40% - Accent5 14 3 2" xfId="15425"/>
    <cellStyle name="40% - Accent5 14 3 3" xfId="15426"/>
    <cellStyle name="40% - Accent5 14 3 4" xfId="15427"/>
    <cellStyle name="40% - Accent5 14 3 5" xfId="15428"/>
    <cellStyle name="40% - Accent5 14 4" xfId="15429"/>
    <cellStyle name="40% - Accent5 14 5" xfId="15430"/>
    <cellStyle name="40% - Accent5 14 6" xfId="15431"/>
    <cellStyle name="40% - Accent5 14 7" xfId="15432"/>
    <cellStyle name="40% - Accent5 14 8" xfId="15433"/>
    <cellStyle name="40% - Accent5 15" xfId="943"/>
    <cellStyle name="40% - Accent5 15 2" xfId="15434"/>
    <cellStyle name="40% - Accent5 15 2 2" xfId="15435"/>
    <cellStyle name="40% - Accent5 15 2 3" xfId="15436"/>
    <cellStyle name="40% - Accent5 15 2 4" xfId="15437"/>
    <cellStyle name="40% - Accent5 15 2 5" xfId="15438"/>
    <cellStyle name="40% - Accent5 15 3" xfId="15439"/>
    <cellStyle name="40% - Accent5 15 3 2" xfId="15440"/>
    <cellStyle name="40% - Accent5 15 3 3" xfId="15441"/>
    <cellStyle name="40% - Accent5 15 3 4" xfId="15442"/>
    <cellStyle name="40% - Accent5 15 3 5" xfId="15443"/>
    <cellStyle name="40% - Accent5 15 4" xfId="15444"/>
    <cellStyle name="40% - Accent5 15 5" xfId="15445"/>
    <cellStyle name="40% - Accent5 15 6" xfId="15446"/>
    <cellStyle name="40% - Accent5 15 7" xfId="15447"/>
    <cellStyle name="40% - Accent5 15 8" xfId="15448"/>
    <cellStyle name="40% - Accent5 16" xfId="944"/>
    <cellStyle name="40% - Accent5 16 2" xfId="15449"/>
    <cellStyle name="40% - Accent5 16 2 2" xfId="15450"/>
    <cellStyle name="40% - Accent5 16 2 3" xfId="15451"/>
    <cellStyle name="40% - Accent5 16 2 4" xfId="15452"/>
    <cellStyle name="40% - Accent5 16 2 5" xfId="15453"/>
    <cellStyle name="40% - Accent5 16 3" xfId="15454"/>
    <cellStyle name="40% - Accent5 16 3 2" xfId="15455"/>
    <cellStyle name="40% - Accent5 16 3 3" xfId="15456"/>
    <cellStyle name="40% - Accent5 16 3 4" xfId="15457"/>
    <cellStyle name="40% - Accent5 16 3 5" xfId="15458"/>
    <cellStyle name="40% - Accent5 16 4" xfId="15459"/>
    <cellStyle name="40% - Accent5 16 5" xfId="15460"/>
    <cellStyle name="40% - Accent5 16 6" xfId="15461"/>
    <cellStyle name="40% - Accent5 16 7" xfId="15462"/>
    <cellStyle name="40% - Accent5 16 8" xfId="15463"/>
    <cellStyle name="40% - Accent5 17" xfId="945"/>
    <cellStyle name="40% - Accent5 17 2" xfId="15464"/>
    <cellStyle name="40% - Accent5 17 2 2" xfId="15465"/>
    <cellStyle name="40% - Accent5 17 2 3" xfId="15466"/>
    <cellStyle name="40% - Accent5 17 2 4" xfId="15467"/>
    <cellStyle name="40% - Accent5 17 2 5" xfId="15468"/>
    <cellStyle name="40% - Accent5 17 3" xfId="15469"/>
    <cellStyle name="40% - Accent5 17 3 2" xfId="15470"/>
    <cellStyle name="40% - Accent5 17 3 3" xfId="15471"/>
    <cellStyle name="40% - Accent5 17 3 4" xfId="15472"/>
    <cellStyle name="40% - Accent5 17 3 5" xfId="15473"/>
    <cellStyle name="40% - Accent5 17 4" xfId="15474"/>
    <cellStyle name="40% - Accent5 17 5" xfId="15475"/>
    <cellStyle name="40% - Accent5 17 6" xfId="15476"/>
    <cellStyle name="40% - Accent5 17 7" xfId="15477"/>
    <cellStyle name="40% - Accent5 17 8" xfId="15478"/>
    <cellStyle name="40% - Accent5 18" xfId="946"/>
    <cellStyle name="40% - Accent5 18 2" xfId="15479"/>
    <cellStyle name="40% - Accent5 18 2 2" xfId="15480"/>
    <cellStyle name="40% - Accent5 18 2 3" xfId="15481"/>
    <cellStyle name="40% - Accent5 18 2 4" xfId="15482"/>
    <cellStyle name="40% - Accent5 18 2 5" xfId="15483"/>
    <cellStyle name="40% - Accent5 18 3" xfId="15484"/>
    <cellStyle name="40% - Accent5 18 3 2" xfId="15485"/>
    <cellStyle name="40% - Accent5 18 3 3" xfId="15486"/>
    <cellStyle name="40% - Accent5 18 3 4" xfId="15487"/>
    <cellStyle name="40% - Accent5 18 3 5" xfId="15488"/>
    <cellStyle name="40% - Accent5 18 4" xfId="15489"/>
    <cellStyle name="40% - Accent5 18 5" xfId="15490"/>
    <cellStyle name="40% - Accent5 18 6" xfId="15491"/>
    <cellStyle name="40% - Accent5 18 7" xfId="15492"/>
    <cellStyle name="40% - Accent5 18 8" xfId="15493"/>
    <cellStyle name="40% - Accent5 19" xfId="947"/>
    <cellStyle name="40% - Accent5 19 2" xfId="15494"/>
    <cellStyle name="40% - Accent5 19 2 2" xfId="15495"/>
    <cellStyle name="40% - Accent5 19 2 3" xfId="15496"/>
    <cellStyle name="40% - Accent5 19 2 4" xfId="15497"/>
    <cellStyle name="40% - Accent5 19 2 5" xfId="15498"/>
    <cellStyle name="40% - Accent5 19 3" xfId="15499"/>
    <cellStyle name="40% - Accent5 19 3 2" xfId="15500"/>
    <cellStyle name="40% - Accent5 19 3 3" xfId="15501"/>
    <cellStyle name="40% - Accent5 19 3 4" xfId="15502"/>
    <cellStyle name="40% - Accent5 19 3 5" xfId="15503"/>
    <cellStyle name="40% - Accent5 19 4" xfId="15504"/>
    <cellStyle name="40% - Accent5 19 5" xfId="15505"/>
    <cellStyle name="40% - Accent5 19 6" xfId="15506"/>
    <cellStyle name="40% - Accent5 19 7" xfId="15507"/>
    <cellStyle name="40% - Accent5 19 8" xfId="15508"/>
    <cellStyle name="40% - Accent5 2" xfId="948"/>
    <cellStyle name="40% - Accent5 2 10" xfId="15509"/>
    <cellStyle name="40% - Accent5 2 11" xfId="15510"/>
    <cellStyle name="40% - Accent5 2 12" xfId="15511"/>
    <cellStyle name="40% - Accent5 2 2" xfId="949"/>
    <cellStyle name="40% - Accent5 2 2 2" xfId="15512"/>
    <cellStyle name="40% - Accent5 2 2 2 2" xfId="15513"/>
    <cellStyle name="40% - Accent5 2 2 2 3" xfId="15514"/>
    <cellStyle name="40% - Accent5 2 2 2 4" xfId="15515"/>
    <cellStyle name="40% - Accent5 2 2 2 5" xfId="15516"/>
    <cellStyle name="40% - Accent5 2 2 3" xfId="15517"/>
    <cellStyle name="40% - Accent5 2 2 4" xfId="15518"/>
    <cellStyle name="40% - Accent5 2 2 5" xfId="15519"/>
    <cellStyle name="40% - Accent5 2 2 6" xfId="15520"/>
    <cellStyle name="40% - Accent5 2 2 7" xfId="15521"/>
    <cellStyle name="40% - Accent5 2 2 8" xfId="15522"/>
    <cellStyle name="40% - Accent5 2 3" xfId="950"/>
    <cellStyle name="40% - Accent5 2 3 2" xfId="15523"/>
    <cellStyle name="40% - Accent5 2 3 3" xfId="15524"/>
    <cellStyle name="40% - Accent5 2 3 4" xfId="15525"/>
    <cellStyle name="40% - Accent5 2 3 5" xfId="15526"/>
    <cellStyle name="40% - Accent5 2 4" xfId="15527"/>
    <cellStyle name="40% - Accent5 2 4 2" xfId="15528"/>
    <cellStyle name="40% - Accent5 2 4 3" xfId="15529"/>
    <cellStyle name="40% - Accent5 2 4 4" xfId="15530"/>
    <cellStyle name="40% - Accent5 2 4 5" xfId="15531"/>
    <cellStyle name="40% - Accent5 2 5" xfId="15532"/>
    <cellStyle name="40% - Accent5 2 5 2" xfId="15533"/>
    <cellStyle name="40% - Accent5 2 5 3" xfId="15534"/>
    <cellStyle name="40% - Accent5 2 5 4" xfId="15535"/>
    <cellStyle name="40% - Accent5 2 5 5" xfId="15536"/>
    <cellStyle name="40% - Accent5 2 6" xfId="15537"/>
    <cellStyle name="40% - Accent5 2 6 2" xfId="15538"/>
    <cellStyle name="40% - Accent5 2 6 3" xfId="15539"/>
    <cellStyle name="40% - Accent5 2 6 4" xfId="15540"/>
    <cellStyle name="40% - Accent5 2 6 5" xfId="15541"/>
    <cellStyle name="40% - Accent5 2 7" xfId="15542"/>
    <cellStyle name="40% - Accent5 2 8" xfId="15543"/>
    <cellStyle name="40% - Accent5 2 9" xfId="15544"/>
    <cellStyle name="40% - Accent5 20" xfId="951"/>
    <cellStyle name="40% - Accent5 20 2" xfId="15545"/>
    <cellStyle name="40% - Accent5 20 2 2" xfId="15546"/>
    <cellStyle name="40% - Accent5 20 2 3" xfId="15547"/>
    <cellStyle name="40% - Accent5 20 2 4" xfId="15548"/>
    <cellStyle name="40% - Accent5 20 2 5" xfId="15549"/>
    <cellStyle name="40% - Accent5 20 3" xfId="15550"/>
    <cellStyle name="40% - Accent5 20 3 2" xfId="15551"/>
    <cellStyle name="40% - Accent5 20 3 3" xfId="15552"/>
    <cellStyle name="40% - Accent5 20 3 4" xfId="15553"/>
    <cellStyle name="40% - Accent5 20 3 5" xfId="15554"/>
    <cellStyle name="40% - Accent5 20 4" xfId="15555"/>
    <cellStyle name="40% - Accent5 20 5" xfId="15556"/>
    <cellStyle name="40% - Accent5 20 6" xfId="15557"/>
    <cellStyle name="40% - Accent5 20 7" xfId="15558"/>
    <cellStyle name="40% - Accent5 20 8" xfId="15559"/>
    <cellStyle name="40% - Accent5 21" xfId="952"/>
    <cellStyle name="40% - Accent5 21 2" xfId="15560"/>
    <cellStyle name="40% - Accent5 21 2 2" xfId="15561"/>
    <cellStyle name="40% - Accent5 21 2 3" xfId="15562"/>
    <cellStyle name="40% - Accent5 21 2 4" xfId="15563"/>
    <cellStyle name="40% - Accent5 21 2 5" xfId="15564"/>
    <cellStyle name="40% - Accent5 21 3" xfId="15565"/>
    <cellStyle name="40% - Accent5 21 3 2" xfId="15566"/>
    <cellStyle name="40% - Accent5 21 3 3" xfId="15567"/>
    <cellStyle name="40% - Accent5 21 3 4" xfId="15568"/>
    <cellStyle name="40% - Accent5 21 3 5" xfId="15569"/>
    <cellStyle name="40% - Accent5 21 4" xfId="15570"/>
    <cellStyle name="40% - Accent5 21 5" xfId="15571"/>
    <cellStyle name="40% - Accent5 21 6" xfId="15572"/>
    <cellStyle name="40% - Accent5 21 7" xfId="15573"/>
    <cellStyle name="40% - Accent5 21 8" xfId="15574"/>
    <cellStyle name="40% - Accent5 22" xfId="953"/>
    <cellStyle name="40% - Accent5 22 2" xfId="15575"/>
    <cellStyle name="40% - Accent5 22 2 2" xfId="15576"/>
    <cellStyle name="40% - Accent5 22 2 3" xfId="15577"/>
    <cellStyle name="40% - Accent5 22 2 4" xfId="15578"/>
    <cellStyle name="40% - Accent5 22 2 5" xfId="15579"/>
    <cellStyle name="40% - Accent5 22 3" xfId="15580"/>
    <cellStyle name="40% - Accent5 22 3 2" xfId="15581"/>
    <cellStyle name="40% - Accent5 22 3 3" xfId="15582"/>
    <cellStyle name="40% - Accent5 22 3 4" xfId="15583"/>
    <cellStyle name="40% - Accent5 22 3 5" xfId="15584"/>
    <cellStyle name="40% - Accent5 22 4" xfId="15585"/>
    <cellStyle name="40% - Accent5 22 5" xfId="15586"/>
    <cellStyle name="40% - Accent5 22 6" xfId="15587"/>
    <cellStyle name="40% - Accent5 22 7" xfId="15588"/>
    <cellStyle name="40% - Accent5 22 8" xfId="15589"/>
    <cellStyle name="40% - Accent5 23" xfId="954"/>
    <cellStyle name="40% - Accent5 23 2" xfId="15590"/>
    <cellStyle name="40% - Accent5 23 2 2" xfId="15591"/>
    <cellStyle name="40% - Accent5 23 2 3" xfId="15592"/>
    <cellStyle name="40% - Accent5 23 2 4" xfId="15593"/>
    <cellStyle name="40% - Accent5 23 2 5" xfId="15594"/>
    <cellStyle name="40% - Accent5 23 3" xfId="15595"/>
    <cellStyle name="40% - Accent5 23 3 2" xfId="15596"/>
    <cellStyle name="40% - Accent5 23 3 3" xfId="15597"/>
    <cellStyle name="40% - Accent5 23 3 4" xfId="15598"/>
    <cellStyle name="40% - Accent5 23 3 5" xfId="15599"/>
    <cellStyle name="40% - Accent5 23 4" xfId="15600"/>
    <cellStyle name="40% - Accent5 23 5" xfId="15601"/>
    <cellStyle name="40% - Accent5 23 6" xfId="15602"/>
    <cellStyle name="40% - Accent5 23 7" xfId="15603"/>
    <cellStyle name="40% - Accent5 23 8" xfId="15604"/>
    <cellStyle name="40% - Accent5 24" xfId="955"/>
    <cellStyle name="40% - Accent5 24 2" xfId="15605"/>
    <cellStyle name="40% - Accent5 24 2 2" xfId="15606"/>
    <cellStyle name="40% - Accent5 24 2 3" xfId="15607"/>
    <cellStyle name="40% - Accent5 24 2 4" xfId="15608"/>
    <cellStyle name="40% - Accent5 24 2 5" xfId="15609"/>
    <cellStyle name="40% - Accent5 24 3" xfId="15610"/>
    <cellStyle name="40% - Accent5 24 3 2" xfId="15611"/>
    <cellStyle name="40% - Accent5 24 3 3" xfId="15612"/>
    <cellStyle name="40% - Accent5 24 3 4" xfId="15613"/>
    <cellStyle name="40% - Accent5 24 3 5" xfId="15614"/>
    <cellStyle name="40% - Accent5 24 4" xfId="15615"/>
    <cellStyle name="40% - Accent5 24 5" xfId="15616"/>
    <cellStyle name="40% - Accent5 24 6" xfId="15617"/>
    <cellStyle name="40% - Accent5 24 7" xfId="15618"/>
    <cellStyle name="40% - Accent5 24 8" xfId="15619"/>
    <cellStyle name="40% - Accent5 25" xfId="956"/>
    <cellStyle name="40% - Accent5 25 2" xfId="15620"/>
    <cellStyle name="40% - Accent5 25 2 2" xfId="15621"/>
    <cellStyle name="40% - Accent5 25 2 3" xfId="15622"/>
    <cellStyle name="40% - Accent5 25 2 4" xfId="15623"/>
    <cellStyle name="40% - Accent5 25 2 5" xfId="15624"/>
    <cellStyle name="40% - Accent5 25 3" xfId="15625"/>
    <cellStyle name="40% - Accent5 25 3 2" xfId="15626"/>
    <cellStyle name="40% - Accent5 25 3 3" xfId="15627"/>
    <cellStyle name="40% - Accent5 25 3 4" xfId="15628"/>
    <cellStyle name="40% - Accent5 25 3 5" xfId="15629"/>
    <cellStyle name="40% - Accent5 25 4" xfId="15630"/>
    <cellStyle name="40% - Accent5 25 5" xfId="15631"/>
    <cellStyle name="40% - Accent5 25 6" xfId="15632"/>
    <cellStyle name="40% - Accent5 25 7" xfId="15633"/>
    <cellStyle name="40% - Accent5 25 8" xfId="15634"/>
    <cellStyle name="40% - Accent5 26" xfId="957"/>
    <cellStyle name="40% - Accent5 26 2" xfId="15635"/>
    <cellStyle name="40% - Accent5 26 2 2" xfId="15636"/>
    <cellStyle name="40% - Accent5 26 2 3" xfId="15637"/>
    <cellStyle name="40% - Accent5 26 2 4" xfId="15638"/>
    <cellStyle name="40% - Accent5 26 2 5" xfId="15639"/>
    <cellStyle name="40% - Accent5 26 3" xfId="15640"/>
    <cellStyle name="40% - Accent5 26 3 2" xfId="15641"/>
    <cellStyle name="40% - Accent5 26 3 3" xfId="15642"/>
    <cellStyle name="40% - Accent5 26 3 4" xfId="15643"/>
    <cellStyle name="40% - Accent5 26 3 5" xfId="15644"/>
    <cellStyle name="40% - Accent5 26 4" xfId="15645"/>
    <cellStyle name="40% - Accent5 26 5" xfId="15646"/>
    <cellStyle name="40% - Accent5 26 6" xfId="15647"/>
    <cellStyle name="40% - Accent5 26 7" xfId="15648"/>
    <cellStyle name="40% - Accent5 26 8" xfId="15649"/>
    <cellStyle name="40% - Accent5 27" xfId="958"/>
    <cellStyle name="40% - Accent5 27 2" xfId="15650"/>
    <cellStyle name="40% - Accent5 27 2 2" xfId="15651"/>
    <cellStyle name="40% - Accent5 27 2 3" xfId="15652"/>
    <cellStyle name="40% - Accent5 27 2 4" xfId="15653"/>
    <cellStyle name="40% - Accent5 27 2 5" xfId="15654"/>
    <cellStyle name="40% - Accent5 27 3" xfId="15655"/>
    <cellStyle name="40% - Accent5 27 3 2" xfId="15656"/>
    <cellStyle name="40% - Accent5 27 3 3" xfId="15657"/>
    <cellStyle name="40% - Accent5 27 3 4" xfId="15658"/>
    <cellStyle name="40% - Accent5 27 3 5" xfId="15659"/>
    <cellStyle name="40% - Accent5 27 4" xfId="15660"/>
    <cellStyle name="40% - Accent5 27 5" xfId="15661"/>
    <cellStyle name="40% - Accent5 27 6" xfId="15662"/>
    <cellStyle name="40% - Accent5 27 7" xfId="15663"/>
    <cellStyle name="40% - Accent5 27 8" xfId="15664"/>
    <cellStyle name="40% - Accent5 28" xfId="959"/>
    <cellStyle name="40% - Accent5 28 2" xfId="15665"/>
    <cellStyle name="40% - Accent5 28 2 2" xfId="15666"/>
    <cellStyle name="40% - Accent5 28 2 3" xfId="15667"/>
    <cellStyle name="40% - Accent5 28 2 4" xfId="15668"/>
    <cellStyle name="40% - Accent5 28 2 5" xfId="15669"/>
    <cellStyle name="40% - Accent5 28 3" xfId="15670"/>
    <cellStyle name="40% - Accent5 28 3 2" xfId="15671"/>
    <cellStyle name="40% - Accent5 28 3 3" xfId="15672"/>
    <cellStyle name="40% - Accent5 28 3 4" xfId="15673"/>
    <cellStyle name="40% - Accent5 28 3 5" xfId="15674"/>
    <cellStyle name="40% - Accent5 28 4" xfId="15675"/>
    <cellStyle name="40% - Accent5 28 5" xfId="15676"/>
    <cellStyle name="40% - Accent5 28 6" xfId="15677"/>
    <cellStyle name="40% - Accent5 28 7" xfId="15678"/>
    <cellStyle name="40% - Accent5 28 8" xfId="15679"/>
    <cellStyle name="40% - Accent5 29" xfId="960"/>
    <cellStyle name="40% - Accent5 29 2" xfId="15680"/>
    <cellStyle name="40% - Accent5 29 2 2" xfId="15681"/>
    <cellStyle name="40% - Accent5 29 2 3" xfId="15682"/>
    <cellStyle name="40% - Accent5 29 2 4" xfId="15683"/>
    <cellStyle name="40% - Accent5 29 2 5" xfId="15684"/>
    <cellStyle name="40% - Accent5 29 3" xfId="15685"/>
    <cellStyle name="40% - Accent5 29 3 2" xfId="15686"/>
    <cellStyle name="40% - Accent5 29 3 3" xfId="15687"/>
    <cellStyle name="40% - Accent5 29 3 4" xfId="15688"/>
    <cellStyle name="40% - Accent5 29 3 5" xfId="15689"/>
    <cellStyle name="40% - Accent5 29 4" xfId="15690"/>
    <cellStyle name="40% - Accent5 29 5" xfId="15691"/>
    <cellStyle name="40% - Accent5 29 6" xfId="15692"/>
    <cellStyle name="40% - Accent5 29 7" xfId="15693"/>
    <cellStyle name="40% - Accent5 29 8" xfId="15694"/>
    <cellStyle name="40% - Accent5 3" xfId="961"/>
    <cellStyle name="40% - Accent5 3 10" xfId="15695"/>
    <cellStyle name="40% - Accent5 3 2" xfId="962"/>
    <cellStyle name="40% - Accent5 3 2 2" xfId="15696"/>
    <cellStyle name="40% - Accent5 3 2 3" xfId="15697"/>
    <cellStyle name="40% - Accent5 3 2 4" xfId="15698"/>
    <cellStyle name="40% - Accent5 3 2 5" xfId="15699"/>
    <cellStyle name="40% - Accent5 3 3" xfId="963"/>
    <cellStyle name="40% - Accent5 3 3 2" xfId="15700"/>
    <cellStyle name="40% - Accent5 3 3 3" xfId="15701"/>
    <cellStyle name="40% - Accent5 3 3 4" xfId="15702"/>
    <cellStyle name="40% - Accent5 3 3 5" xfId="15703"/>
    <cellStyle name="40% - Accent5 3 4" xfId="15704"/>
    <cellStyle name="40% - Accent5 3 4 2" xfId="15705"/>
    <cellStyle name="40% - Accent5 3 4 3" xfId="15706"/>
    <cellStyle name="40% - Accent5 3 4 4" xfId="15707"/>
    <cellStyle name="40% - Accent5 3 4 5" xfId="15708"/>
    <cellStyle name="40% - Accent5 3 5" xfId="15709"/>
    <cellStyle name="40% - Accent5 3 5 2" xfId="15710"/>
    <cellStyle name="40% - Accent5 3 5 3" xfId="15711"/>
    <cellStyle name="40% - Accent5 3 5 4" xfId="15712"/>
    <cellStyle name="40% - Accent5 3 5 5" xfId="15713"/>
    <cellStyle name="40% - Accent5 3 6" xfId="15714"/>
    <cellStyle name="40% - Accent5 3 7" xfId="15715"/>
    <cellStyle name="40% - Accent5 3 8" xfId="15716"/>
    <cellStyle name="40% - Accent5 3 9" xfId="15717"/>
    <cellStyle name="40% - Accent5 30" xfId="964"/>
    <cellStyle name="40% - Accent5 30 2" xfId="15718"/>
    <cellStyle name="40% - Accent5 30 2 2" xfId="15719"/>
    <cellStyle name="40% - Accent5 30 2 3" xfId="15720"/>
    <cellStyle name="40% - Accent5 30 2 4" xfId="15721"/>
    <cellStyle name="40% - Accent5 30 2 5" xfId="15722"/>
    <cellStyle name="40% - Accent5 30 3" xfId="15723"/>
    <cellStyle name="40% - Accent5 30 3 2" xfId="15724"/>
    <cellStyle name="40% - Accent5 30 3 3" xfId="15725"/>
    <cellStyle name="40% - Accent5 30 3 4" xfId="15726"/>
    <cellStyle name="40% - Accent5 30 3 5" xfId="15727"/>
    <cellStyle name="40% - Accent5 30 4" xfId="15728"/>
    <cellStyle name="40% - Accent5 30 5" xfId="15729"/>
    <cellStyle name="40% - Accent5 30 6" xfId="15730"/>
    <cellStyle name="40% - Accent5 30 7" xfId="15731"/>
    <cellStyle name="40% - Accent5 30 8" xfId="15732"/>
    <cellStyle name="40% - Accent5 31" xfId="965"/>
    <cellStyle name="40% - Accent5 31 2" xfId="15733"/>
    <cellStyle name="40% - Accent5 31 2 2" xfId="15734"/>
    <cellStyle name="40% - Accent5 31 2 3" xfId="15735"/>
    <cellStyle name="40% - Accent5 31 2 4" xfId="15736"/>
    <cellStyle name="40% - Accent5 31 2 5" xfId="15737"/>
    <cellStyle name="40% - Accent5 31 3" xfId="15738"/>
    <cellStyle name="40% - Accent5 31 3 2" xfId="15739"/>
    <cellStyle name="40% - Accent5 31 3 3" xfId="15740"/>
    <cellStyle name="40% - Accent5 31 3 4" xfId="15741"/>
    <cellStyle name="40% - Accent5 31 3 5" xfId="15742"/>
    <cellStyle name="40% - Accent5 31 4" xfId="15743"/>
    <cellStyle name="40% - Accent5 31 5" xfId="15744"/>
    <cellStyle name="40% - Accent5 31 6" xfId="15745"/>
    <cellStyle name="40% - Accent5 31 7" xfId="15746"/>
    <cellStyle name="40% - Accent5 31 8" xfId="15747"/>
    <cellStyle name="40% - Accent5 32" xfId="966"/>
    <cellStyle name="40% - Accent5 32 2" xfId="15748"/>
    <cellStyle name="40% - Accent5 32 2 2" xfId="15749"/>
    <cellStyle name="40% - Accent5 32 2 3" xfId="15750"/>
    <cellStyle name="40% - Accent5 32 2 4" xfId="15751"/>
    <cellStyle name="40% - Accent5 32 2 5" xfId="15752"/>
    <cellStyle name="40% - Accent5 32 3" xfId="15753"/>
    <cellStyle name="40% - Accent5 32 3 2" xfId="15754"/>
    <cellStyle name="40% - Accent5 32 3 3" xfId="15755"/>
    <cellStyle name="40% - Accent5 32 3 4" xfId="15756"/>
    <cellStyle name="40% - Accent5 32 3 5" xfId="15757"/>
    <cellStyle name="40% - Accent5 32 4" xfId="15758"/>
    <cellStyle name="40% - Accent5 32 5" xfId="15759"/>
    <cellStyle name="40% - Accent5 32 6" xfId="15760"/>
    <cellStyle name="40% - Accent5 32 7" xfId="15761"/>
    <cellStyle name="40% - Accent5 32 8" xfId="15762"/>
    <cellStyle name="40% - Accent5 33" xfId="967"/>
    <cellStyle name="40% - Accent5 33 2" xfId="15763"/>
    <cellStyle name="40% - Accent5 33 2 2" xfId="15764"/>
    <cellStyle name="40% - Accent5 33 2 3" xfId="15765"/>
    <cellStyle name="40% - Accent5 33 2 4" xfId="15766"/>
    <cellStyle name="40% - Accent5 33 2 5" xfId="15767"/>
    <cellStyle name="40% - Accent5 33 3" xfId="15768"/>
    <cellStyle name="40% - Accent5 33 3 2" xfId="15769"/>
    <cellStyle name="40% - Accent5 33 3 3" xfId="15770"/>
    <cellStyle name="40% - Accent5 33 3 4" xfId="15771"/>
    <cellStyle name="40% - Accent5 33 3 5" xfId="15772"/>
    <cellStyle name="40% - Accent5 33 4" xfId="15773"/>
    <cellStyle name="40% - Accent5 33 5" xfId="15774"/>
    <cellStyle name="40% - Accent5 33 6" xfId="15775"/>
    <cellStyle name="40% - Accent5 33 7" xfId="15776"/>
    <cellStyle name="40% - Accent5 33 8" xfId="15777"/>
    <cellStyle name="40% - Accent5 34" xfId="968"/>
    <cellStyle name="40% - Accent5 34 2" xfId="15778"/>
    <cellStyle name="40% - Accent5 34 2 2" xfId="15779"/>
    <cellStyle name="40% - Accent5 34 2 3" xfId="15780"/>
    <cellStyle name="40% - Accent5 34 2 4" xfId="15781"/>
    <cellStyle name="40% - Accent5 34 2 5" xfId="15782"/>
    <cellStyle name="40% - Accent5 34 3" xfId="15783"/>
    <cellStyle name="40% - Accent5 34 3 2" xfId="15784"/>
    <cellStyle name="40% - Accent5 34 3 3" xfId="15785"/>
    <cellStyle name="40% - Accent5 34 3 4" xfId="15786"/>
    <cellStyle name="40% - Accent5 34 3 5" xfId="15787"/>
    <cellStyle name="40% - Accent5 34 4" xfId="15788"/>
    <cellStyle name="40% - Accent5 34 5" xfId="15789"/>
    <cellStyle name="40% - Accent5 34 6" xfId="15790"/>
    <cellStyle name="40% - Accent5 34 7" xfId="15791"/>
    <cellStyle name="40% - Accent5 34 8" xfId="15792"/>
    <cellStyle name="40% - Accent5 35" xfId="969"/>
    <cellStyle name="40% - Accent5 35 2" xfId="15793"/>
    <cellStyle name="40% - Accent5 35 2 2" xfId="15794"/>
    <cellStyle name="40% - Accent5 35 2 3" xfId="15795"/>
    <cellStyle name="40% - Accent5 35 2 4" xfId="15796"/>
    <cellStyle name="40% - Accent5 35 2 5" xfId="15797"/>
    <cellStyle name="40% - Accent5 35 3" xfId="15798"/>
    <cellStyle name="40% - Accent5 35 3 2" xfId="15799"/>
    <cellStyle name="40% - Accent5 35 3 3" xfId="15800"/>
    <cellStyle name="40% - Accent5 35 3 4" xfId="15801"/>
    <cellStyle name="40% - Accent5 35 3 5" xfId="15802"/>
    <cellStyle name="40% - Accent5 35 4" xfId="15803"/>
    <cellStyle name="40% - Accent5 35 5" xfId="15804"/>
    <cellStyle name="40% - Accent5 35 6" xfId="15805"/>
    <cellStyle name="40% - Accent5 35 7" xfId="15806"/>
    <cellStyle name="40% - Accent5 35 8" xfId="15807"/>
    <cellStyle name="40% - Accent5 36" xfId="970"/>
    <cellStyle name="40% - Accent5 36 2" xfId="15808"/>
    <cellStyle name="40% - Accent5 36 2 2" xfId="15809"/>
    <cellStyle name="40% - Accent5 36 2 3" xfId="15810"/>
    <cellStyle name="40% - Accent5 36 2 4" xfId="15811"/>
    <cellStyle name="40% - Accent5 36 2 5" xfId="15812"/>
    <cellStyle name="40% - Accent5 36 3" xfId="15813"/>
    <cellStyle name="40% - Accent5 36 3 2" xfId="15814"/>
    <cellStyle name="40% - Accent5 36 3 3" xfId="15815"/>
    <cellStyle name="40% - Accent5 36 3 4" xfId="15816"/>
    <cellStyle name="40% - Accent5 36 3 5" xfId="15817"/>
    <cellStyle name="40% - Accent5 36 4" xfId="15818"/>
    <cellStyle name="40% - Accent5 36 5" xfId="15819"/>
    <cellStyle name="40% - Accent5 36 6" xfId="15820"/>
    <cellStyle name="40% - Accent5 36 7" xfId="15821"/>
    <cellStyle name="40% - Accent5 36 8" xfId="15822"/>
    <cellStyle name="40% - Accent5 37" xfId="971"/>
    <cellStyle name="40% - Accent5 37 2" xfId="15823"/>
    <cellStyle name="40% - Accent5 37 2 2" xfId="15824"/>
    <cellStyle name="40% - Accent5 37 2 3" xfId="15825"/>
    <cellStyle name="40% - Accent5 37 2 4" xfId="15826"/>
    <cellStyle name="40% - Accent5 37 2 5" xfId="15827"/>
    <cellStyle name="40% - Accent5 37 3" xfId="15828"/>
    <cellStyle name="40% - Accent5 37 3 2" xfId="15829"/>
    <cellStyle name="40% - Accent5 37 3 3" xfId="15830"/>
    <cellStyle name="40% - Accent5 37 3 4" xfId="15831"/>
    <cellStyle name="40% - Accent5 37 3 5" xfId="15832"/>
    <cellStyle name="40% - Accent5 37 4" xfId="15833"/>
    <cellStyle name="40% - Accent5 37 5" xfId="15834"/>
    <cellStyle name="40% - Accent5 37 6" xfId="15835"/>
    <cellStyle name="40% - Accent5 37 7" xfId="15836"/>
    <cellStyle name="40% - Accent5 37 8" xfId="15837"/>
    <cellStyle name="40% - Accent5 38" xfId="972"/>
    <cellStyle name="40% - Accent5 38 2" xfId="15838"/>
    <cellStyle name="40% - Accent5 38 2 2" xfId="15839"/>
    <cellStyle name="40% - Accent5 38 2 3" xfId="15840"/>
    <cellStyle name="40% - Accent5 38 2 4" xfId="15841"/>
    <cellStyle name="40% - Accent5 38 2 5" xfId="15842"/>
    <cellStyle name="40% - Accent5 38 3" xfId="15843"/>
    <cellStyle name="40% - Accent5 38 3 2" xfId="15844"/>
    <cellStyle name="40% - Accent5 38 3 3" xfId="15845"/>
    <cellStyle name="40% - Accent5 38 3 4" xfId="15846"/>
    <cellStyle name="40% - Accent5 38 3 5" xfId="15847"/>
    <cellStyle name="40% - Accent5 38 4" xfId="15848"/>
    <cellStyle name="40% - Accent5 38 5" xfId="15849"/>
    <cellStyle name="40% - Accent5 38 6" xfId="15850"/>
    <cellStyle name="40% - Accent5 38 7" xfId="15851"/>
    <cellStyle name="40% - Accent5 38 8" xfId="15852"/>
    <cellStyle name="40% - Accent5 39" xfId="973"/>
    <cellStyle name="40% - Accent5 39 2" xfId="15853"/>
    <cellStyle name="40% - Accent5 39 2 2" xfId="15854"/>
    <cellStyle name="40% - Accent5 39 2 3" xfId="15855"/>
    <cellStyle name="40% - Accent5 39 2 4" xfId="15856"/>
    <cellStyle name="40% - Accent5 39 2 5" xfId="15857"/>
    <cellStyle name="40% - Accent5 39 3" xfId="15858"/>
    <cellStyle name="40% - Accent5 39 3 2" xfId="15859"/>
    <cellStyle name="40% - Accent5 39 3 3" xfId="15860"/>
    <cellStyle name="40% - Accent5 39 3 4" xfId="15861"/>
    <cellStyle name="40% - Accent5 39 3 5" xfId="15862"/>
    <cellStyle name="40% - Accent5 39 4" xfId="15863"/>
    <cellStyle name="40% - Accent5 39 5" xfId="15864"/>
    <cellStyle name="40% - Accent5 39 6" xfId="15865"/>
    <cellStyle name="40% - Accent5 39 7" xfId="15866"/>
    <cellStyle name="40% - Accent5 39 8" xfId="15867"/>
    <cellStyle name="40% - Accent5 4" xfId="974"/>
    <cellStyle name="40% - Accent5 4 10" xfId="15868"/>
    <cellStyle name="40% - Accent5 4 2" xfId="975"/>
    <cellStyle name="40% - Accent5 4 2 2" xfId="15869"/>
    <cellStyle name="40% - Accent5 4 2 3" xfId="15870"/>
    <cellStyle name="40% - Accent5 4 2 4" xfId="15871"/>
    <cellStyle name="40% - Accent5 4 2 5" xfId="15872"/>
    <cellStyle name="40% - Accent5 4 3" xfId="976"/>
    <cellStyle name="40% - Accent5 4 3 2" xfId="15873"/>
    <cellStyle name="40% - Accent5 4 3 3" xfId="15874"/>
    <cellStyle name="40% - Accent5 4 3 4" xfId="15875"/>
    <cellStyle name="40% - Accent5 4 3 5" xfId="15876"/>
    <cellStyle name="40% - Accent5 4 4" xfId="15877"/>
    <cellStyle name="40% - Accent5 4 4 2" xfId="15878"/>
    <cellStyle name="40% - Accent5 4 4 3" xfId="15879"/>
    <cellStyle name="40% - Accent5 4 4 4" xfId="15880"/>
    <cellStyle name="40% - Accent5 4 4 5" xfId="15881"/>
    <cellStyle name="40% - Accent5 4 5" xfId="15882"/>
    <cellStyle name="40% - Accent5 4 5 2" xfId="15883"/>
    <cellStyle name="40% - Accent5 4 5 3" xfId="15884"/>
    <cellStyle name="40% - Accent5 4 5 4" xfId="15885"/>
    <cellStyle name="40% - Accent5 4 5 5" xfId="15886"/>
    <cellStyle name="40% - Accent5 4 6" xfId="15887"/>
    <cellStyle name="40% - Accent5 4 7" xfId="15888"/>
    <cellStyle name="40% - Accent5 4 8" xfId="15889"/>
    <cellStyle name="40% - Accent5 4 9" xfId="15890"/>
    <cellStyle name="40% - Accent5 40" xfId="977"/>
    <cellStyle name="40% - Accent5 40 2" xfId="15891"/>
    <cellStyle name="40% - Accent5 40 2 2" xfId="15892"/>
    <cellStyle name="40% - Accent5 40 2 3" xfId="15893"/>
    <cellStyle name="40% - Accent5 40 2 4" xfId="15894"/>
    <cellStyle name="40% - Accent5 40 2 5" xfId="15895"/>
    <cellStyle name="40% - Accent5 40 3" xfId="15896"/>
    <cellStyle name="40% - Accent5 40 3 2" xfId="15897"/>
    <cellStyle name="40% - Accent5 40 3 3" xfId="15898"/>
    <cellStyle name="40% - Accent5 40 3 4" xfId="15899"/>
    <cellStyle name="40% - Accent5 40 3 5" xfId="15900"/>
    <cellStyle name="40% - Accent5 40 4" xfId="15901"/>
    <cellStyle name="40% - Accent5 40 5" xfId="15902"/>
    <cellStyle name="40% - Accent5 40 6" xfId="15903"/>
    <cellStyle name="40% - Accent5 40 7" xfId="15904"/>
    <cellStyle name="40% - Accent5 40 8" xfId="15905"/>
    <cellStyle name="40% - Accent5 41" xfId="978"/>
    <cellStyle name="40% - Accent5 41 2" xfId="15906"/>
    <cellStyle name="40% - Accent5 41 2 2" xfId="15907"/>
    <cellStyle name="40% - Accent5 41 2 3" xfId="15908"/>
    <cellStyle name="40% - Accent5 41 2 4" xfId="15909"/>
    <cellStyle name="40% - Accent5 41 2 5" xfId="15910"/>
    <cellStyle name="40% - Accent5 41 3" xfId="15911"/>
    <cellStyle name="40% - Accent5 41 3 2" xfId="15912"/>
    <cellStyle name="40% - Accent5 41 3 3" xfId="15913"/>
    <cellStyle name="40% - Accent5 41 3 4" xfId="15914"/>
    <cellStyle name="40% - Accent5 41 3 5" xfId="15915"/>
    <cellStyle name="40% - Accent5 41 4" xfId="15916"/>
    <cellStyle name="40% - Accent5 41 5" xfId="15917"/>
    <cellStyle name="40% - Accent5 41 6" xfId="15918"/>
    <cellStyle name="40% - Accent5 41 7" xfId="15919"/>
    <cellStyle name="40% - Accent5 41 8" xfId="15920"/>
    <cellStyle name="40% - Accent5 42" xfId="979"/>
    <cellStyle name="40% - Accent5 42 2" xfId="15921"/>
    <cellStyle name="40% - Accent5 42 2 2" xfId="15922"/>
    <cellStyle name="40% - Accent5 42 2 3" xfId="15923"/>
    <cellStyle name="40% - Accent5 42 2 4" xfId="15924"/>
    <cellStyle name="40% - Accent5 42 2 5" xfId="15925"/>
    <cellStyle name="40% - Accent5 42 3" xfId="15926"/>
    <cellStyle name="40% - Accent5 42 3 2" xfId="15927"/>
    <cellStyle name="40% - Accent5 42 3 3" xfId="15928"/>
    <cellStyle name="40% - Accent5 42 3 4" xfId="15929"/>
    <cellStyle name="40% - Accent5 42 3 5" xfId="15930"/>
    <cellStyle name="40% - Accent5 42 4" xfId="15931"/>
    <cellStyle name="40% - Accent5 42 5" xfId="15932"/>
    <cellStyle name="40% - Accent5 42 6" xfId="15933"/>
    <cellStyle name="40% - Accent5 42 7" xfId="15934"/>
    <cellStyle name="40% - Accent5 42 8" xfId="15935"/>
    <cellStyle name="40% - Accent5 43" xfId="980"/>
    <cellStyle name="40% - Accent5 43 2" xfId="15936"/>
    <cellStyle name="40% - Accent5 43 2 2" xfId="15937"/>
    <cellStyle name="40% - Accent5 43 2 3" xfId="15938"/>
    <cellStyle name="40% - Accent5 43 2 4" xfId="15939"/>
    <cellStyle name="40% - Accent5 43 2 5" xfId="15940"/>
    <cellStyle name="40% - Accent5 43 3" xfId="15941"/>
    <cellStyle name="40% - Accent5 43 3 2" xfId="15942"/>
    <cellStyle name="40% - Accent5 43 3 3" xfId="15943"/>
    <cellStyle name="40% - Accent5 43 3 4" xfId="15944"/>
    <cellStyle name="40% - Accent5 43 3 5" xfId="15945"/>
    <cellStyle name="40% - Accent5 43 4" xfId="15946"/>
    <cellStyle name="40% - Accent5 43 5" xfId="15947"/>
    <cellStyle name="40% - Accent5 43 6" xfId="15948"/>
    <cellStyle name="40% - Accent5 43 7" xfId="15949"/>
    <cellStyle name="40% - Accent5 43 8" xfId="15950"/>
    <cellStyle name="40% - Accent5 44" xfId="981"/>
    <cellStyle name="40% - Accent5 44 2" xfId="15951"/>
    <cellStyle name="40% - Accent5 44 2 2" xfId="15952"/>
    <cellStyle name="40% - Accent5 44 2 3" xfId="15953"/>
    <cellStyle name="40% - Accent5 44 2 4" xfId="15954"/>
    <cellStyle name="40% - Accent5 44 2 5" xfId="15955"/>
    <cellStyle name="40% - Accent5 44 3" xfId="15956"/>
    <cellStyle name="40% - Accent5 44 3 2" xfId="15957"/>
    <cellStyle name="40% - Accent5 44 3 3" xfId="15958"/>
    <cellStyle name="40% - Accent5 44 3 4" xfId="15959"/>
    <cellStyle name="40% - Accent5 44 3 5" xfId="15960"/>
    <cellStyle name="40% - Accent5 44 4" xfId="15961"/>
    <cellStyle name="40% - Accent5 44 5" xfId="15962"/>
    <cellStyle name="40% - Accent5 44 6" xfId="15963"/>
    <cellStyle name="40% - Accent5 44 7" xfId="15964"/>
    <cellStyle name="40% - Accent5 44 8" xfId="15965"/>
    <cellStyle name="40% - Accent5 45" xfId="982"/>
    <cellStyle name="40% - Accent5 45 2" xfId="15966"/>
    <cellStyle name="40% - Accent5 45 2 2" xfId="15967"/>
    <cellStyle name="40% - Accent5 45 2 3" xfId="15968"/>
    <cellStyle name="40% - Accent5 45 2 4" xfId="15969"/>
    <cellStyle name="40% - Accent5 45 2 5" xfId="15970"/>
    <cellStyle name="40% - Accent5 45 3" xfId="15971"/>
    <cellStyle name="40% - Accent5 45 3 2" xfId="15972"/>
    <cellStyle name="40% - Accent5 45 3 3" xfId="15973"/>
    <cellStyle name="40% - Accent5 45 3 4" xfId="15974"/>
    <cellStyle name="40% - Accent5 45 3 5" xfId="15975"/>
    <cellStyle name="40% - Accent5 45 4" xfId="15976"/>
    <cellStyle name="40% - Accent5 45 5" xfId="15977"/>
    <cellStyle name="40% - Accent5 45 6" xfId="15978"/>
    <cellStyle name="40% - Accent5 45 7" xfId="15979"/>
    <cellStyle name="40% - Accent5 45 8" xfId="15980"/>
    <cellStyle name="40% - Accent5 46" xfId="983"/>
    <cellStyle name="40% - Accent5 46 2" xfId="15981"/>
    <cellStyle name="40% - Accent5 46 2 2" xfId="15982"/>
    <cellStyle name="40% - Accent5 46 2 3" xfId="15983"/>
    <cellStyle name="40% - Accent5 46 2 4" xfId="15984"/>
    <cellStyle name="40% - Accent5 46 2 5" xfId="15985"/>
    <cellStyle name="40% - Accent5 46 3" xfId="15986"/>
    <cellStyle name="40% - Accent5 46 3 2" xfId="15987"/>
    <cellStyle name="40% - Accent5 46 3 3" xfId="15988"/>
    <cellStyle name="40% - Accent5 46 3 4" xfId="15989"/>
    <cellStyle name="40% - Accent5 46 3 5" xfId="15990"/>
    <cellStyle name="40% - Accent5 46 4" xfId="15991"/>
    <cellStyle name="40% - Accent5 46 5" xfId="15992"/>
    <cellStyle name="40% - Accent5 46 6" xfId="15993"/>
    <cellStyle name="40% - Accent5 46 7" xfId="15994"/>
    <cellStyle name="40% - Accent5 46 8" xfId="15995"/>
    <cellStyle name="40% - Accent5 47" xfId="984"/>
    <cellStyle name="40% - Accent5 47 2" xfId="15996"/>
    <cellStyle name="40% - Accent5 47 2 2" xfId="15997"/>
    <cellStyle name="40% - Accent5 47 2 3" xfId="15998"/>
    <cellStyle name="40% - Accent5 47 2 4" xfId="15999"/>
    <cellStyle name="40% - Accent5 47 2 5" xfId="16000"/>
    <cellStyle name="40% - Accent5 47 3" xfId="16001"/>
    <cellStyle name="40% - Accent5 47 3 2" xfId="16002"/>
    <cellStyle name="40% - Accent5 47 3 3" xfId="16003"/>
    <cellStyle name="40% - Accent5 47 3 4" xfId="16004"/>
    <cellStyle name="40% - Accent5 47 3 5" xfId="16005"/>
    <cellStyle name="40% - Accent5 47 4" xfId="16006"/>
    <cellStyle name="40% - Accent5 47 5" xfId="16007"/>
    <cellStyle name="40% - Accent5 47 6" xfId="16008"/>
    <cellStyle name="40% - Accent5 47 7" xfId="16009"/>
    <cellStyle name="40% - Accent5 47 8" xfId="16010"/>
    <cellStyle name="40% - Accent5 48" xfId="985"/>
    <cellStyle name="40% - Accent5 48 2" xfId="16011"/>
    <cellStyle name="40% - Accent5 48 2 2" xfId="16012"/>
    <cellStyle name="40% - Accent5 48 2 3" xfId="16013"/>
    <cellStyle name="40% - Accent5 48 2 4" xfId="16014"/>
    <cellStyle name="40% - Accent5 48 2 5" xfId="16015"/>
    <cellStyle name="40% - Accent5 48 3" xfId="16016"/>
    <cellStyle name="40% - Accent5 48 3 2" xfId="16017"/>
    <cellStyle name="40% - Accent5 48 3 3" xfId="16018"/>
    <cellStyle name="40% - Accent5 48 3 4" xfId="16019"/>
    <cellStyle name="40% - Accent5 48 3 5" xfId="16020"/>
    <cellStyle name="40% - Accent5 48 4" xfId="16021"/>
    <cellStyle name="40% - Accent5 48 5" xfId="16022"/>
    <cellStyle name="40% - Accent5 48 6" xfId="16023"/>
    <cellStyle name="40% - Accent5 48 7" xfId="16024"/>
    <cellStyle name="40% - Accent5 48 8" xfId="16025"/>
    <cellStyle name="40% - Accent5 49" xfId="986"/>
    <cellStyle name="40% - Accent5 49 2" xfId="16026"/>
    <cellStyle name="40% - Accent5 49 2 2" xfId="16027"/>
    <cellStyle name="40% - Accent5 49 2 3" xfId="16028"/>
    <cellStyle name="40% - Accent5 49 2 4" xfId="16029"/>
    <cellStyle name="40% - Accent5 49 2 5" xfId="16030"/>
    <cellStyle name="40% - Accent5 49 3" xfId="16031"/>
    <cellStyle name="40% - Accent5 49 3 2" xfId="16032"/>
    <cellStyle name="40% - Accent5 49 3 3" xfId="16033"/>
    <cellStyle name="40% - Accent5 49 3 4" xfId="16034"/>
    <cellStyle name="40% - Accent5 49 3 5" xfId="16035"/>
    <cellStyle name="40% - Accent5 49 4" xfId="16036"/>
    <cellStyle name="40% - Accent5 49 5" xfId="16037"/>
    <cellStyle name="40% - Accent5 49 6" xfId="16038"/>
    <cellStyle name="40% - Accent5 49 7" xfId="16039"/>
    <cellStyle name="40% - Accent5 49 8" xfId="16040"/>
    <cellStyle name="40% - Accent5 5" xfId="987"/>
    <cellStyle name="40% - Accent5 5 10" xfId="16041"/>
    <cellStyle name="40% - Accent5 5 2" xfId="988"/>
    <cellStyle name="40% - Accent5 5 2 2" xfId="16042"/>
    <cellStyle name="40% - Accent5 5 2 3" xfId="16043"/>
    <cellStyle name="40% - Accent5 5 2 4" xfId="16044"/>
    <cellStyle name="40% - Accent5 5 2 5" xfId="16045"/>
    <cellStyle name="40% - Accent5 5 3" xfId="989"/>
    <cellStyle name="40% - Accent5 5 3 2" xfId="16046"/>
    <cellStyle name="40% - Accent5 5 3 3" xfId="16047"/>
    <cellStyle name="40% - Accent5 5 3 4" xfId="16048"/>
    <cellStyle name="40% - Accent5 5 3 5" xfId="16049"/>
    <cellStyle name="40% - Accent5 5 4" xfId="16050"/>
    <cellStyle name="40% - Accent5 5 4 2" xfId="16051"/>
    <cellStyle name="40% - Accent5 5 4 3" xfId="16052"/>
    <cellStyle name="40% - Accent5 5 4 4" xfId="16053"/>
    <cellStyle name="40% - Accent5 5 4 5" xfId="16054"/>
    <cellStyle name="40% - Accent5 5 5" xfId="16055"/>
    <cellStyle name="40% - Accent5 5 5 2" xfId="16056"/>
    <cellStyle name="40% - Accent5 5 5 3" xfId="16057"/>
    <cellStyle name="40% - Accent5 5 5 4" xfId="16058"/>
    <cellStyle name="40% - Accent5 5 5 5" xfId="16059"/>
    <cellStyle name="40% - Accent5 5 6" xfId="16060"/>
    <cellStyle name="40% - Accent5 5 7" xfId="16061"/>
    <cellStyle name="40% - Accent5 5 8" xfId="16062"/>
    <cellStyle name="40% - Accent5 5 9" xfId="16063"/>
    <cellStyle name="40% - Accent5 50" xfId="990"/>
    <cellStyle name="40% - Accent5 50 2" xfId="16064"/>
    <cellStyle name="40% - Accent5 50 2 2" xfId="16065"/>
    <cellStyle name="40% - Accent5 50 2 3" xfId="16066"/>
    <cellStyle name="40% - Accent5 50 2 4" xfId="16067"/>
    <cellStyle name="40% - Accent5 50 2 5" xfId="16068"/>
    <cellStyle name="40% - Accent5 50 3" xfId="16069"/>
    <cellStyle name="40% - Accent5 50 3 2" xfId="16070"/>
    <cellStyle name="40% - Accent5 50 3 3" xfId="16071"/>
    <cellStyle name="40% - Accent5 50 3 4" xfId="16072"/>
    <cellStyle name="40% - Accent5 50 3 5" xfId="16073"/>
    <cellStyle name="40% - Accent5 50 4" xfId="16074"/>
    <cellStyle name="40% - Accent5 50 5" xfId="16075"/>
    <cellStyle name="40% - Accent5 50 6" xfId="16076"/>
    <cellStyle name="40% - Accent5 50 7" xfId="16077"/>
    <cellStyle name="40% - Accent5 50 8" xfId="16078"/>
    <cellStyle name="40% - Accent5 51" xfId="991"/>
    <cellStyle name="40% - Accent5 51 2" xfId="16079"/>
    <cellStyle name="40% - Accent5 51 2 2" xfId="16080"/>
    <cellStyle name="40% - Accent5 51 2 3" xfId="16081"/>
    <cellStyle name="40% - Accent5 51 2 4" xfId="16082"/>
    <cellStyle name="40% - Accent5 51 2 5" xfId="16083"/>
    <cellStyle name="40% - Accent5 51 3" xfId="16084"/>
    <cellStyle name="40% - Accent5 51 3 2" xfId="16085"/>
    <cellStyle name="40% - Accent5 51 3 3" xfId="16086"/>
    <cellStyle name="40% - Accent5 51 3 4" xfId="16087"/>
    <cellStyle name="40% - Accent5 51 3 5" xfId="16088"/>
    <cellStyle name="40% - Accent5 51 4" xfId="16089"/>
    <cellStyle name="40% - Accent5 51 5" xfId="16090"/>
    <cellStyle name="40% - Accent5 51 6" xfId="16091"/>
    <cellStyle name="40% - Accent5 51 7" xfId="16092"/>
    <cellStyle name="40% - Accent5 51 8" xfId="16093"/>
    <cellStyle name="40% - Accent5 52" xfId="992"/>
    <cellStyle name="40% - Accent5 52 2" xfId="16094"/>
    <cellStyle name="40% - Accent5 52 2 2" xfId="16095"/>
    <cellStyle name="40% - Accent5 52 2 3" xfId="16096"/>
    <cellStyle name="40% - Accent5 52 2 4" xfId="16097"/>
    <cellStyle name="40% - Accent5 52 2 5" xfId="16098"/>
    <cellStyle name="40% - Accent5 52 3" xfId="16099"/>
    <cellStyle name="40% - Accent5 52 3 2" xfId="16100"/>
    <cellStyle name="40% - Accent5 52 3 3" xfId="16101"/>
    <cellStyle name="40% - Accent5 52 3 4" xfId="16102"/>
    <cellStyle name="40% - Accent5 52 3 5" xfId="16103"/>
    <cellStyle name="40% - Accent5 52 4" xfId="16104"/>
    <cellStyle name="40% - Accent5 52 5" xfId="16105"/>
    <cellStyle name="40% - Accent5 52 6" xfId="16106"/>
    <cellStyle name="40% - Accent5 52 7" xfId="16107"/>
    <cellStyle name="40% - Accent5 52 8" xfId="16108"/>
    <cellStyle name="40% - Accent5 53" xfId="993"/>
    <cellStyle name="40% - Accent5 53 2" xfId="16109"/>
    <cellStyle name="40% - Accent5 53 2 2" xfId="16110"/>
    <cellStyle name="40% - Accent5 53 2 3" xfId="16111"/>
    <cellStyle name="40% - Accent5 53 2 4" xfId="16112"/>
    <cellStyle name="40% - Accent5 53 2 5" xfId="16113"/>
    <cellStyle name="40% - Accent5 53 3" xfId="16114"/>
    <cellStyle name="40% - Accent5 53 3 2" xfId="16115"/>
    <cellStyle name="40% - Accent5 53 3 3" xfId="16116"/>
    <cellStyle name="40% - Accent5 53 3 4" xfId="16117"/>
    <cellStyle name="40% - Accent5 53 3 5" xfId="16118"/>
    <cellStyle name="40% - Accent5 53 4" xfId="16119"/>
    <cellStyle name="40% - Accent5 53 5" xfId="16120"/>
    <cellStyle name="40% - Accent5 53 6" xfId="16121"/>
    <cellStyle name="40% - Accent5 53 7" xfId="16122"/>
    <cellStyle name="40% - Accent5 53 8" xfId="16123"/>
    <cellStyle name="40% - Accent5 54" xfId="994"/>
    <cellStyle name="40% - Accent5 54 2" xfId="16124"/>
    <cellStyle name="40% - Accent5 54 2 2" xfId="16125"/>
    <cellStyle name="40% - Accent5 54 2 3" xfId="16126"/>
    <cellStyle name="40% - Accent5 54 2 4" xfId="16127"/>
    <cellStyle name="40% - Accent5 54 2 5" xfId="16128"/>
    <cellStyle name="40% - Accent5 54 3" xfId="16129"/>
    <cellStyle name="40% - Accent5 54 3 2" xfId="16130"/>
    <cellStyle name="40% - Accent5 54 3 3" xfId="16131"/>
    <cellStyle name="40% - Accent5 54 3 4" xfId="16132"/>
    <cellStyle name="40% - Accent5 54 3 5" xfId="16133"/>
    <cellStyle name="40% - Accent5 54 4" xfId="16134"/>
    <cellStyle name="40% - Accent5 54 5" xfId="16135"/>
    <cellStyle name="40% - Accent5 54 6" xfId="16136"/>
    <cellStyle name="40% - Accent5 54 7" xfId="16137"/>
    <cellStyle name="40% - Accent5 54 8" xfId="16138"/>
    <cellStyle name="40% - Accent5 55" xfId="995"/>
    <cellStyle name="40% - Accent5 55 2" xfId="16139"/>
    <cellStyle name="40% - Accent5 55 2 2" xfId="16140"/>
    <cellStyle name="40% - Accent5 55 2 3" xfId="16141"/>
    <cellStyle name="40% - Accent5 55 2 4" xfId="16142"/>
    <cellStyle name="40% - Accent5 55 2 5" xfId="16143"/>
    <cellStyle name="40% - Accent5 55 3" xfId="16144"/>
    <cellStyle name="40% - Accent5 55 3 2" xfId="16145"/>
    <cellStyle name="40% - Accent5 55 3 3" xfId="16146"/>
    <cellStyle name="40% - Accent5 55 3 4" xfId="16147"/>
    <cellStyle name="40% - Accent5 55 3 5" xfId="16148"/>
    <cellStyle name="40% - Accent5 55 4" xfId="16149"/>
    <cellStyle name="40% - Accent5 55 5" xfId="16150"/>
    <cellStyle name="40% - Accent5 55 6" xfId="16151"/>
    <cellStyle name="40% - Accent5 55 7" xfId="16152"/>
    <cellStyle name="40% - Accent5 55 8" xfId="16153"/>
    <cellStyle name="40% - Accent5 56" xfId="996"/>
    <cellStyle name="40% - Accent5 56 2" xfId="16154"/>
    <cellStyle name="40% - Accent5 56 2 2" xfId="16155"/>
    <cellStyle name="40% - Accent5 56 2 3" xfId="16156"/>
    <cellStyle name="40% - Accent5 56 2 4" xfId="16157"/>
    <cellStyle name="40% - Accent5 56 2 5" xfId="16158"/>
    <cellStyle name="40% - Accent5 56 3" xfId="16159"/>
    <cellStyle name="40% - Accent5 56 3 2" xfId="16160"/>
    <cellStyle name="40% - Accent5 56 3 3" xfId="16161"/>
    <cellStyle name="40% - Accent5 56 3 4" xfId="16162"/>
    <cellStyle name="40% - Accent5 56 3 5" xfId="16163"/>
    <cellStyle name="40% - Accent5 56 4" xfId="16164"/>
    <cellStyle name="40% - Accent5 56 5" xfId="16165"/>
    <cellStyle name="40% - Accent5 56 6" xfId="16166"/>
    <cellStyle name="40% - Accent5 56 7" xfId="16167"/>
    <cellStyle name="40% - Accent5 56 8" xfId="16168"/>
    <cellStyle name="40% - Accent5 57" xfId="997"/>
    <cellStyle name="40% - Accent5 57 2" xfId="16169"/>
    <cellStyle name="40% - Accent5 57 2 2" xfId="16170"/>
    <cellStyle name="40% - Accent5 57 2 3" xfId="16171"/>
    <cellStyle name="40% - Accent5 57 2 4" xfId="16172"/>
    <cellStyle name="40% - Accent5 57 2 5" xfId="16173"/>
    <cellStyle name="40% - Accent5 57 3" xfId="16174"/>
    <cellStyle name="40% - Accent5 57 3 2" xfId="16175"/>
    <cellStyle name="40% - Accent5 57 3 3" xfId="16176"/>
    <cellStyle name="40% - Accent5 57 3 4" xfId="16177"/>
    <cellStyle name="40% - Accent5 57 3 5" xfId="16178"/>
    <cellStyle name="40% - Accent5 57 4" xfId="16179"/>
    <cellStyle name="40% - Accent5 57 5" xfId="16180"/>
    <cellStyle name="40% - Accent5 57 6" xfId="16181"/>
    <cellStyle name="40% - Accent5 57 7" xfId="16182"/>
    <cellStyle name="40% - Accent5 57 8" xfId="16183"/>
    <cellStyle name="40% - Accent5 58" xfId="998"/>
    <cellStyle name="40% - Accent5 58 2" xfId="16184"/>
    <cellStyle name="40% - Accent5 58 2 2" xfId="16185"/>
    <cellStyle name="40% - Accent5 58 2 3" xfId="16186"/>
    <cellStyle name="40% - Accent5 58 2 4" xfId="16187"/>
    <cellStyle name="40% - Accent5 58 2 5" xfId="16188"/>
    <cellStyle name="40% - Accent5 58 3" xfId="16189"/>
    <cellStyle name="40% - Accent5 58 3 2" xfId="16190"/>
    <cellStyle name="40% - Accent5 58 3 3" xfId="16191"/>
    <cellStyle name="40% - Accent5 58 3 4" xfId="16192"/>
    <cellStyle name="40% - Accent5 58 3 5" xfId="16193"/>
    <cellStyle name="40% - Accent5 58 4" xfId="16194"/>
    <cellStyle name="40% - Accent5 58 5" xfId="16195"/>
    <cellStyle name="40% - Accent5 58 6" xfId="16196"/>
    <cellStyle name="40% - Accent5 58 7" xfId="16197"/>
    <cellStyle name="40% - Accent5 58 8" xfId="16198"/>
    <cellStyle name="40% - Accent5 59" xfId="999"/>
    <cellStyle name="40% - Accent5 59 2" xfId="16199"/>
    <cellStyle name="40% - Accent5 59 2 2" xfId="16200"/>
    <cellStyle name="40% - Accent5 59 2 3" xfId="16201"/>
    <cellStyle name="40% - Accent5 59 2 4" xfId="16202"/>
    <cellStyle name="40% - Accent5 59 2 5" xfId="16203"/>
    <cellStyle name="40% - Accent5 59 3" xfId="16204"/>
    <cellStyle name="40% - Accent5 59 3 2" xfId="16205"/>
    <cellStyle name="40% - Accent5 59 3 3" xfId="16206"/>
    <cellStyle name="40% - Accent5 59 3 4" xfId="16207"/>
    <cellStyle name="40% - Accent5 59 3 5" xfId="16208"/>
    <cellStyle name="40% - Accent5 59 4" xfId="16209"/>
    <cellStyle name="40% - Accent5 59 5" xfId="16210"/>
    <cellStyle name="40% - Accent5 59 6" xfId="16211"/>
    <cellStyle name="40% - Accent5 59 7" xfId="16212"/>
    <cellStyle name="40% - Accent5 59 8" xfId="16213"/>
    <cellStyle name="40% - Accent5 6" xfId="1000"/>
    <cellStyle name="40% - Accent5 6 10" xfId="16214"/>
    <cellStyle name="40% - Accent5 6 2" xfId="1001"/>
    <cellStyle name="40% - Accent5 6 2 2" xfId="16215"/>
    <cellStyle name="40% - Accent5 6 2 3" xfId="16216"/>
    <cellStyle name="40% - Accent5 6 2 4" xfId="16217"/>
    <cellStyle name="40% - Accent5 6 2 5" xfId="16218"/>
    <cellStyle name="40% - Accent5 6 3" xfId="1002"/>
    <cellStyle name="40% - Accent5 6 3 2" xfId="16219"/>
    <cellStyle name="40% - Accent5 6 3 3" xfId="16220"/>
    <cellStyle name="40% - Accent5 6 3 4" xfId="16221"/>
    <cellStyle name="40% - Accent5 6 3 5" xfId="16222"/>
    <cellStyle name="40% - Accent5 6 4" xfId="16223"/>
    <cellStyle name="40% - Accent5 6 4 2" xfId="16224"/>
    <cellStyle name="40% - Accent5 6 4 3" xfId="16225"/>
    <cellStyle name="40% - Accent5 6 4 4" xfId="16226"/>
    <cellStyle name="40% - Accent5 6 4 5" xfId="16227"/>
    <cellStyle name="40% - Accent5 6 5" xfId="16228"/>
    <cellStyle name="40% - Accent5 6 5 2" xfId="16229"/>
    <cellStyle name="40% - Accent5 6 5 3" xfId="16230"/>
    <cellStyle name="40% - Accent5 6 5 4" xfId="16231"/>
    <cellStyle name="40% - Accent5 6 5 5" xfId="16232"/>
    <cellStyle name="40% - Accent5 6 6" xfId="16233"/>
    <cellStyle name="40% - Accent5 6 7" xfId="16234"/>
    <cellStyle name="40% - Accent5 6 8" xfId="16235"/>
    <cellStyle name="40% - Accent5 6 9" xfId="16236"/>
    <cellStyle name="40% - Accent5 60" xfId="1003"/>
    <cellStyle name="40% - Accent5 60 2" xfId="16237"/>
    <cellStyle name="40% - Accent5 60 2 2" xfId="16238"/>
    <cellStyle name="40% - Accent5 60 2 3" xfId="16239"/>
    <cellStyle name="40% - Accent5 60 2 4" xfId="16240"/>
    <cellStyle name="40% - Accent5 60 2 5" xfId="16241"/>
    <cellStyle name="40% - Accent5 60 3" xfId="16242"/>
    <cellStyle name="40% - Accent5 60 3 2" xfId="16243"/>
    <cellStyle name="40% - Accent5 60 3 3" xfId="16244"/>
    <cellStyle name="40% - Accent5 60 3 4" xfId="16245"/>
    <cellStyle name="40% - Accent5 60 3 5" xfId="16246"/>
    <cellStyle name="40% - Accent5 60 4" xfId="16247"/>
    <cellStyle name="40% - Accent5 60 5" xfId="16248"/>
    <cellStyle name="40% - Accent5 60 6" xfId="16249"/>
    <cellStyle name="40% - Accent5 60 7" xfId="16250"/>
    <cellStyle name="40% - Accent5 60 8" xfId="16251"/>
    <cellStyle name="40% - Accent5 61" xfId="1004"/>
    <cellStyle name="40% - Accent5 61 2" xfId="16252"/>
    <cellStyle name="40% - Accent5 61 2 2" xfId="16253"/>
    <cellStyle name="40% - Accent5 61 2 3" xfId="16254"/>
    <cellStyle name="40% - Accent5 61 2 4" xfId="16255"/>
    <cellStyle name="40% - Accent5 61 2 5" xfId="16256"/>
    <cellStyle name="40% - Accent5 61 3" xfId="16257"/>
    <cellStyle name="40% - Accent5 61 3 2" xfId="16258"/>
    <cellStyle name="40% - Accent5 61 3 3" xfId="16259"/>
    <cellStyle name="40% - Accent5 61 3 4" xfId="16260"/>
    <cellStyle name="40% - Accent5 61 3 5" xfId="16261"/>
    <cellStyle name="40% - Accent5 61 4" xfId="16262"/>
    <cellStyle name="40% - Accent5 61 5" xfId="16263"/>
    <cellStyle name="40% - Accent5 61 6" xfId="16264"/>
    <cellStyle name="40% - Accent5 61 7" xfId="16265"/>
    <cellStyle name="40% - Accent5 61 8" xfId="16266"/>
    <cellStyle name="40% - Accent5 62" xfId="1005"/>
    <cellStyle name="40% - Accent5 62 2" xfId="16267"/>
    <cellStyle name="40% - Accent5 62 2 2" xfId="16268"/>
    <cellStyle name="40% - Accent5 62 2 3" xfId="16269"/>
    <cellStyle name="40% - Accent5 62 2 4" xfId="16270"/>
    <cellStyle name="40% - Accent5 62 2 5" xfId="16271"/>
    <cellStyle name="40% - Accent5 62 3" xfId="16272"/>
    <cellStyle name="40% - Accent5 62 3 2" xfId="16273"/>
    <cellStyle name="40% - Accent5 62 3 3" xfId="16274"/>
    <cellStyle name="40% - Accent5 62 3 4" xfId="16275"/>
    <cellStyle name="40% - Accent5 62 3 5" xfId="16276"/>
    <cellStyle name="40% - Accent5 62 4" xfId="16277"/>
    <cellStyle name="40% - Accent5 62 5" xfId="16278"/>
    <cellStyle name="40% - Accent5 62 6" xfId="16279"/>
    <cellStyle name="40% - Accent5 62 7" xfId="16280"/>
    <cellStyle name="40% - Accent5 62 8" xfId="16281"/>
    <cellStyle name="40% - Accent5 63" xfId="1006"/>
    <cellStyle name="40% - Accent5 63 2" xfId="16282"/>
    <cellStyle name="40% - Accent5 63 2 2" xfId="16283"/>
    <cellStyle name="40% - Accent5 63 2 3" xfId="16284"/>
    <cellStyle name="40% - Accent5 63 2 4" xfId="16285"/>
    <cellStyle name="40% - Accent5 63 2 5" xfId="16286"/>
    <cellStyle name="40% - Accent5 63 3" xfId="16287"/>
    <cellStyle name="40% - Accent5 63 3 2" xfId="16288"/>
    <cellStyle name="40% - Accent5 63 3 3" xfId="16289"/>
    <cellStyle name="40% - Accent5 63 3 4" xfId="16290"/>
    <cellStyle name="40% - Accent5 63 3 5" xfId="16291"/>
    <cellStyle name="40% - Accent5 63 4" xfId="16292"/>
    <cellStyle name="40% - Accent5 63 5" xfId="16293"/>
    <cellStyle name="40% - Accent5 63 6" xfId="16294"/>
    <cellStyle name="40% - Accent5 63 7" xfId="16295"/>
    <cellStyle name="40% - Accent5 63 8" xfId="16296"/>
    <cellStyle name="40% - Accent5 64" xfId="1007"/>
    <cellStyle name="40% - Accent5 64 2" xfId="16297"/>
    <cellStyle name="40% - Accent5 64 2 2" xfId="16298"/>
    <cellStyle name="40% - Accent5 64 2 3" xfId="16299"/>
    <cellStyle name="40% - Accent5 64 2 4" xfId="16300"/>
    <cellStyle name="40% - Accent5 64 2 5" xfId="16301"/>
    <cellStyle name="40% - Accent5 64 3" xfId="16302"/>
    <cellStyle name="40% - Accent5 64 3 2" xfId="16303"/>
    <cellStyle name="40% - Accent5 64 3 3" xfId="16304"/>
    <cellStyle name="40% - Accent5 64 3 4" xfId="16305"/>
    <cellStyle name="40% - Accent5 64 3 5" xfId="16306"/>
    <cellStyle name="40% - Accent5 64 4" xfId="16307"/>
    <cellStyle name="40% - Accent5 64 5" xfId="16308"/>
    <cellStyle name="40% - Accent5 64 6" xfId="16309"/>
    <cellStyle name="40% - Accent5 64 7" xfId="16310"/>
    <cellStyle name="40% - Accent5 64 8" xfId="16311"/>
    <cellStyle name="40% - Accent5 65" xfId="1008"/>
    <cellStyle name="40% - Accent5 65 2" xfId="16312"/>
    <cellStyle name="40% - Accent5 65 2 2" xfId="16313"/>
    <cellStyle name="40% - Accent5 65 2 3" xfId="16314"/>
    <cellStyle name="40% - Accent5 65 2 4" xfId="16315"/>
    <cellStyle name="40% - Accent5 65 2 5" xfId="16316"/>
    <cellStyle name="40% - Accent5 65 3" xfId="16317"/>
    <cellStyle name="40% - Accent5 65 3 2" xfId="16318"/>
    <cellStyle name="40% - Accent5 65 3 3" xfId="16319"/>
    <cellStyle name="40% - Accent5 65 3 4" xfId="16320"/>
    <cellStyle name="40% - Accent5 65 3 5" xfId="16321"/>
    <cellStyle name="40% - Accent5 65 4" xfId="16322"/>
    <cellStyle name="40% - Accent5 65 5" xfId="16323"/>
    <cellStyle name="40% - Accent5 65 6" xfId="16324"/>
    <cellStyle name="40% - Accent5 65 7" xfId="16325"/>
    <cellStyle name="40% - Accent5 65 8" xfId="16326"/>
    <cellStyle name="40% - Accent5 66" xfId="1009"/>
    <cellStyle name="40% - Accent5 66 2" xfId="16327"/>
    <cellStyle name="40% - Accent5 66 2 2" xfId="16328"/>
    <cellStyle name="40% - Accent5 66 2 3" xfId="16329"/>
    <cellStyle name="40% - Accent5 66 2 4" xfId="16330"/>
    <cellStyle name="40% - Accent5 66 2 5" xfId="16331"/>
    <cellStyle name="40% - Accent5 66 3" xfId="16332"/>
    <cellStyle name="40% - Accent5 66 3 2" xfId="16333"/>
    <cellStyle name="40% - Accent5 66 3 3" xfId="16334"/>
    <cellStyle name="40% - Accent5 66 3 4" xfId="16335"/>
    <cellStyle name="40% - Accent5 66 3 5" xfId="16336"/>
    <cellStyle name="40% - Accent5 66 4" xfId="16337"/>
    <cellStyle name="40% - Accent5 66 5" xfId="16338"/>
    <cellStyle name="40% - Accent5 66 6" xfId="16339"/>
    <cellStyle name="40% - Accent5 66 7" xfId="16340"/>
    <cellStyle name="40% - Accent5 66 8" xfId="16341"/>
    <cellStyle name="40% - Accent5 67" xfId="1010"/>
    <cellStyle name="40% - Accent5 67 2" xfId="16342"/>
    <cellStyle name="40% - Accent5 67 2 2" xfId="16343"/>
    <cellStyle name="40% - Accent5 67 2 3" xfId="16344"/>
    <cellStyle name="40% - Accent5 67 2 4" xfId="16345"/>
    <cellStyle name="40% - Accent5 67 2 5" xfId="16346"/>
    <cellStyle name="40% - Accent5 67 3" xfId="16347"/>
    <cellStyle name="40% - Accent5 67 3 2" xfId="16348"/>
    <cellStyle name="40% - Accent5 67 3 3" xfId="16349"/>
    <cellStyle name="40% - Accent5 67 3 4" xfId="16350"/>
    <cellStyle name="40% - Accent5 67 3 5" xfId="16351"/>
    <cellStyle name="40% - Accent5 67 4" xfId="16352"/>
    <cellStyle name="40% - Accent5 67 5" xfId="16353"/>
    <cellStyle name="40% - Accent5 67 6" xfId="16354"/>
    <cellStyle name="40% - Accent5 67 7" xfId="16355"/>
    <cellStyle name="40% - Accent5 67 8" xfId="16356"/>
    <cellStyle name="40% - Accent5 68" xfId="1011"/>
    <cellStyle name="40% - Accent5 68 2" xfId="16357"/>
    <cellStyle name="40% - Accent5 68 2 2" xfId="16358"/>
    <cellStyle name="40% - Accent5 68 2 3" xfId="16359"/>
    <cellStyle name="40% - Accent5 68 2 4" xfId="16360"/>
    <cellStyle name="40% - Accent5 68 2 5" xfId="16361"/>
    <cellStyle name="40% - Accent5 68 3" xfId="16362"/>
    <cellStyle name="40% - Accent5 68 3 2" xfId="16363"/>
    <cellStyle name="40% - Accent5 68 3 3" xfId="16364"/>
    <cellStyle name="40% - Accent5 68 3 4" xfId="16365"/>
    <cellStyle name="40% - Accent5 68 3 5" xfId="16366"/>
    <cellStyle name="40% - Accent5 68 4" xfId="16367"/>
    <cellStyle name="40% - Accent5 68 5" xfId="16368"/>
    <cellStyle name="40% - Accent5 68 6" xfId="16369"/>
    <cellStyle name="40% - Accent5 68 7" xfId="16370"/>
    <cellStyle name="40% - Accent5 68 8" xfId="16371"/>
    <cellStyle name="40% - Accent5 69" xfId="1012"/>
    <cellStyle name="40% - Accent5 69 2" xfId="16372"/>
    <cellStyle name="40% - Accent5 69 2 2" xfId="16373"/>
    <cellStyle name="40% - Accent5 69 2 3" xfId="16374"/>
    <cellStyle name="40% - Accent5 69 2 4" xfId="16375"/>
    <cellStyle name="40% - Accent5 69 2 5" xfId="16376"/>
    <cellStyle name="40% - Accent5 69 3" xfId="16377"/>
    <cellStyle name="40% - Accent5 69 3 2" xfId="16378"/>
    <cellStyle name="40% - Accent5 69 3 3" xfId="16379"/>
    <cellStyle name="40% - Accent5 69 3 4" xfId="16380"/>
    <cellStyle name="40% - Accent5 69 3 5" xfId="16381"/>
    <cellStyle name="40% - Accent5 69 4" xfId="16382"/>
    <cellStyle name="40% - Accent5 69 5" xfId="16383"/>
    <cellStyle name="40% - Accent5 69 6" xfId="16384"/>
    <cellStyle name="40% - Accent5 69 7" xfId="16385"/>
    <cellStyle name="40% - Accent5 69 8" xfId="16386"/>
    <cellStyle name="40% - Accent5 7" xfId="1013"/>
    <cellStyle name="40% - Accent5 7 10" xfId="16387"/>
    <cellStyle name="40% - Accent5 7 2" xfId="1014"/>
    <cellStyle name="40% - Accent5 7 2 2" xfId="16388"/>
    <cellStyle name="40% - Accent5 7 2 3" xfId="16389"/>
    <cellStyle name="40% - Accent5 7 2 4" xfId="16390"/>
    <cellStyle name="40% - Accent5 7 2 5" xfId="16391"/>
    <cellStyle name="40% - Accent5 7 3" xfId="1015"/>
    <cellStyle name="40% - Accent5 7 3 2" xfId="16392"/>
    <cellStyle name="40% - Accent5 7 3 3" xfId="16393"/>
    <cellStyle name="40% - Accent5 7 3 4" xfId="16394"/>
    <cellStyle name="40% - Accent5 7 3 5" xfId="16395"/>
    <cellStyle name="40% - Accent5 7 4" xfId="16396"/>
    <cellStyle name="40% - Accent5 7 4 2" xfId="16397"/>
    <cellStyle name="40% - Accent5 7 4 3" xfId="16398"/>
    <cellStyle name="40% - Accent5 7 4 4" xfId="16399"/>
    <cellStyle name="40% - Accent5 7 4 5" xfId="16400"/>
    <cellStyle name="40% - Accent5 7 5" xfId="16401"/>
    <cellStyle name="40% - Accent5 7 5 2" xfId="16402"/>
    <cellStyle name="40% - Accent5 7 5 3" xfId="16403"/>
    <cellStyle name="40% - Accent5 7 5 4" xfId="16404"/>
    <cellStyle name="40% - Accent5 7 5 5" xfId="16405"/>
    <cellStyle name="40% - Accent5 7 6" xfId="16406"/>
    <cellStyle name="40% - Accent5 7 7" xfId="16407"/>
    <cellStyle name="40% - Accent5 7 8" xfId="16408"/>
    <cellStyle name="40% - Accent5 7 9" xfId="16409"/>
    <cellStyle name="40% - Accent5 70" xfId="1016"/>
    <cellStyle name="40% - Accent5 70 2" xfId="16410"/>
    <cellStyle name="40% - Accent5 70 2 2" xfId="16411"/>
    <cellStyle name="40% - Accent5 70 2 3" xfId="16412"/>
    <cellStyle name="40% - Accent5 70 2 4" xfId="16413"/>
    <cellStyle name="40% - Accent5 70 2 5" xfId="16414"/>
    <cellStyle name="40% - Accent5 70 3" xfId="16415"/>
    <cellStyle name="40% - Accent5 70 3 2" xfId="16416"/>
    <cellStyle name="40% - Accent5 70 3 3" xfId="16417"/>
    <cellStyle name="40% - Accent5 70 3 4" xfId="16418"/>
    <cellStyle name="40% - Accent5 70 3 5" xfId="16419"/>
    <cellStyle name="40% - Accent5 70 4" xfId="16420"/>
    <cellStyle name="40% - Accent5 70 5" xfId="16421"/>
    <cellStyle name="40% - Accent5 70 6" xfId="16422"/>
    <cellStyle name="40% - Accent5 70 7" xfId="16423"/>
    <cellStyle name="40% - Accent5 70 8" xfId="16424"/>
    <cellStyle name="40% - Accent5 71" xfId="1017"/>
    <cellStyle name="40% - Accent5 71 2" xfId="16425"/>
    <cellStyle name="40% - Accent5 71 2 2" xfId="16426"/>
    <cellStyle name="40% - Accent5 71 2 3" xfId="16427"/>
    <cellStyle name="40% - Accent5 71 2 4" xfId="16428"/>
    <cellStyle name="40% - Accent5 71 2 5" xfId="16429"/>
    <cellStyle name="40% - Accent5 71 3" xfId="16430"/>
    <cellStyle name="40% - Accent5 71 3 2" xfId="16431"/>
    <cellStyle name="40% - Accent5 71 3 3" xfId="16432"/>
    <cellStyle name="40% - Accent5 71 3 4" xfId="16433"/>
    <cellStyle name="40% - Accent5 71 3 5" xfId="16434"/>
    <cellStyle name="40% - Accent5 71 4" xfId="16435"/>
    <cellStyle name="40% - Accent5 71 5" xfId="16436"/>
    <cellStyle name="40% - Accent5 71 6" xfId="16437"/>
    <cellStyle name="40% - Accent5 71 7" xfId="16438"/>
    <cellStyle name="40% - Accent5 71 8" xfId="16439"/>
    <cellStyle name="40% - Accent5 72" xfId="1018"/>
    <cellStyle name="40% - Accent5 72 2" xfId="16440"/>
    <cellStyle name="40% - Accent5 72 2 2" xfId="16441"/>
    <cellStyle name="40% - Accent5 72 2 3" xfId="16442"/>
    <cellStyle name="40% - Accent5 72 2 4" xfId="16443"/>
    <cellStyle name="40% - Accent5 72 2 5" xfId="16444"/>
    <cellStyle name="40% - Accent5 72 3" xfId="16445"/>
    <cellStyle name="40% - Accent5 72 3 2" xfId="16446"/>
    <cellStyle name="40% - Accent5 72 3 3" xfId="16447"/>
    <cellStyle name="40% - Accent5 72 3 4" xfId="16448"/>
    <cellStyle name="40% - Accent5 72 3 5" xfId="16449"/>
    <cellStyle name="40% - Accent5 72 4" xfId="16450"/>
    <cellStyle name="40% - Accent5 72 5" xfId="16451"/>
    <cellStyle name="40% - Accent5 72 6" xfId="16452"/>
    <cellStyle name="40% - Accent5 72 7" xfId="16453"/>
    <cellStyle name="40% - Accent5 72 8" xfId="16454"/>
    <cellStyle name="40% - Accent5 73" xfId="16455"/>
    <cellStyle name="40% - Accent5 73 2" xfId="16456"/>
    <cellStyle name="40% - Accent5 73 3" xfId="16457"/>
    <cellStyle name="40% - Accent5 73 4" xfId="16458"/>
    <cellStyle name="40% - Accent5 73 5" xfId="16459"/>
    <cellStyle name="40% - Accent5 74" xfId="16460"/>
    <cellStyle name="40% - Accent5 75" xfId="16461"/>
    <cellStyle name="40% - Accent5 76" xfId="16462"/>
    <cellStyle name="40% - Accent5 77" xfId="16463"/>
    <cellStyle name="40% - Accent5 78" xfId="16464"/>
    <cellStyle name="40% - Accent5 8" xfId="1019"/>
    <cellStyle name="40% - Accent5 8 10" xfId="16465"/>
    <cellStyle name="40% - Accent5 8 2" xfId="1020"/>
    <cellStyle name="40% - Accent5 8 2 2" xfId="16466"/>
    <cellStyle name="40% - Accent5 8 2 3" xfId="16467"/>
    <cellStyle name="40% - Accent5 8 2 4" xfId="16468"/>
    <cellStyle name="40% - Accent5 8 2 5" xfId="16469"/>
    <cellStyle name="40% - Accent5 8 3" xfId="1021"/>
    <cellStyle name="40% - Accent5 8 3 2" xfId="16470"/>
    <cellStyle name="40% - Accent5 8 3 3" xfId="16471"/>
    <cellStyle name="40% - Accent5 8 3 4" xfId="16472"/>
    <cellStyle name="40% - Accent5 8 3 5" xfId="16473"/>
    <cellStyle name="40% - Accent5 8 4" xfId="16474"/>
    <cellStyle name="40% - Accent5 8 4 2" xfId="16475"/>
    <cellStyle name="40% - Accent5 8 4 3" xfId="16476"/>
    <cellStyle name="40% - Accent5 8 4 4" xfId="16477"/>
    <cellStyle name="40% - Accent5 8 4 5" xfId="16478"/>
    <cellStyle name="40% - Accent5 8 5" xfId="16479"/>
    <cellStyle name="40% - Accent5 8 5 2" xfId="16480"/>
    <cellStyle name="40% - Accent5 8 5 3" xfId="16481"/>
    <cellStyle name="40% - Accent5 8 5 4" xfId="16482"/>
    <cellStyle name="40% - Accent5 8 5 5" xfId="16483"/>
    <cellStyle name="40% - Accent5 8 6" xfId="16484"/>
    <cellStyle name="40% - Accent5 8 7" xfId="16485"/>
    <cellStyle name="40% - Accent5 8 8" xfId="16486"/>
    <cellStyle name="40% - Accent5 8 9" xfId="16487"/>
    <cellStyle name="40% - Accent5 9" xfId="1022"/>
    <cellStyle name="40% - Accent5 9 10" xfId="16488"/>
    <cellStyle name="40% - Accent5 9 2" xfId="1023"/>
    <cellStyle name="40% - Accent5 9 2 2" xfId="16489"/>
    <cellStyle name="40% - Accent5 9 2 3" xfId="16490"/>
    <cellStyle name="40% - Accent5 9 2 4" xfId="16491"/>
    <cellStyle name="40% - Accent5 9 2 5" xfId="16492"/>
    <cellStyle name="40% - Accent5 9 3" xfId="1024"/>
    <cellStyle name="40% - Accent5 9 3 2" xfId="16493"/>
    <cellStyle name="40% - Accent5 9 3 3" xfId="16494"/>
    <cellStyle name="40% - Accent5 9 3 4" xfId="16495"/>
    <cellStyle name="40% - Accent5 9 3 5" xfId="16496"/>
    <cellStyle name="40% - Accent5 9 4" xfId="16497"/>
    <cellStyle name="40% - Accent5 9 4 2" xfId="16498"/>
    <cellStyle name="40% - Accent5 9 4 3" xfId="16499"/>
    <cellStyle name="40% - Accent5 9 4 4" xfId="16500"/>
    <cellStyle name="40% - Accent5 9 4 5" xfId="16501"/>
    <cellStyle name="40% - Accent5 9 5" xfId="16502"/>
    <cellStyle name="40% - Accent5 9 5 2" xfId="16503"/>
    <cellStyle name="40% - Accent5 9 5 3" xfId="16504"/>
    <cellStyle name="40% - Accent5 9 5 4" xfId="16505"/>
    <cellStyle name="40% - Accent5 9 5 5" xfId="16506"/>
    <cellStyle name="40% - Accent5 9 6" xfId="16507"/>
    <cellStyle name="40% - Accent5 9 7" xfId="16508"/>
    <cellStyle name="40% - Accent5 9 8" xfId="16509"/>
    <cellStyle name="40% - Accent5 9 9" xfId="16510"/>
    <cellStyle name="40% - Accent6 10" xfId="1025"/>
    <cellStyle name="40% - Accent6 10 10" xfId="16511"/>
    <cellStyle name="40% - Accent6 10 2" xfId="1026"/>
    <cellStyle name="40% - Accent6 10 2 2" xfId="16512"/>
    <cellStyle name="40% - Accent6 10 2 3" xfId="16513"/>
    <cellStyle name="40% - Accent6 10 2 4" xfId="16514"/>
    <cellStyle name="40% - Accent6 10 2 5" xfId="16515"/>
    <cellStyle name="40% - Accent6 10 3" xfId="1027"/>
    <cellStyle name="40% - Accent6 10 3 2" xfId="16516"/>
    <cellStyle name="40% - Accent6 10 3 3" xfId="16517"/>
    <cellStyle name="40% - Accent6 10 3 4" xfId="16518"/>
    <cellStyle name="40% - Accent6 10 3 5" xfId="16519"/>
    <cellStyle name="40% - Accent6 10 4" xfId="16520"/>
    <cellStyle name="40% - Accent6 10 4 2" xfId="16521"/>
    <cellStyle name="40% - Accent6 10 4 3" xfId="16522"/>
    <cellStyle name="40% - Accent6 10 4 4" xfId="16523"/>
    <cellStyle name="40% - Accent6 10 4 5" xfId="16524"/>
    <cellStyle name="40% - Accent6 10 5" xfId="16525"/>
    <cellStyle name="40% - Accent6 10 5 2" xfId="16526"/>
    <cellStyle name="40% - Accent6 10 5 3" xfId="16527"/>
    <cellStyle name="40% - Accent6 10 5 4" xfId="16528"/>
    <cellStyle name="40% - Accent6 10 5 5" xfId="16529"/>
    <cellStyle name="40% - Accent6 10 6" xfId="16530"/>
    <cellStyle name="40% - Accent6 10 7" xfId="16531"/>
    <cellStyle name="40% - Accent6 10 8" xfId="16532"/>
    <cellStyle name="40% - Accent6 10 9" xfId="16533"/>
    <cellStyle name="40% - Accent6 11" xfId="1028"/>
    <cellStyle name="40% - Accent6 11 10" xfId="16534"/>
    <cellStyle name="40% - Accent6 11 2" xfId="1029"/>
    <cellStyle name="40% - Accent6 11 2 2" xfId="16535"/>
    <cellStyle name="40% - Accent6 11 2 3" xfId="16536"/>
    <cellStyle name="40% - Accent6 11 2 4" xfId="16537"/>
    <cellStyle name="40% - Accent6 11 2 5" xfId="16538"/>
    <cellStyle name="40% - Accent6 11 3" xfId="1030"/>
    <cellStyle name="40% - Accent6 11 3 2" xfId="16539"/>
    <cellStyle name="40% - Accent6 11 3 3" xfId="16540"/>
    <cellStyle name="40% - Accent6 11 3 4" xfId="16541"/>
    <cellStyle name="40% - Accent6 11 3 5" xfId="16542"/>
    <cellStyle name="40% - Accent6 11 4" xfId="16543"/>
    <cellStyle name="40% - Accent6 11 4 2" xfId="16544"/>
    <cellStyle name="40% - Accent6 11 4 3" xfId="16545"/>
    <cellStyle name="40% - Accent6 11 4 4" xfId="16546"/>
    <cellStyle name="40% - Accent6 11 4 5" xfId="16547"/>
    <cellStyle name="40% - Accent6 11 5" xfId="16548"/>
    <cellStyle name="40% - Accent6 11 5 2" xfId="16549"/>
    <cellStyle name="40% - Accent6 11 5 3" xfId="16550"/>
    <cellStyle name="40% - Accent6 11 5 4" xfId="16551"/>
    <cellStyle name="40% - Accent6 11 5 5" xfId="16552"/>
    <cellStyle name="40% - Accent6 11 6" xfId="16553"/>
    <cellStyle name="40% - Accent6 11 7" xfId="16554"/>
    <cellStyle name="40% - Accent6 11 8" xfId="16555"/>
    <cellStyle name="40% - Accent6 11 9" xfId="16556"/>
    <cellStyle name="40% - Accent6 12" xfId="1031"/>
    <cellStyle name="40% - Accent6 12 10" xfId="16557"/>
    <cellStyle name="40% - Accent6 12 2" xfId="1032"/>
    <cellStyle name="40% - Accent6 12 2 2" xfId="16558"/>
    <cellStyle name="40% - Accent6 12 2 3" xfId="16559"/>
    <cellStyle name="40% - Accent6 12 2 4" xfId="16560"/>
    <cellStyle name="40% - Accent6 12 2 5" xfId="16561"/>
    <cellStyle name="40% - Accent6 12 3" xfId="1033"/>
    <cellStyle name="40% - Accent6 12 3 2" xfId="16562"/>
    <cellStyle name="40% - Accent6 12 3 3" xfId="16563"/>
    <cellStyle name="40% - Accent6 12 3 4" xfId="16564"/>
    <cellStyle name="40% - Accent6 12 3 5" xfId="16565"/>
    <cellStyle name="40% - Accent6 12 4" xfId="16566"/>
    <cellStyle name="40% - Accent6 12 4 2" xfId="16567"/>
    <cellStyle name="40% - Accent6 12 4 3" xfId="16568"/>
    <cellStyle name="40% - Accent6 12 4 4" xfId="16569"/>
    <cellStyle name="40% - Accent6 12 4 5" xfId="16570"/>
    <cellStyle name="40% - Accent6 12 5" xfId="16571"/>
    <cellStyle name="40% - Accent6 12 5 2" xfId="16572"/>
    <cellStyle name="40% - Accent6 12 5 3" xfId="16573"/>
    <cellStyle name="40% - Accent6 12 5 4" xfId="16574"/>
    <cellStyle name="40% - Accent6 12 5 5" xfId="16575"/>
    <cellStyle name="40% - Accent6 12 6" xfId="16576"/>
    <cellStyle name="40% - Accent6 12 7" xfId="16577"/>
    <cellStyle name="40% - Accent6 12 8" xfId="16578"/>
    <cellStyle name="40% - Accent6 12 9" xfId="16579"/>
    <cellStyle name="40% - Accent6 13" xfId="1034"/>
    <cellStyle name="40% - Accent6 13 2" xfId="16580"/>
    <cellStyle name="40% - Accent6 13 2 2" xfId="16581"/>
    <cellStyle name="40% - Accent6 13 2 3" xfId="16582"/>
    <cellStyle name="40% - Accent6 13 2 4" xfId="16583"/>
    <cellStyle name="40% - Accent6 13 2 5" xfId="16584"/>
    <cellStyle name="40% - Accent6 13 3" xfId="16585"/>
    <cellStyle name="40% - Accent6 13 3 2" xfId="16586"/>
    <cellStyle name="40% - Accent6 13 3 3" xfId="16587"/>
    <cellStyle name="40% - Accent6 13 3 4" xfId="16588"/>
    <cellStyle name="40% - Accent6 13 3 5" xfId="16589"/>
    <cellStyle name="40% - Accent6 13 4" xfId="16590"/>
    <cellStyle name="40% - Accent6 13 5" xfId="16591"/>
    <cellStyle name="40% - Accent6 13 6" xfId="16592"/>
    <cellStyle name="40% - Accent6 13 7" xfId="16593"/>
    <cellStyle name="40% - Accent6 13 8" xfId="16594"/>
    <cellStyle name="40% - Accent6 14" xfId="1035"/>
    <cellStyle name="40% - Accent6 14 2" xfId="16595"/>
    <cellStyle name="40% - Accent6 14 2 2" xfId="16596"/>
    <cellStyle name="40% - Accent6 14 2 3" xfId="16597"/>
    <cellStyle name="40% - Accent6 14 2 4" xfId="16598"/>
    <cellStyle name="40% - Accent6 14 2 5" xfId="16599"/>
    <cellStyle name="40% - Accent6 14 3" xfId="16600"/>
    <cellStyle name="40% - Accent6 14 3 2" xfId="16601"/>
    <cellStyle name="40% - Accent6 14 3 3" xfId="16602"/>
    <cellStyle name="40% - Accent6 14 3 4" xfId="16603"/>
    <cellStyle name="40% - Accent6 14 3 5" xfId="16604"/>
    <cellStyle name="40% - Accent6 14 4" xfId="16605"/>
    <cellStyle name="40% - Accent6 14 5" xfId="16606"/>
    <cellStyle name="40% - Accent6 14 6" xfId="16607"/>
    <cellStyle name="40% - Accent6 14 7" xfId="16608"/>
    <cellStyle name="40% - Accent6 14 8" xfId="16609"/>
    <cellStyle name="40% - Accent6 15" xfId="1036"/>
    <cellStyle name="40% - Accent6 15 2" xfId="16610"/>
    <cellStyle name="40% - Accent6 15 2 2" xfId="16611"/>
    <cellStyle name="40% - Accent6 15 2 3" xfId="16612"/>
    <cellStyle name="40% - Accent6 15 2 4" xfId="16613"/>
    <cellStyle name="40% - Accent6 15 2 5" xfId="16614"/>
    <cellStyle name="40% - Accent6 15 3" xfId="16615"/>
    <cellStyle name="40% - Accent6 15 3 2" xfId="16616"/>
    <cellStyle name="40% - Accent6 15 3 3" xfId="16617"/>
    <cellStyle name="40% - Accent6 15 3 4" xfId="16618"/>
    <cellStyle name="40% - Accent6 15 3 5" xfId="16619"/>
    <cellStyle name="40% - Accent6 15 4" xfId="16620"/>
    <cellStyle name="40% - Accent6 15 5" xfId="16621"/>
    <cellStyle name="40% - Accent6 15 6" xfId="16622"/>
    <cellStyle name="40% - Accent6 15 7" xfId="16623"/>
    <cellStyle name="40% - Accent6 15 8" xfId="16624"/>
    <cellStyle name="40% - Accent6 16" xfId="1037"/>
    <cellStyle name="40% - Accent6 16 2" xfId="16625"/>
    <cellStyle name="40% - Accent6 16 2 2" xfId="16626"/>
    <cellStyle name="40% - Accent6 16 2 3" xfId="16627"/>
    <cellStyle name="40% - Accent6 16 2 4" xfId="16628"/>
    <cellStyle name="40% - Accent6 16 2 5" xfId="16629"/>
    <cellStyle name="40% - Accent6 16 3" xfId="16630"/>
    <cellStyle name="40% - Accent6 16 3 2" xfId="16631"/>
    <cellStyle name="40% - Accent6 16 3 3" xfId="16632"/>
    <cellStyle name="40% - Accent6 16 3 4" xfId="16633"/>
    <cellStyle name="40% - Accent6 16 3 5" xfId="16634"/>
    <cellStyle name="40% - Accent6 16 4" xfId="16635"/>
    <cellStyle name="40% - Accent6 16 5" xfId="16636"/>
    <cellStyle name="40% - Accent6 16 6" xfId="16637"/>
    <cellStyle name="40% - Accent6 16 7" xfId="16638"/>
    <cellStyle name="40% - Accent6 16 8" xfId="16639"/>
    <cellStyle name="40% - Accent6 17" xfId="1038"/>
    <cellStyle name="40% - Accent6 17 2" xfId="16640"/>
    <cellStyle name="40% - Accent6 17 2 2" xfId="16641"/>
    <cellStyle name="40% - Accent6 17 2 3" xfId="16642"/>
    <cellStyle name="40% - Accent6 17 2 4" xfId="16643"/>
    <cellStyle name="40% - Accent6 17 2 5" xfId="16644"/>
    <cellStyle name="40% - Accent6 17 3" xfId="16645"/>
    <cellStyle name="40% - Accent6 17 3 2" xfId="16646"/>
    <cellStyle name="40% - Accent6 17 3 3" xfId="16647"/>
    <cellStyle name="40% - Accent6 17 3 4" xfId="16648"/>
    <cellStyle name="40% - Accent6 17 3 5" xfId="16649"/>
    <cellStyle name="40% - Accent6 17 4" xfId="16650"/>
    <cellStyle name="40% - Accent6 17 5" xfId="16651"/>
    <cellStyle name="40% - Accent6 17 6" xfId="16652"/>
    <cellStyle name="40% - Accent6 17 7" xfId="16653"/>
    <cellStyle name="40% - Accent6 17 8" xfId="16654"/>
    <cellStyle name="40% - Accent6 18" xfId="1039"/>
    <cellStyle name="40% - Accent6 18 2" xfId="16655"/>
    <cellStyle name="40% - Accent6 18 2 2" xfId="16656"/>
    <cellStyle name="40% - Accent6 18 2 3" xfId="16657"/>
    <cellStyle name="40% - Accent6 18 2 4" xfId="16658"/>
    <cellStyle name="40% - Accent6 18 2 5" xfId="16659"/>
    <cellStyle name="40% - Accent6 18 3" xfId="16660"/>
    <cellStyle name="40% - Accent6 18 3 2" xfId="16661"/>
    <cellStyle name="40% - Accent6 18 3 3" xfId="16662"/>
    <cellStyle name="40% - Accent6 18 3 4" xfId="16663"/>
    <cellStyle name="40% - Accent6 18 3 5" xfId="16664"/>
    <cellStyle name="40% - Accent6 18 4" xfId="16665"/>
    <cellStyle name="40% - Accent6 18 5" xfId="16666"/>
    <cellStyle name="40% - Accent6 18 6" xfId="16667"/>
    <cellStyle name="40% - Accent6 18 7" xfId="16668"/>
    <cellStyle name="40% - Accent6 18 8" xfId="16669"/>
    <cellStyle name="40% - Accent6 19" xfId="1040"/>
    <cellStyle name="40% - Accent6 19 2" xfId="16670"/>
    <cellStyle name="40% - Accent6 19 2 2" xfId="16671"/>
    <cellStyle name="40% - Accent6 19 2 3" xfId="16672"/>
    <cellStyle name="40% - Accent6 19 2 4" xfId="16673"/>
    <cellStyle name="40% - Accent6 19 2 5" xfId="16674"/>
    <cellStyle name="40% - Accent6 19 3" xfId="16675"/>
    <cellStyle name="40% - Accent6 19 3 2" xfId="16676"/>
    <cellStyle name="40% - Accent6 19 3 3" xfId="16677"/>
    <cellStyle name="40% - Accent6 19 3 4" xfId="16678"/>
    <cellStyle name="40% - Accent6 19 3 5" xfId="16679"/>
    <cellStyle name="40% - Accent6 19 4" xfId="16680"/>
    <cellStyle name="40% - Accent6 19 5" xfId="16681"/>
    <cellStyle name="40% - Accent6 19 6" xfId="16682"/>
    <cellStyle name="40% - Accent6 19 7" xfId="16683"/>
    <cellStyle name="40% - Accent6 19 8" xfId="16684"/>
    <cellStyle name="40% - Accent6 2" xfId="1041"/>
    <cellStyle name="40% - Accent6 2 10" xfId="16685"/>
    <cellStyle name="40% - Accent6 2 11" xfId="16686"/>
    <cellStyle name="40% - Accent6 2 12" xfId="16687"/>
    <cellStyle name="40% - Accent6 2 2" xfId="1042"/>
    <cellStyle name="40% - Accent6 2 2 2" xfId="16688"/>
    <cellStyle name="40% - Accent6 2 2 2 2" xfId="16689"/>
    <cellStyle name="40% - Accent6 2 2 2 3" xfId="16690"/>
    <cellStyle name="40% - Accent6 2 2 2 4" xfId="16691"/>
    <cellStyle name="40% - Accent6 2 2 2 5" xfId="16692"/>
    <cellStyle name="40% - Accent6 2 2 3" xfId="16693"/>
    <cellStyle name="40% - Accent6 2 2 4" xfId="16694"/>
    <cellStyle name="40% - Accent6 2 2 5" xfId="16695"/>
    <cellStyle name="40% - Accent6 2 2 6" xfId="16696"/>
    <cellStyle name="40% - Accent6 2 2 7" xfId="16697"/>
    <cellStyle name="40% - Accent6 2 2 8" xfId="16698"/>
    <cellStyle name="40% - Accent6 2 3" xfId="1043"/>
    <cellStyle name="40% - Accent6 2 3 2" xfId="16699"/>
    <cellStyle name="40% - Accent6 2 3 3" xfId="16700"/>
    <cellStyle name="40% - Accent6 2 3 4" xfId="16701"/>
    <cellStyle name="40% - Accent6 2 3 5" xfId="16702"/>
    <cellStyle name="40% - Accent6 2 4" xfId="16703"/>
    <cellStyle name="40% - Accent6 2 4 2" xfId="16704"/>
    <cellStyle name="40% - Accent6 2 4 3" xfId="16705"/>
    <cellStyle name="40% - Accent6 2 4 4" xfId="16706"/>
    <cellStyle name="40% - Accent6 2 4 5" xfId="16707"/>
    <cellStyle name="40% - Accent6 2 5" xfId="16708"/>
    <cellStyle name="40% - Accent6 2 5 2" xfId="16709"/>
    <cellStyle name="40% - Accent6 2 5 3" xfId="16710"/>
    <cellStyle name="40% - Accent6 2 5 4" xfId="16711"/>
    <cellStyle name="40% - Accent6 2 5 5" xfId="16712"/>
    <cellStyle name="40% - Accent6 2 6" xfId="16713"/>
    <cellStyle name="40% - Accent6 2 6 2" xfId="16714"/>
    <cellStyle name="40% - Accent6 2 6 3" xfId="16715"/>
    <cellStyle name="40% - Accent6 2 6 4" xfId="16716"/>
    <cellStyle name="40% - Accent6 2 6 5" xfId="16717"/>
    <cellStyle name="40% - Accent6 2 7" xfId="16718"/>
    <cellStyle name="40% - Accent6 2 8" xfId="16719"/>
    <cellStyle name="40% - Accent6 2 9" xfId="16720"/>
    <cellStyle name="40% - Accent6 20" xfId="1044"/>
    <cellStyle name="40% - Accent6 20 2" xfId="16721"/>
    <cellStyle name="40% - Accent6 20 2 2" xfId="16722"/>
    <cellStyle name="40% - Accent6 20 2 3" xfId="16723"/>
    <cellStyle name="40% - Accent6 20 2 4" xfId="16724"/>
    <cellStyle name="40% - Accent6 20 2 5" xfId="16725"/>
    <cellStyle name="40% - Accent6 20 3" xfId="16726"/>
    <cellStyle name="40% - Accent6 20 3 2" xfId="16727"/>
    <cellStyle name="40% - Accent6 20 3 3" xfId="16728"/>
    <cellStyle name="40% - Accent6 20 3 4" xfId="16729"/>
    <cellStyle name="40% - Accent6 20 3 5" xfId="16730"/>
    <cellStyle name="40% - Accent6 20 4" xfId="16731"/>
    <cellStyle name="40% - Accent6 20 5" xfId="16732"/>
    <cellStyle name="40% - Accent6 20 6" xfId="16733"/>
    <cellStyle name="40% - Accent6 20 7" xfId="16734"/>
    <cellStyle name="40% - Accent6 20 8" xfId="16735"/>
    <cellStyle name="40% - Accent6 21" xfId="1045"/>
    <cellStyle name="40% - Accent6 21 2" xfId="16736"/>
    <cellStyle name="40% - Accent6 21 2 2" xfId="16737"/>
    <cellStyle name="40% - Accent6 21 2 3" xfId="16738"/>
    <cellStyle name="40% - Accent6 21 2 4" xfId="16739"/>
    <cellStyle name="40% - Accent6 21 2 5" xfId="16740"/>
    <cellStyle name="40% - Accent6 21 3" xfId="16741"/>
    <cellStyle name="40% - Accent6 21 3 2" xfId="16742"/>
    <cellStyle name="40% - Accent6 21 3 3" xfId="16743"/>
    <cellStyle name="40% - Accent6 21 3 4" xfId="16744"/>
    <cellStyle name="40% - Accent6 21 3 5" xfId="16745"/>
    <cellStyle name="40% - Accent6 21 4" xfId="16746"/>
    <cellStyle name="40% - Accent6 21 5" xfId="16747"/>
    <cellStyle name="40% - Accent6 21 6" xfId="16748"/>
    <cellStyle name="40% - Accent6 21 7" xfId="16749"/>
    <cellStyle name="40% - Accent6 21 8" xfId="16750"/>
    <cellStyle name="40% - Accent6 22" xfId="1046"/>
    <cellStyle name="40% - Accent6 22 2" xfId="16751"/>
    <cellStyle name="40% - Accent6 22 2 2" xfId="16752"/>
    <cellStyle name="40% - Accent6 22 2 3" xfId="16753"/>
    <cellStyle name="40% - Accent6 22 2 4" xfId="16754"/>
    <cellStyle name="40% - Accent6 22 2 5" xfId="16755"/>
    <cellStyle name="40% - Accent6 22 3" xfId="16756"/>
    <cellStyle name="40% - Accent6 22 3 2" xfId="16757"/>
    <cellStyle name="40% - Accent6 22 3 3" xfId="16758"/>
    <cellStyle name="40% - Accent6 22 3 4" xfId="16759"/>
    <cellStyle name="40% - Accent6 22 3 5" xfId="16760"/>
    <cellStyle name="40% - Accent6 22 4" xfId="16761"/>
    <cellStyle name="40% - Accent6 22 5" xfId="16762"/>
    <cellStyle name="40% - Accent6 22 6" xfId="16763"/>
    <cellStyle name="40% - Accent6 22 7" xfId="16764"/>
    <cellStyle name="40% - Accent6 22 8" xfId="16765"/>
    <cellStyle name="40% - Accent6 23" xfId="1047"/>
    <cellStyle name="40% - Accent6 23 2" xfId="16766"/>
    <cellStyle name="40% - Accent6 23 2 2" xfId="16767"/>
    <cellStyle name="40% - Accent6 23 2 3" xfId="16768"/>
    <cellStyle name="40% - Accent6 23 2 4" xfId="16769"/>
    <cellStyle name="40% - Accent6 23 2 5" xfId="16770"/>
    <cellStyle name="40% - Accent6 23 3" xfId="16771"/>
    <cellStyle name="40% - Accent6 23 3 2" xfId="16772"/>
    <cellStyle name="40% - Accent6 23 3 3" xfId="16773"/>
    <cellStyle name="40% - Accent6 23 3 4" xfId="16774"/>
    <cellStyle name="40% - Accent6 23 3 5" xfId="16775"/>
    <cellStyle name="40% - Accent6 23 4" xfId="16776"/>
    <cellStyle name="40% - Accent6 23 5" xfId="16777"/>
    <cellStyle name="40% - Accent6 23 6" xfId="16778"/>
    <cellStyle name="40% - Accent6 23 7" xfId="16779"/>
    <cellStyle name="40% - Accent6 23 8" xfId="16780"/>
    <cellStyle name="40% - Accent6 24" xfId="1048"/>
    <cellStyle name="40% - Accent6 24 2" xfId="16781"/>
    <cellStyle name="40% - Accent6 24 2 2" xfId="16782"/>
    <cellStyle name="40% - Accent6 24 2 3" xfId="16783"/>
    <cellStyle name="40% - Accent6 24 2 4" xfId="16784"/>
    <cellStyle name="40% - Accent6 24 2 5" xfId="16785"/>
    <cellStyle name="40% - Accent6 24 3" xfId="16786"/>
    <cellStyle name="40% - Accent6 24 3 2" xfId="16787"/>
    <cellStyle name="40% - Accent6 24 3 3" xfId="16788"/>
    <cellStyle name="40% - Accent6 24 3 4" xfId="16789"/>
    <cellStyle name="40% - Accent6 24 3 5" xfId="16790"/>
    <cellStyle name="40% - Accent6 24 4" xfId="16791"/>
    <cellStyle name="40% - Accent6 24 5" xfId="16792"/>
    <cellStyle name="40% - Accent6 24 6" xfId="16793"/>
    <cellStyle name="40% - Accent6 24 7" xfId="16794"/>
    <cellStyle name="40% - Accent6 24 8" xfId="16795"/>
    <cellStyle name="40% - Accent6 25" xfId="1049"/>
    <cellStyle name="40% - Accent6 25 2" xfId="16796"/>
    <cellStyle name="40% - Accent6 25 2 2" xfId="16797"/>
    <cellStyle name="40% - Accent6 25 2 3" xfId="16798"/>
    <cellStyle name="40% - Accent6 25 2 4" xfId="16799"/>
    <cellStyle name="40% - Accent6 25 2 5" xfId="16800"/>
    <cellStyle name="40% - Accent6 25 3" xfId="16801"/>
    <cellStyle name="40% - Accent6 25 3 2" xfId="16802"/>
    <cellStyle name="40% - Accent6 25 3 3" xfId="16803"/>
    <cellStyle name="40% - Accent6 25 3 4" xfId="16804"/>
    <cellStyle name="40% - Accent6 25 3 5" xfId="16805"/>
    <cellStyle name="40% - Accent6 25 4" xfId="16806"/>
    <cellStyle name="40% - Accent6 25 5" xfId="16807"/>
    <cellStyle name="40% - Accent6 25 6" xfId="16808"/>
    <cellStyle name="40% - Accent6 25 7" xfId="16809"/>
    <cellStyle name="40% - Accent6 25 8" xfId="16810"/>
    <cellStyle name="40% - Accent6 26" xfId="1050"/>
    <cellStyle name="40% - Accent6 26 2" xfId="16811"/>
    <cellStyle name="40% - Accent6 26 2 2" xfId="16812"/>
    <cellStyle name="40% - Accent6 26 2 3" xfId="16813"/>
    <cellStyle name="40% - Accent6 26 2 4" xfId="16814"/>
    <cellStyle name="40% - Accent6 26 2 5" xfId="16815"/>
    <cellStyle name="40% - Accent6 26 3" xfId="16816"/>
    <cellStyle name="40% - Accent6 26 3 2" xfId="16817"/>
    <cellStyle name="40% - Accent6 26 3 3" xfId="16818"/>
    <cellStyle name="40% - Accent6 26 3 4" xfId="16819"/>
    <cellStyle name="40% - Accent6 26 3 5" xfId="16820"/>
    <cellStyle name="40% - Accent6 26 4" xfId="16821"/>
    <cellStyle name="40% - Accent6 26 5" xfId="16822"/>
    <cellStyle name="40% - Accent6 26 6" xfId="16823"/>
    <cellStyle name="40% - Accent6 26 7" xfId="16824"/>
    <cellStyle name="40% - Accent6 26 8" xfId="16825"/>
    <cellStyle name="40% - Accent6 27" xfId="1051"/>
    <cellStyle name="40% - Accent6 27 2" xfId="16826"/>
    <cellStyle name="40% - Accent6 27 2 2" xfId="16827"/>
    <cellStyle name="40% - Accent6 27 2 3" xfId="16828"/>
    <cellStyle name="40% - Accent6 27 2 4" xfId="16829"/>
    <cellStyle name="40% - Accent6 27 2 5" xfId="16830"/>
    <cellStyle name="40% - Accent6 27 3" xfId="16831"/>
    <cellStyle name="40% - Accent6 27 3 2" xfId="16832"/>
    <cellStyle name="40% - Accent6 27 3 3" xfId="16833"/>
    <cellStyle name="40% - Accent6 27 3 4" xfId="16834"/>
    <cellStyle name="40% - Accent6 27 3 5" xfId="16835"/>
    <cellStyle name="40% - Accent6 27 4" xfId="16836"/>
    <cellStyle name="40% - Accent6 27 5" xfId="16837"/>
    <cellStyle name="40% - Accent6 27 6" xfId="16838"/>
    <cellStyle name="40% - Accent6 27 7" xfId="16839"/>
    <cellStyle name="40% - Accent6 27 8" xfId="16840"/>
    <cellStyle name="40% - Accent6 28" xfId="1052"/>
    <cellStyle name="40% - Accent6 28 2" xfId="16841"/>
    <cellStyle name="40% - Accent6 28 2 2" xfId="16842"/>
    <cellStyle name="40% - Accent6 28 2 3" xfId="16843"/>
    <cellStyle name="40% - Accent6 28 2 4" xfId="16844"/>
    <cellStyle name="40% - Accent6 28 2 5" xfId="16845"/>
    <cellStyle name="40% - Accent6 28 3" xfId="16846"/>
    <cellStyle name="40% - Accent6 28 3 2" xfId="16847"/>
    <cellStyle name="40% - Accent6 28 3 3" xfId="16848"/>
    <cellStyle name="40% - Accent6 28 3 4" xfId="16849"/>
    <cellStyle name="40% - Accent6 28 3 5" xfId="16850"/>
    <cellStyle name="40% - Accent6 28 4" xfId="16851"/>
    <cellStyle name="40% - Accent6 28 5" xfId="16852"/>
    <cellStyle name="40% - Accent6 28 6" xfId="16853"/>
    <cellStyle name="40% - Accent6 28 7" xfId="16854"/>
    <cellStyle name="40% - Accent6 28 8" xfId="16855"/>
    <cellStyle name="40% - Accent6 29" xfId="1053"/>
    <cellStyle name="40% - Accent6 29 2" xfId="16856"/>
    <cellStyle name="40% - Accent6 29 2 2" xfId="16857"/>
    <cellStyle name="40% - Accent6 29 2 3" xfId="16858"/>
    <cellStyle name="40% - Accent6 29 2 4" xfId="16859"/>
    <cellStyle name="40% - Accent6 29 2 5" xfId="16860"/>
    <cellStyle name="40% - Accent6 29 3" xfId="16861"/>
    <cellStyle name="40% - Accent6 29 3 2" xfId="16862"/>
    <cellStyle name="40% - Accent6 29 3 3" xfId="16863"/>
    <cellStyle name="40% - Accent6 29 3 4" xfId="16864"/>
    <cellStyle name="40% - Accent6 29 3 5" xfId="16865"/>
    <cellStyle name="40% - Accent6 29 4" xfId="16866"/>
    <cellStyle name="40% - Accent6 29 5" xfId="16867"/>
    <cellStyle name="40% - Accent6 29 6" xfId="16868"/>
    <cellStyle name="40% - Accent6 29 7" xfId="16869"/>
    <cellStyle name="40% - Accent6 29 8" xfId="16870"/>
    <cellStyle name="40% - Accent6 3" xfId="1054"/>
    <cellStyle name="40% - Accent6 3 10" xfId="16871"/>
    <cellStyle name="40% - Accent6 3 2" xfId="1055"/>
    <cellStyle name="40% - Accent6 3 2 2" xfId="16872"/>
    <cellStyle name="40% - Accent6 3 2 3" xfId="16873"/>
    <cellStyle name="40% - Accent6 3 2 4" xfId="16874"/>
    <cellStyle name="40% - Accent6 3 2 5" xfId="16875"/>
    <cellStyle name="40% - Accent6 3 3" xfId="1056"/>
    <cellStyle name="40% - Accent6 3 3 2" xfId="16876"/>
    <cellStyle name="40% - Accent6 3 3 3" xfId="16877"/>
    <cellStyle name="40% - Accent6 3 3 4" xfId="16878"/>
    <cellStyle name="40% - Accent6 3 3 5" xfId="16879"/>
    <cellStyle name="40% - Accent6 3 4" xfId="16880"/>
    <cellStyle name="40% - Accent6 3 4 2" xfId="16881"/>
    <cellStyle name="40% - Accent6 3 4 3" xfId="16882"/>
    <cellStyle name="40% - Accent6 3 4 4" xfId="16883"/>
    <cellStyle name="40% - Accent6 3 4 5" xfId="16884"/>
    <cellStyle name="40% - Accent6 3 5" xfId="16885"/>
    <cellStyle name="40% - Accent6 3 5 2" xfId="16886"/>
    <cellStyle name="40% - Accent6 3 5 3" xfId="16887"/>
    <cellStyle name="40% - Accent6 3 5 4" xfId="16888"/>
    <cellStyle name="40% - Accent6 3 5 5" xfId="16889"/>
    <cellStyle name="40% - Accent6 3 6" xfId="16890"/>
    <cellStyle name="40% - Accent6 3 7" xfId="16891"/>
    <cellStyle name="40% - Accent6 3 8" xfId="16892"/>
    <cellStyle name="40% - Accent6 3 9" xfId="16893"/>
    <cellStyle name="40% - Accent6 30" xfId="1057"/>
    <cellStyle name="40% - Accent6 30 2" xfId="16894"/>
    <cellStyle name="40% - Accent6 30 2 2" xfId="16895"/>
    <cellStyle name="40% - Accent6 30 2 3" xfId="16896"/>
    <cellStyle name="40% - Accent6 30 2 4" xfId="16897"/>
    <cellStyle name="40% - Accent6 30 2 5" xfId="16898"/>
    <cellStyle name="40% - Accent6 30 3" xfId="16899"/>
    <cellStyle name="40% - Accent6 30 3 2" xfId="16900"/>
    <cellStyle name="40% - Accent6 30 3 3" xfId="16901"/>
    <cellStyle name="40% - Accent6 30 3 4" xfId="16902"/>
    <cellStyle name="40% - Accent6 30 3 5" xfId="16903"/>
    <cellStyle name="40% - Accent6 30 4" xfId="16904"/>
    <cellStyle name="40% - Accent6 30 5" xfId="16905"/>
    <cellStyle name="40% - Accent6 30 6" xfId="16906"/>
    <cellStyle name="40% - Accent6 30 7" xfId="16907"/>
    <cellStyle name="40% - Accent6 30 8" xfId="16908"/>
    <cellStyle name="40% - Accent6 31" xfId="1058"/>
    <cellStyle name="40% - Accent6 31 2" xfId="16909"/>
    <cellStyle name="40% - Accent6 31 2 2" xfId="16910"/>
    <cellStyle name="40% - Accent6 31 2 3" xfId="16911"/>
    <cellStyle name="40% - Accent6 31 2 4" xfId="16912"/>
    <cellStyle name="40% - Accent6 31 2 5" xfId="16913"/>
    <cellStyle name="40% - Accent6 31 3" xfId="16914"/>
    <cellStyle name="40% - Accent6 31 3 2" xfId="16915"/>
    <cellStyle name="40% - Accent6 31 3 3" xfId="16916"/>
    <cellStyle name="40% - Accent6 31 3 4" xfId="16917"/>
    <cellStyle name="40% - Accent6 31 3 5" xfId="16918"/>
    <cellStyle name="40% - Accent6 31 4" xfId="16919"/>
    <cellStyle name="40% - Accent6 31 5" xfId="16920"/>
    <cellStyle name="40% - Accent6 31 6" xfId="16921"/>
    <cellStyle name="40% - Accent6 31 7" xfId="16922"/>
    <cellStyle name="40% - Accent6 31 8" xfId="16923"/>
    <cellStyle name="40% - Accent6 32" xfId="1059"/>
    <cellStyle name="40% - Accent6 32 2" xfId="16924"/>
    <cellStyle name="40% - Accent6 32 2 2" xfId="16925"/>
    <cellStyle name="40% - Accent6 32 2 3" xfId="16926"/>
    <cellStyle name="40% - Accent6 32 2 4" xfId="16927"/>
    <cellStyle name="40% - Accent6 32 2 5" xfId="16928"/>
    <cellStyle name="40% - Accent6 32 3" xfId="16929"/>
    <cellStyle name="40% - Accent6 32 3 2" xfId="16930"/>
    <cellStyle name="40% - Accent6 32 3 3" xfId="16931"/>
    <cellStyle name="40% - Accent6 32 3 4" xfId="16932"/>
    <cellStyle name="40% - Accent6 32 3 5" xfId="16933"/>
    <cellStyle name="40% - Accent6 32 4" xfId="16934"/>
    <cellStyle name="40% - Accent6 32 5" xfId="16935"/>
    <cellStyle name="40% - Accent6 32 6" xfId="16936"/>
    <cellStyle name="40% - Accent6 32 7" xfId="16937"/>
    <cellStyle name="40% - Accent6 32 8" xfId="16938"/>
    <cellStyle name="40% - Accent6 33" xfId="1060"/>
    <cellStyle name="40% - Accent6 33 2" xfId="16939"/>
    <cellStyle name="40% - Accent6 33 2 2" xfId="16940"/>
    <cellStyle name="40% - Accent6 33 2 3" xfId="16941"/>
    <cellStyle name="40% - Accent6 33 2 4" xfId="16942"/>
    <cellStyle name="40% - Accent6 33 2 5" xfId="16943"/>
    <cellStyle name="40% - Accent6 33 3" xfId="16944"/>
    <cellStyle name="40% - Accent6 33 3 2" xfId="16945"/>
    <cellStyle name="40% - Accent6 33 3 3" xfId="16946"/>
    <cellStyle name="40% - Accent6 33 3 4" xfId="16947"/>
    <cellStyle name="40% - Accent6 33 3 5" xfId="16948"/>
    <cellStyle name="40% - Accent6 33 4" xfId="16949"/>
    <cellStyle name="40% - Accent6 33 5" xfId="16950"/>
    <cellStyle name="40% - Accent6 33 6" xfId="16951"/>
    <cellStyle name="40% - Accent6 33 7" xfId="16952"/>
    <cellStyle name="40% - Accent6 33 8" xfId="16953"/>
    <cellStyle name="40% - Accent6 34" xfId="1061"/>
    <cellStyle name="40% - Accent6 34 2" xfId="16954"/>
    <cellStyle name="40% - Accent6 34 2 2" xfId="16955"/>
    <cellStyle name="40% - Accent6 34 2 3" xfId="16956"/>
    <cellStyle name="40% - Accent6 34 2 4" xfId="16957"/>
    <cellStyle name="40% - Accent6 34 2 5" xfId="16958"/>
    <cellStyle name="40% - Accent6 34 3" xfId="16959"/>
    <cellStyle name="40% - Accent6 34 3 2" xfId="16960"/>
    <cellStyle name="40% - Accent6 34 3 3" xfId="16961"/>
    <cellStyle name="40% - Accent6 34 3 4" xfId="16962"/>
    <cellStyle name="40% - Accent6 34 3 5" xfId="16963"/>
    <cellStyle name="40% - Accent6 34 4" xfId="16964"/>
    <cellStyle name="40% - Accent6 34 5" xfId="16965"/>
    <cellStyle name="40% - Accent6 34 6" xfId="16966"/>
    <cellStyle name="40% - Accent6 34 7" xfId="16967"/>
    <cellStyle name="40% - Accent6 34 8" xfId="16968"/>
    <cellStyle name="40% - Accent6 35" xfId="1062"/>
    <cellStyle name="40% - Accent6 35 2" xfId="16969"/>
    <cellStyle name="40% - Accent6 35 2 2" xfId="16970"/>
    <cellStyle name="40% - Accent6 35 2 3" xfId="16971"/>
    <cellStyle name="40% - Accent6 35 2 4" xfId="16972"/>
    <cellStyle name="40% - Accent6 35 2 5" xfId="16973"/>
    <cellStyle name="40% - Accent6 35 3" xfId="16974"/>
    <cellStyle name="40% - Accent6 35 3 2" xfId="16975"/>
    <cellStyle name="40% - Accent6 35 3 3" xfId="16976"/>
    <cellStyle name="40% - Accent6 35 3 4" xfId="16977"/>
    <cellStyle name="40% - Accent6 35 3 5" xfId="16978"/>
    <cellStyle name="40% - Accent6 35 4" xfId="16979"/>
    <cellStyle name="40% - Accent6 35 5" xfId="16980"/>
    <cellStyle name="40% - Accent6 35 6" xfId="16981"/>
    <cellStyle name="40% - Accent6 35 7" xfId="16982"/>
    <cellStyle name="40% - Accent6 35 8" xfId="16983"/>
    <cellStyle name="40% - Accent6 36" xfId="1063"/>
    <cellStyle name="40% - Accent6 36 2" xfId="16984"/>
    <cellStyle name="40% - Accent6 36 2 2" xfId="16985"/>
    <cellStyle name="40% - Accent6 36 2 3" xfId="16986"/>
    <cellStyle name="40% - Accent6 36 2 4" xfId="16987"/>
    <cellStyle name="40% - Accent6 36 2 5" xfId="16988"/>
    <cellStyle name="40% - Accent6 36 3" xfId="16989"/>
    <cellStyle name="40% - Accent6 36 3 2" xfId="16990"/>
    <cellStyle name="40% - Accent6 36 3 3" xfId="16991"/>
    <cellStyle name="40% - Accent6 36 3 4" xfId="16992"/>
    <cellStyle name="40% - Accent6 36 3 5" xfId="16993"/>
    <cellStyle name="40% - Accent6 36 4" xfId="16994"/>
    <cellStyle name="40% - Accent6 36 5" xfId="16995"/>
    <cellStyle name="40% - Accent6 36 6" xfId="16996"/>
    <cellStyle name="40% - Accent6 36 7" xfId="16997"/>
    <cellStyle name="40% - Accent6 36 8" xfId="16998"/>
    <cellStyle name="40% - Accent6 37" xfId="1064"/>
    <cellStyle name="40% - Accent6 37 2" xfId="16999"/>
    <cellStyle name="40% - Accent6 37 2 2" xfId="17000"/>
    <cellStyle name="40% - Accent6 37 2 3" xfId="17001"/>
    <cellStyle name="40% - Accent6 37 2 4" xfId="17002"/>
    <cellStyle name="40% - Accent6 37 2 5" xfId="17003"/>
    <cellStyle name="40% - Accent6 37 3" xfId="17004"/>
    <cellStyle name="40% - Accent6 37 3 2" xfId="17005"/>
    <cellStyle name="40% - Accent6 37 3 3" xfId="17006"/>
    <cellStyle name="40% - Accent6 37 3 4" xfId="17007"/>
    <cellStyle name="40% - Accent6 37 3 5" xfId="17008"/>
    <cellStyle name="40% - Accent6 37 4" xfId="17009"/>
    <cellStyle name="40% - Accent6 37 5" xfId="17010"/>
    <cellStyle name="40% - Accent6 37 6" xfId="17011"/>
    <cellStyle name="40% - Accent6 37 7" xfId="17012"/>
    <cellStyle name="40% - Accent6 37 8" xfId="17013"/>
    <cellStyle name="40% - Accent6 38" xfId="1065"/>
    <cellStyle name="40% - Accent6 38 2" xfId="17014"/>
    <cellStyle name="40% - Accent6 38 2 2" xfId="17015"/>
    <cellStyle name="40% - Accent6 38 2 3" xfId="17016"/>
    <cellStyle name="40% - Accent6 38 2 4" xfId="17017"/>
    <cellStyle name="40% - Accent6 38 2 5" xfId="17018"/>
    <cellStyle name="40% - Accent6 38 3" xfId="17019"/>
    <cellStyle name="40% - Accent6 38 3 2" xfId="17020"/>
    <cellStyle name="40% - Accent6 38 3 3" xfId="17021"/>
    <cellStyle name="40% - Accent6 38 3 4" xfId="17022"/>
    <cellStyle name="40% - Accent6 38 3 5" xfId="17023"/>
    <cellStyle name="40% - Accent6 38 4" xfId="17024"/>
    <cellStyle name="40% - Accent6 38 5" xfId="17025"/>
    <cellStyle name="40% - Accent6 38 6" xfId="17026"/>
    <cellStyle name="40% - Accent6 38 7" xfId="17027"/>
    <cellStyle name="40% - Accent6 38 8" xfId="17028"/>
    <cellStyle name="40% - Accent6 39" xfId="1066"/>
    <cellStyle name="40% - Accent6 39 2" xfId="17029"/>
    <cellStyle name="40% - Accent6 39 2 2" xfId="17030"/>
    <cellStyle name="40% - Accent6 39 2 3" xfId="17031"/>
    <cellStyle name="40% - Accent6 39 2 4" xfId="17032"/>
    <cellStyle name="40% - Accent6 39 2 5" xfId="17033"/>
    <cellStyle name="40% - Accent6 39 3" xfId="17034"/>
    <cellStyle name="40% - Accent6 39 3 2" xfId="17035"/>
    <cellStyle name="40% - Accent6 39 3 3" xfId="17036"/>
    <cellStyle name="40% - Accent6 39 3 4" xfId="17037"/>
    <cellStyle name="40% - Accent6 39 3 5" xfId="17038"/>
    <cellStyle name="40% - Accent6 39 4" xfId="17039"/>
    <cellStyle name="40% - Accent6 39 5" xfId="17040"/>
    <cellStyle name="40% - Accent6 39 6" xfId="17041"/>
    <cellStyle name="40% - Accent6 39 7" xfId="17042"/>
    <cellStyle name="40% - Accent6 39 8" xfId="17043"/>
    <cellStyle name="40% - Accent6 4" xfId="1067"/>
    <cellStyle name="40% - Accent6 4 10" xfId="17044"/>
    <cellStyle name="40% - Accent6 4 2" xfId="1068"/>
    <cellStyle name="40% - Accent6 4 2 2" xfId="17045"/>
    <cellStyle name="40% - Accent6 4 2 3" xfId="17046"/>
    <cellStyle name="40% - Accent6 4 2 4" xfId="17047"/>
    <cellStyle name="40% - Accent6 4 2 5" xfId="17048"/>
    <cellStyle name="40% - Accent6 4 3" xfId="1069"/>
    <cellStyle name="40% - Accent6 4 3 2" xfId="17049"/>
    <cellStyle name="40% - Accent6 4 3 3" xfId="17050"/>
    <cellStyle name="40% - Accent6 4 3 4" xfId="17051"/>
    <cellStyle name="40% - Accent6 4 3 5" xfId="17052"/>
    <cellStyle name="40% - Accent6 4 4" xfId="17053"/>
    <cellStyle name="40% - Accent6 4 4 2" xfId="17054"/>
    <cellStyle name="40% - Accent6 4 4 3" xfId="17055"/>
    <cellStyle name="40% - Accent6 4 4 4" xfId="17056"/>
    <cellStyle name="40% - Accent6 4 4 5" xfId="17057"/>
    <cellStyle name="40% - Accent6 4 5" xfId="17058"/>
    <cellStyle name="40% - Accent6 4 5 2" xfId="17059"/>
    <cellStyle name="40% - Accent6 4 5 3" xfId="17060"/>
    <cellStyle name="40% - Accent6 4 5 4" xfId="17061"/>
    <cellStyle name="40% - Accent6 4 5 5" xfId="17062"/>
    <cellStyle name="40% - Accent6 4 6" xfId="17063"/>
    <cellStyle name="40% - Accent6 4 7" xfId="17064"/>
    <cellStyle name="40% - Accent6 4 8" xfId="17065"/>
    <cellStyle name="40% - Accent6 4 9" xfId="17066"/>
    <cellStyle name="40% - Accent6 40" xfId="1070"/>
    <cellStyle name="40% - Accent6 40 2" xfId="17067"/>
    <cellStyle name="40% - Accent6 40 2 2" xfId="17068"/>
    <cellStyle name="40% - Accent6 40 2 3" xfId="17069"/>
    <cellStyle name="40% - Accent6 40 2 4" xfId="17070"/>
    <cellStyle name="40% - Accent6 40 2 5" xfId="17071"/>
    <cellStyle name="40% - Accent6 40 3" xfId="17072"/>
    <cellStyle name="40% - Accent6 40 3 2" xfId="17073"/>
    <cellStyle name="40% - Accent6 40 3 3" xfId="17074"/>
    <cellStyle name="40% - Accent6 40 3 4" xfId="17075"/>
    <cellStyle name="40% - Accent6 40 3 5" xfId="17076"/>
    <cellStyle name="40% - Accent6 40 4" xfId="17077"/>
    <cellStyle name="40% - Accent6 40 5" xfId="17078"/>
    <cellStyle name="40% - Accent6 40 6" xfId="17079"/>
    <cellStyle name="40% - Accent6 40 7" xfId="17080"/>
    <cellStyle name="40% - Accent6 40 8" xfId="17081"/>
    <cellStyle name="40% - Accent6 41" xfId="1071"/>
    <cellStyle name="40% - Accent6 41 2" xfId="17082"/>
    <cellStyle name="40% - Accent6 41 2 2" xfId="17083"/>
    <cellStyle name="40% - Accent6 41 2 3" xfId="17084"/>
    <cellStyle name="40% - Accent6 41 2 4" xfId="17085"/>
    <cellStyle name="40% - Accent6 41 2 5" xfId="17086"/>
    <cellStyle name="40% - Accent6 41 3" xfId="17087"/>
    <cellStyle name="40% - Accent6 41 3 2" xfId="17088"/>
    <cellStyle name="40% - Accent6 41 3 3" xfId="17089"/>
    <cellStyle name="40% - Accent6 41 3 4" xfId="17090"/>
    <cellStyle name="40% - Accent6 41 3 5" xfId="17091"/>
    <cellStyle name="40% - Accent6 41 4" xfId="17092"/>
    <cellStyle name="40% - Accent6 41 5" xfId="17093"/>
    <cellStyle name="40% - Accent6 41 6" xfId="17094"/>
    <cellStyle name="40% - Accent6 41 7" xfId="17095"/>
    <cellStyle name="40% - Accent6 41 8" xfId="17096"/>
    <cellStyle name="40% - Accent6 42" xfId="1072"/>
    <cellStyle name="40% - Accent6 42 2" xfId="17097"/>
    <cellStyle name="40% - Accent6 42 2 2" xfId="17098"/>
    <cellStyle name="40% - Accent6 42 2 3" xfId="17099"/>
    <cellStyle name="40% - Accent6 42 2 4" xfId="17100"/>
    <cellStyle name="40% - Accent6 42 2 5" xfId="17101"/>
    <cellStyle name="40% - Accent6 42 3" xfId="17102"/>
    <cellStyle name="40% - Accent6 42 3 2" xfId="17103"/>
    <cellStyle name="40% - Accent6 42 3 3" xfId="17104"/>
    <cellStyle name="40% - Accent6 42 3 4" xfId="17105"/>
    <cellStyle name="40% - Accent6 42 3 5" xfId="17106"/>
    <cellStyle name="40% - Accent6 42 4" xfId="17107"/>
    <cellStyle name="40% - Accent6 42 5" xfId="17108"/>
    <cellStyle name="40% - Accent6 42 6" xfId="17109"/>
    <cellStyle name="40% - Accent6 42 7" xfId="17110"/>
    <cellStyle name="40% - Accent6 42 8" xfId="17111"/>
    <cellStyle name="40% - Accent6 43" xfId="1073"/>
    <cellStyle name="40% - Accent6 43 2" xfId="17112"/>
    <cellStyle name="40% - Accent6 43 2 2" xfId="17113"/>
    <cellStyle name="40% - Accent6 43 2 3" xfId="17114"/>
    <cellStyle name="40% - Accent6 43 2 4" xfId="17115"/>
    <cellStyle name="40% - Accent6 43 2 5" xfId="17116"/>
    <cellStyle name="40% - Accent6 43 3" xfId="17117"/>
    <cellStyle name="40% - Accent6 43 3 2" xfId="17118"/>
    <cellStyle name="40% - Accent6 43 3 3" xfId="17119"/>
    <cellStyle name="40% - Accent6 43 3 4" xfId="17120"/>
    <cellStyle name="40% - Accent6 43 3 5" xfId="17121"/>
    <cellStyle name="40% - Accent6 43 4" xfId="17122"/>
    <cellStyle name="40% - Accent6 43 5" xfId="17123"/>
    <cellStyle name="40% - Accent6 43 6" xfId="17124"/>
    <cellStyle name="40% - Accent6 43 7" xfId="17125"/>
    <cellStyle name="40% - Accent6 43 8" xfId="17126"/>
    <cellStyle name="40% - Accent6 44" xfId="1074"/>
    <cellStyle name="40% - Accent6 44 2" xfId="17127"/>
    <cellStyle name="40% - Accent6 44 2 2" xfId="17128"/>
    <cellStyle name="40% - Accent6 44 2 3" xfId="17129"/>
    <cellStyle name="40% - Accent6 44 2 4" xfId="17130"/>
    <cellStyle name="40% - Accent6 44 2 5" xfId="17131"/>
    <cellStyle name="40% - Accent6 44 3" xfId="17132"/>
    <cellStyle name="40% - Accent6 44 3 2" xfId="17133"/>
    <cellStyle name="40% - Accent6 44 3 3" xfId="17134"/>
    <cellStyle name="40% - Accent6 44 3 4" xfId="17135"/>
    <cellStyle name="40% - Accent6 44 3 5" xfId="17136"/>
    <cellStyle name="40% - Accent6 44 4" xfId="17137"/>
    <cellStyle name="40% - Accent6 44 5" xfId="17138"/>
    <cellStyle name="40% - Accent6 44 6" xfId="17139"/>
    <cellStyle name="40% - Accent6 44 7" xfId="17140"/>
    <cellStyle name="40% - Accent6 44 8" xfId="17141"/>
    <cellStyle name="40% - Accent6 45" xfId="1075"/>
    <cellStyle name="40% - Accent6 45 2" xfId="17142"/>
    <cellStyle name="40% - Accent6 45 2 2" xfId="17143"/>
    <cellStyle name="40% - Accent6 45 2 3" xfId="17144"/>
    <cellStyle name="40% - Accent6 45 2 4" xfId="17145"/>
    <cellStyle name="40% - Accent6 45 2 5" xfId="17146"/>
    <cellStyle name="40% - Accent6 45 3" xfId="17147"/>
    <cellStyle name="40% - Accent6 45 3 2" xfId="17148"/>
    <cellStyle name="40% - Accent6 45 3 3" xfId="17149"/>
    <cellStyle name="40% - Accent6 45 3 4" xfId="17150"/>
    <cellStyle name="40% - Accent6 45 3 5" xfId="17151"/>
    <cellStyle name="40% - Accent6 45 4" xfId="17152"/>
    <cellStyle name="40% - Accent6 45 5" xfId="17153"/>
    <cellStyle name="40% - Accent6 45 6" xfId="17154"/>
    <cellStyle name="40% - Accent6 45 7" xfId="17155"/>
    <cellStyle name="40% - Accent6 45 8" xfId="17156"/>
    <cellStyle name="40% - Accent6 46" xfId="1076"/>
    <cellStyle name="40% - Accent6 46 2" xfId="17157"/>
    <cellStyle name="40% - Accent6 46 2 2" xfId="17158"/>
    <cellStyle name="40% - Accent6 46 2 3" xfId="17159"/>
    <cellStyle name="40% - Accent6 46 2 4" xfId="17160"/>
    <cellStyle name="40% - Accent6 46 2 5" xfId="17161"/>
    <cellStyle name="40% - Accent6 46 3" xfId="17162"/>
    <cellStyle name="40% - Accent6 46 3 2" xfId="17163"/>
    <cellStyle name="40% - Accent6 46 3 3" xfId="17164"/>
    <cellStyle name="40% - Accent6 46 3 4" xfId="17165"/>
    <cellStyle name="40% - Accent6 46 3 5" xfId="17166"/>
    <cellStyle name="40% - Accent6 46 4" xfId="17167"/>
    <cellStyle name="40% - Accent6 46 5" xfId="17168"/>
    <cellStyle name="40% - Accent6 46 6" xfId="17169"/>
    <cellStyle name="40% - Accent6 46 7" xfId="17170"/>
    <cellStyle name="40% - Accent6 46 8" xfId="17171"/>
    <cellStyle name="40% - Accent6 47" xfId="1077"/>
    <cellStyle name="40% - Accent6 47 2" xfId="17172"/>
    <cellStyle name="40% - Accent6 47 2 2" xfId="17173"/>
    <cellStyle name="40% - Accent6 47 2 3" xfId="17174"/>
    <cellStyle name="40% - Accent6 47 2 4" xfId="17175"/>
    <cellStyle name="40% - Accent6 47 2 5" xfId="17176"/>
    <cellStyle name="40% - Accent6 47 3" xfId="17177"/>
    <cellStyle name="40% - Accent6 47 3 2" xfId="17178"/>
    <cellStyle name="40% - Accent6 47 3 3" xfId="17179"/>
    <cellStyle name="40% - Accent6 47 3 4" xfId="17180"/>
    <cellStyle name="40% - Accent6 47 3 5" xfId="17181"/>
    <cellStyle name="40% - Accent6 47 4" xfId="17182"/>
    <cellStyle name="40% - Accent6 47 5" xfId="17183"/>
    <cellStyle name="40% - Accent6 47 6" xfId="17184"/>
    <cellStyle name="40% - Accent6 47 7" xfId="17185"/>
    <cellStyle name="40% - Accent6 47 8" xfId="17186"/>
    <cellStyle name="40% - Accent6 48" xfId="1078"/>
    <cellStyle name="40% - Accent6 48 2" xfId="17187"/>
    <cellStyle name="40% - Accent6 48 2 2" xfId="17188"/>
    <cellStyle name="40% - Accent6 48 2 3" xfId="17189"/>
    <cellStyle name="40% - Accent6 48 2 4" xfId="17190"/>
    <cellStyle name="40% - Accent6 48 2 5" xfId="17191"/>
    <cellStyle name="40% - Accent6 48 3" xfId="17192"/>
    <cellStyle name="40% - Accent6 48 3 2" xfId="17193"/>
    <cellStyle name="40% - Accent6 48 3 3" xfId="17194"/>
    <cellStyle name="40% - Accent6 48 3 4" xfId="17195"/>
    <cellStyle name="40% - Accent6 48 3 5" xfId="17196"/>
    <cellStyle name="40% - Accent6 48 4" xfId="17197"/>
    <cellStyle name="40% - Accent6 48 5" xfId="17198"/>
    <cellStyle name="40% - Accent6 48 6" xfId="17199"/>
    <cellStyle name="40% - Accent6 48 7" xfId="17200"/>
    <cellStyle name="40% - Accent6 48 8" xfId="17201"/>
    <cellStyle name="40% - Accent6 49" xfId="1079"/>
    <cellStyle name="40% - Accent6 49 2" xfId="17202"/>
    <cellStyle name="40% - Accent6 49 2 2" xfId="17203"/>
    <cellStyle name="40% - Accent6 49 2 3" xfId="17204"/>
    <cellStyle name="40% - Accent6 49 2 4" xfId="17205"/>
    <cellStyle name="40% - Accent6 49 2 5" xfId="17206"/>
    <cellStyle name="40% - Accent6 49 3" xfId="17207"/>
    <cellStyle name="40% - Accent6 49 3 2" xfId="17208"/>
    <cellStyle name="40% - Accent6 49 3 3" xfId="17209"/>
    <cellStyle name="40% - Accent6 49 3 4" xfId="17210"/>
    <cellStyle name="40% - Accent6 49 3 5" xfId="17211"/>
    <cellStyle name="40% - Accent6 49 4" xfId="17212"/>
    <cellStyle name="40% - Accent6 49 5" xfId="17213"/>
    <cellStyle name="40% - Accent6 49 6" xfId="17214"/>
    <cellStyle name="40% - Accent6 49 7" xfId="17215"/>
    <cellStyle name="40% - Accent6 49 8" xfId="17216"/>
    <cellStyle name="40% - Accent6 5" xfId="1080"/>
    <cellStyle name="40% - Accent6 5 10" xfId="17217"/>
    <cellStyle name="40% - Accent6 5 2" xfId="1081"/>
    <cellStyle name="40% - Accent6 5 2 2" xfId="17218"/>
    <cellStyle name="40% - Accent6 5 2 3" xfId="17219"/>
    <cellStyle name="40% - Accent6 5 2 4" xfId="17220"/>
    <cellStyle name="40% - Accent6 5 2 5" xfId="17221"/>
    <cellStyle name="40% - Accent6 5 3" xfId="1082"/>
    <cellStyle name="40% - Accent6 5 3 2" xfId="17222"/>
    <cellStyle name="40% - Accent6 5 3 3" xfId="17223"/>
    <cellStyle name="40% - Accent6 5 3 4" xfId="17224"/>
    <cellStyle name="40% - Accent6 5 3 5" xfId="17225"/>
    <cellStyle name="40% - Accent6 5 4" xfId="17226"/>
    <cellStyle name="40% - Accent6 5 4 2" xfId="17227"/>
    <cellStyle name="40% - Accent6 5 4 3" xfId="17228"/>
    <cellStyle name="40% - Accent6 5 4 4" xfId="17229"/>
    <cellStyle name="40% - Accent6 5 4 5" xfId="17230"/>
    <cellStyle name="40% - Accent6 5 5" xfId="17231"/>
    <cellStyle name="40% - Accent6 5 5 2" xfId="17232"/>
    <cellStyle name="40% - Accent6 5 5 3" xfId="17233"/>
    <cellStyle name="40% - Accent6 5 5 4" xfId="17234"/>
    <cellStyle name="40% - Accent6 5 5 5" xfId="17235"/>
    <cellStyle name="40% - Accent6 5 6" xfId="17236"/>
    <cellStyle name="40% - Accent6 5 7" xfId="17237"/>
    <cellStyle name="40% - Accent6 5 8" xfId="17238"/>
    <cellStyle name="40% - Accent6 5 9" xfId="17239"/>
    <cellStyle name="40% - Accent6 50" xfId="1083"/>
    <cellStyle name="40% - Accent6 50 2" xfId="17240"/>
    <cellStyle name="40% - Accent6 50 2 2" xfId="17241"/>
    <cellStyle name="40% - Accent6 50 2 3" xfId="17242"/>
    <cellStyle name="40% - Accent6 50 2 4" xfId="17243"/>
    <cellStyle name="40% - Accent6 50 2 5" xfId="17244"/>
    <cellStyle name="40% - Accent6 50 3" xfId="17245"/>
    <cellStyle name="40% - Accent6 50 3 2" xfId="17246"/>
    <cellStyle name="40% - Accent6 50 3 3" xfId="17247"/>
    <cellStyle name="40% - Accent6 50 3 4" xfId="17248"/>
    <cellStyle name="40% - Accent6 50 3 5" xfId="17249"/>
    <cellStyle name="40% - Accent6 50 4" xfId="17250"/>
    <cellStyle name="40% - Accent6 50 5" xfId="17251"/>
    <cellStyle name="40% - Accent6 50 6" xfId="17252"/>
    <cellStyle name="40% - Accent6 50 7" xfId="17253"/>
    <cellStyle name="40% - Accent6 50 8" xfId="17254"/>
    <cellStyle name="40% - Accent6 51" xfId="1084"/>
    <cellStyle name="40% - Accent6 51 2" xfId="17255"/>
    <cellStyle name="40% - Accent6 51 2 2" xfId="17256"/>
    <cellStyle name="40% - Accent6 51 2 3" xfId="17257"/>
    <cellStyle name="40% - Accent6 51 2 4" xfId="17258"/>
    <cellStyle name="40% - Accent6 51 2 5" xfId="17259"/>
    <cellStyle name="40% - Accent6 51 3" xfId="17260"/>
    <cellStyle name="40% - Accent6 51 3 2" xfId="17261"/>
    <cellStyle name="40% - Accent6 51 3 3" xfId="17262"/>
    <cellStyle name="40% - Accent6 51 3 4" xfId="17263"/>
    <cellStyle name="40% - Accent6 51 3 5" xfId="17264"/>
    <cellStyle name="40% - Accent6 51 4" xfId="17265"/>
    <cellStyle name="40% - Accent6 51 5" xfId="17266"/>
    <cellStyle name="40% - Accent6 51 6" xfId="17267"/>
    <cellStyle name="40% - Accent6 51 7" xfId="17268"/>
    <cellStyle name="40% - Accent6 51 8" xfId="17269"/>
    <cellStyle name="40% - Accent6 52" xfId="1085"/>
    <cellStyle name="40% - Accent6 52 2" xfId="17270"/>
    <cellStyle name="40% - Accent6 52 2 2" xfId="17271"/>
    <cellStyle name="40% - Accent6 52 2 3" xfId="17272"/>
    <cellStyle name="40% - Accent6 52 2 4" xfId="17273"/>
    <cellStyle name="40% - Accent6 52 2 5" xfId="17274"/>
    <cellStyle name="40% - Accent6 52 3" xfId="17275"/>
    <cellStyle name="40% - Accent6 52 3 2" xfId="17276"/>
    <cellStyle name="40% - Accent6 52 3 3" xfId="17277"/>
    <cellStyle name="40% - Accent6 52 3 4" xfId="17278"/>
    <cellStyle name="40% - Accent6 52 3 5" xfId="17279"/>
    <cellStyle name="40% - Accent6 52 4" xfId="17280"/>
    <cellStyle name="40% - Accent6 52 5" xfId="17281"/>
    <cellStyle name="40% - Accent6 52 6" xfId="17282"/>
    <cellStyle name="40% - Accent6 52 7" xfId="17283"/>
    <cellStyle name="40% - Accent6 52 8" xfId="17284"/>
    <cellStyle name="40% - Accent6 53" xfId="1086"/>
    <cellStyle name="40% - Accent6 53 2" xfId="17285"/>
    <cellStyle name="40% - Accent6 53 2 2" xfId="17286"/>
    <cellStyle name="40% - Accent6 53 2 3" xfId="17287"/>
    <cellStyle name="40% - Accent6 53 2 4" xfId="17288"/>
    <cellStyle name="40% - Accent6 53 2 5" xfId="17289"/>
    <cellStyle name="40% - Accent6 53 3" xfId="17290"/>
    <cellStyle name="40% - Accent6 53 3 2" xfId="17291"/>
    <cellStyle name="40% - Accent6 53 3 3" xfId="17292"/>
    <cellStyle name="40% - Accent6 53 3 4" xfId="17293"/>
    <cellStyle name="40% - Accent6 53 3 5" xfId="17294"/>
    <cellStyle name="40% - Accent6 53 4" xfId="17295"/>
    <cellStyle name="40% - Accent6 53 5" xfId="17296"/>
    <cellStyle name="40% - Accent6 53 6" xfId="17297"/>
    <cellStyle name="40% - Accent6 53 7" xfId="17298"/>
    <cellStyle name="40% - Accent6 53 8" xfId="17299"/>
    <cellStyle name="40% - Accent6 54" xfId="1087"/>
    <cellStyle name="40% - Accent6 54 2" xfId="17300"/>
    <cellStyle name="40% - Accent6 54 2 2" xfId="17301"/>
    <cellStyle name="40% - Accent6 54 2 3" xfId="17302"/>
    <cellStyle name="40% - Accent6 54 2 4" xfId="17303"/>
    <cellStyle name="40% - Accent6 54 2 5" xfId="17304"/>
    <cellStyle name="40% - Accent6 54 3" xfId="17305"/>
    <cellStyle name="40% - Accent6 54 3 2" xfId="17306"/>
    <cellStyle name="40% - Accent6 54 3 3" xfId="17307"/>
    <cellStyle name="40% - Accent6 54 3 4" xfId="17308"/>
    <cellStyle name="40% - Accent6 54 3 5" xfId="17309"/>
    <cellStyle name="40% - Accent6 54 4" xfId="17310"/>
    <cellStyle name="40% - Accent6 54 5" xfId="17311"/>
    <cellStyle name="40% - Accent6 54 6" xfId="17312"/>
    <cellStyle name="40% - Accent6 54 7" xfId="17313"/>
    <cellStyle name="40% - Accent6 54 8" xfId="17314"/>
    <cellStyle name="40% - Accent6 55" xfId="1088"/>
    <cellStyle name="40% - Accent6 55 2" xfId="17315"/>
    <cellStyle name="40% - Accent6 55 2 2" xfId="17316"/>
    <cellStyle name="40% - Accent6 55 2 3" xfId="17317"/>
    <cellStyle name="40% - Accent6 55 2 4" xfId="17318"/>
    <cellStyle name="40% - Accent6 55 2 5" xfId="17319"/>
    <cellStyle name="40% - Accent6 55 3" xfId="17320"/>
    <cellStyle name="40% - Accent6 55 3 2" xfId="17321"/>
    <cellStyle name="40% - Accent6 55 3 3" xfId="17322"/>
    <cellStyle name="40% - Accent6 55 3 4" xfId="17323"/>
    <cellStyle name="40% - Accent6 55 3 5" xfId="17324"/>
    <cellStyle name="40% - Accent6 55 4" xfId="17325"/>
    <cellStyle name="40% - Accent6 55 5" xfId="17326"/>
    <cellStyle name="40% - Accent6 55 6" xfId="17327"/>
    <cellStyle name="40% - Accent6 55 7" xfId="17328"/>
    <cellStyle name="40% - Accent6 55 8" xfId="17329"/>
    <cellStyle name="40% - Accent6 56" xfId="1089"/>
    <cellStyle name="40% - Accent6 56 2" xfId="17330"/>
    <cellStyle name="40% - Accent6 56 2 2" xfId="17331"/>
    <cellStyle name="40% - Accent6 56 2 3" xfId="17332"/>
    <cellStyle name="40% - Accent6 56 2 4" xfId="17333"/>
    <cellStyle name="40% - Accent6 56 2 5" xfId="17334"/>
    <cellStyle name="40% - Accent6 56 3" xfId="17335"/>
    <cellStyle name="40% - Accent6 56 3 2" xfId="17336"/>
    <cellStyle name="40% - Accent6 56 3 3" xfId="17337"/>
    <cellStyle name="40% - Accent6 56 3 4" xfId="17338"/>
    <cellStyle name="40% - Accent6 56 3 5" xfId="17339"/>
    <cellStyle name="40% - Accent6 56 4" xfId="17340"/>
    <cellStyle name="40% - Accent6 56 5" xfId="17341"/>
    <cellStyle name="40% - Accent6 56 6" xfId="17342"/>
    <cellStyle name="40% - Accent6 56 7" xfId="17343"/>
    <cellStyle name="40% - Accent6 56 8" xfId="17344"/>
    <cellStyle name="40% - Accent6 57" xfId="1090"/>
    <cellStyle name="40% - Accent6 57 2" xfId="17345"/>
    <cellStyle name="40% - Accent6 57 2 2" xfId="17346"/>
    <cellStyle name="40% - Accent6 57 2 3" xfId="17347"/>
    <cellStyle name="40% - Accent6 57 2 4" xfId="17348"/>
    <cellStyle name="40% - Accent6 57 2 5" xfId="17349"/>
    <cellStyle name="40% - Accent6 57 3" xfId="17350"/>
    <cellStyle name="40% - Accent6 57 3 2" xfId="17351"/>
    <cellStyle name="40% - Accent6 57 3 3" xfId="17352"/>
    <cellStyle name="40% - Accent6 57 3 4" xfId="17353"/>
    <cellStyle name="40% - Accent6 57 3 5" xfId="17354"/>
    <cellStyle name="40% - Accent6 57 4" xfId="17355"/>
    <cellStyle name="40% - Accent6 57 5" xfId="17356"/>
    <cellStyle name="40% - Accent6 57 6" xfId="17357"/>
    <cellStyle name="40% - Accent6 57 7" xfId="17358"/>
    <cellStyle name="40% - Accent6 57 8" xfId="17359"/>
    <cellStyle name="40% - Accent6 58" xfId="1091"/>
    <cellStyle name="40% - Accent6 58 2" xfId="17360"/>
    <cellStyle name="40% - Accent6 58 2 2" xfId="17361"/>
    <cellStyle name="40% - Accent6 58 2 3" xfId="17362"/>
    <cellStyle name="40% - Accent6 58 2 4" xfId="17363"/>
    <cellStyle name="40% - Accent6 58 2 5" xfId="17364"/>
    <cellStyle name="40% - Accent6 58 3" xfId="17365"/>
    <cellStyle name="40% - Accent6 58 3 2" xfId="17366"/>
    <cellStyle name="40% - Accent6 58 3 3" xfId="17367"/>
    <cellStyle name="40% - Accent6 58 3 4" xfId="17368"/>
    <cellStyle name="40% - Accent6 58 3 5" xfId="17369"/>
    <cellStyle name="40% - Accent6 58 4" xfId="17370"/>
    <cellStyle name="40% - Accent6 58 5" xfId="17371"/>
    <cellStyle name="40% - Accent6 58 6" xfId="17372"/>
    <cellStyle name="40% - Accent6 58 7" xfId="17373"/>
    <cellStyle name="40% - Accent6 58 8" xfId="17374"/>
    <cellStyle name="40% - Accent6 59" xfId="1092"/>
    <cellStyle name="40% - Accent6 59 2" xfId="17375"/>
    <cellStyle name="40% - Accent6 59 2 2" xfId="17376"/>
    <cellStyle name="40% - Accent6 59 2 3" xfId="17377"/>
    <cellStyle name="40% - Accent6 59 2 4" xfId="17378"/>
    <cellStyle name="40% - Accent6 59 2 5" xfId="17379"/>
    <cellStyle name="40% - Accent6 59 3" xfId="17380"/>
    <cellStyle name="40% - Accent6 59 3 2" xfId="17381"/>
    <cellStyle name="40% - Accent6 59 3 3" xfId="17382"/>
    <cellStyle name="40% - Accent6 59 3 4" xfId="17383"/>
    <cellStyle name="40% - Accent6 59 3 5" xfId="17384"/>
    <cellStyle name="40% - Accent6 59 4" xfId="17385"/>
    <cellStyle name="40% - Accent6 59 5" xfId="17386"/>
    <cellStyle name="40% - Accent6 59 6" xfId="17387"/>
    <cellStyle name="40% - Accent6 59 7" xfId="17388"/>
    <cellStyle name="40% - Accent6 59 8" xfId="17389"/>
    <cellStyle name="40% - Accent6 6" xfId="1093"/>
    <cellStyle name="40% - Accent6 6 10" xfId="17390"/>
    <cellStyle name="40% - Accent6 6 2" xfId="1094"/>
    <cellStyle name="40% - Accent6 6 2 2" xfId="17391"/>
    <cellStyle name="40% - Accent6 6 2 3" xfId="17392"/>
    <cellStyle name="40% - Accent6 6 2 4" xfId="17393"/>
    <cellStyle name="40% - Accent6 6 2 5" xfId="17394"/>
    <cellStyle name="40% - Accent6 6 3" xfId="1095"/>
    <cellStyle name="40% - Accent6 6 3 2" xfId="17395"/>
    <cellStyle name="40% - Accent6 6 3 3" xfId="17396"/>
    <cellStyle name="40% - Accent6 6 3 4" xfId="17397"/>
    <cellStyle name="40% - Accent6 6 3 5" xfId="17398"/>
    <cellStyle name="40% - Accent6 6 4" xfId="17399"/>
    <cellStyle name="40% - Accent6 6 4 2" xfId="17400"/>
    <cellStyle name="40% - Accent6 6 4 3" xfId="17401"/>
    <cellStyle name="40% - Accent6 6 4 4" xfId="17402"/>
    <cellStyle name="40% - Accent6 6 4 5" xfId="17403"/>
    <cellStyle name="40% - Accent6 6 5" xfId="17404"/>
    <cellStyle name="40% - Accent6 6 5 2" xfId="17405"/>
    <cellStyle name="40% - Accent6 6 5 3" xfId="17406"/>
    <cellStyle name="40% - Accent6 6 5 4" xfId="17407"/>
    <cellStyle name="40% - Accent6 6 5 5" xfId="17408"/>
    <cellStyle name="40% - Accent6 6 6" xfId="17409"/>
    <cellStyle name="40% - Accent6 6 7" xfId="17410"/>
    <cellStyle name="40% - Accent6 6 8" xfId="17411"/>
    <cellStyle name="40% - Accent6 6 9" xfId="17412"/>
    <cellStyle name="40% - Accent6 60" xfId="1096"/>
    <cellStyle name="40% - Accent6 60 2" xfId="17413"/>
    <cellStyle name="40% - Accent6 60 2 2" xfId="17414"/>
    <cellStyle name="40% - Accent6 60 2 3" xfId="17415"/>
    <cellStyle name="40% - Accent6 60 2 4" xfId="17416"/>
    <cellStyle name="40% - Accent6 60 2 5" xfId="17417"/>
    <cellStyle name="40% - Accent6 60 3" xfId="17418"/>
    <cellStyle name="40% - Accent6 60 3 2" xfId="17419"/>
    <cellStyle name="40% - Accent6 60 3 3" xfId="17420"/>
    <cellStyle name="40% - Accent6 60 3 4" xfId="17421"/>
    <cellStyle name="40% - Accent6 60 3 5" xfId="17422"/>
    <cellStyle name="40% - Accent6 60 4" xfId="17423"/>
    <cellStyle name="40% - Accent6 60 5" xfId="17424"/>
    <cellStyle name="40% - Accent6 60 6" xfId="17425"/>
    <cellStyle name="40% - Accent6 60 7" xfId="17426"/>
    <cellStyle name="40% - Accent6 60 8" xfId="17427"/>
    <cellStyle name="40% - Accent6 61" xfId="1097"/>
    <cellStyle name="40% - Accent6 61 2" xfId="17428"/>
    <cellStyle name="40% - Accent6 61 2 2" xfId="17429"/>
    <cellStyle name="40% - Accent6 61 2 3" xfId="17430"/>
    <cellStyle name="40% - Accent6 61 2 4" xfId="17431"/>
    <cellStyle name="40% - Accent6 61 2 5" xfId="17432"/>
    <cellStyle name="40% - Accent6 61 3" xfId="17433"/>
    <cellStyle name="40% - Accent6 61 3 2" xfId="17434"/>
    <cellStyle name="40% - Accent6 61 3 3" xfId="17435"/>
    <cellStyle name="40% - Accent6 61 3 4" xfId="17436"/>
    <cellStyle name="40% - Accent6 61 3 5" xfId="17437"/>
    <cellStyle name="40% - Accent6 61 4" xfId="17438"/>
    <cellStyle name="40% - Accent6 61 5" xfId="17439"/>
    <cellStyle name="40% - Accent6 61 6" xfId="17440"/>
    <cellStyle name="40% - Accent6 61 7" xfId="17441"/>
    <cellStyle name="40% - Accent6 61 8" xfId="17442"/>
    <cellStyle name="40% - Accent6 62" xfId="1098"/>
    <cellStyle name="40% - Accent6 62 2" xfId="17443"/>
    <cellStyle name="40% - Accent6 62 2 2" xfId="17444"/>
    <cellStyle name="40% - Accent6 62 2 3" xfId="17445"/>
    <cellStyle name="40% - Accent6 62 2 4" xfId="17446"/>
    <cellStyle name="40% - Accent6 62 2 5" xfId="17447"/>
    <cellStyle name="40% - Accent6 62 3" xfId="17448"/>
    <cellStyle name="40% - Accent6 62 3 2" xfId="17449"/>
    <cellStyle name="40% - Accent6 62 3 3" xfId="17450"/>
    <cellStyle name="40% - Accent6 62 3 4" xfId="17451"/>
    <cellStyle name="40% - Accent6 62 3 5" xfId="17452"/>
    <cellStyle name="40% - Accent6 62 4" xfId="17453"/>
    <cellStyle name="40% - Accent6 62 5" xfId="17454"/>
    <cellStyle name="40% - Accent6 62 6" xfId="17455"/>
    <cellStyle name="40% - Accent6 62 7" xfId="17456"/>
    <cellStyle name="40% - Accent6 62 8" xfId="17457"/>
    <cellStyle name="40% - Accent6 63" xfId="1099"/>
    <cellStyle name="40% - Accent6 63 2" xfId="17458"/>
    <cellStyle name="40% - Accent6 63 2 2" xfId="17459"/>
    <cellStyle name="40% - Accent6 63 2 3" xfId="17460"/>
    <cellStyle name="40% - Accent6 63 2 4" xfId="17461"/>
    <cellStyle name="40% - Accent6 63 2 5" xfId="17462"/>
    <cellStyle name="40% - Accent6 63 3" xfId="17463"/>
    <cellStyle name="40% - Accent6 63 3 2" xfId="17464"/>
    <cellStyle name="40% - Accent6 63 3 3" xfId="17465"/>
    <cellStyle name="40% - Accent6 63 3 4" xfId="17466"/>
    <cellStyle name="40% - Accent6 63 3 5" xfId="17467"/>
    <cellStyle name="40% - Accent6 63 4" xfId="17468"/>
    <cellStyle name="40% - Accent6 63 5" xfId="17469"/>
    <cellStyle name="40% - Accent6 63 6" xfId="17470"/>
    <cellStyle name="40% - Accent6 63 7" xfId="17471"/>
    <cellStyle name="40% - Accent6 63 8" xfId="17472"/>
    <cellStyle name="40% - Accent6 64" xfId="1100"/>
    <cellStyle name="40% - Accent6 64 2" xfId="17473"/>
    <cellStyle name="40% - Accent6 64 2 2" xfId="17474"/>
    <cellStyle name="40% - Accent6 64 2 3" xfId="17475"/>
    <cellStyle name="40% - Accent6 64 2 4" xfId="17476"/>
    <cellStyle name="40% - Accent6 64 2 5" xfId="17477"/>
    <cellStyle name="40% - Accent6 64 3" xfId="17478"/>
    <cellStyle name="40% - Accent6 64 3 2" xfId="17479"/>
    <cellStyle name="40% - Accent6 64 3 3" xfId="17480"/>
    <cellStyle name="40% - Accent6 64 3 4" xfId="17481"/>
    <cellStyle name="40% - Accent6 64 3 5" xfId="17482"/>
    <cellStyle name="40% - Accent6 64 4" xfId="17483"/>
    <cellStyle name="40% - Accent6 64 5" xfId="17484"/>
    <cellStyle name="40% - Accent6 64 6" xfId="17485"/>
    <cellStyle name="40% - Accent6 64 7" xfId="17486"/>
    <cellStyle name="40% - Accent6 64 8" xfId="17487"/>
    <cellStyle name="40% - Accent6 65" xfId="1101"/>
    <cellStyle name="40% - Accent6 65 2" xfId="17488"/>
    <cellStyle name="40% - Accent6 65 2 2" xfId="17489"/>
    <cellStyle name="40% - Accent6 65 2 3" xfId="17490"/>
    <cellStyle name="40% - Accent6 65 2 4" xfId="17491"/>
    <cellStyle name="40% - Accent6 65 2 5" xfId="17492"/>
    <cellStyle name="40% - Accent6 65 3" xfId="17493"/>
    <cellStyle name="40% - Accent6 65 3 2" xfId="17494"/>
    <cellStyle name="40% - Accent6 65 3 3" xfId="17495"/>
    <cellStyle name="40% - Accent6 65 3 4" xfId="17496"/>
    <cellStyle name="40% - Accent6 65 3 5" xfId="17497"/>
    <cellStyle name="40% - Accent6 65 4" xfId="17498"/>
    <cellStyle name="40% - Accent6 65 5" xfId="17499"/>
    <cellStyle name="40% - Accent6 65 6" xfId="17500"/>
    <cellStyle name="40% - Accent6 65 7" xfId="17501"/>
    <cellStyle name="40% - Accent6 65 8" xfId="17502"/>
    <cellStyle name="40% - Accent6 66" xfId="1102"/>
    <cellStyle name="40% - Accent6 66 2" xfId="17503"/>
    <cellStyle name="40% - Accent6 66 2 2" xfId="17504"/>
    <cellStyle name="40% - Accent6 66 2 3" xfId="17505"/>
    <cellStyle name="40% - Accent6 66 2 4" xfId="17506"/>
    <cellStyle name="40% - Accent6 66 2 5" xfId="17507"/>
    <cellStyle name="40% - Accent6 66 3" xfId="17508"/>
    <cellStyle name="40% - Accent6 66 3 2" xfId="17509"/>
    <cellStyle name="40% - Accent6 66 3 3" xfId="17510"/>
    <cellStyle name="40% - Accent6 66 3 4" xfId="17511"/>
    <cellStyle name="40% - Accent6 66 3 5" xfId="17512"/>
    <cellStyle name="40% - Accent6 66 4" xfId="17513"/>
    <cellStyle name="40% - Accent6 66 5" xfId="17514"/>
    <cellStyle name="40% - Accent6 66 6" xfId="17515"/>
    <cellStyle name="40% - Accent6 66 7" xfId="17516"/>
    <cellStyle name="40% - Accent6 66 8" xfId="17517"/>
    <cellStyle name="40% - Accent6 67" xfId="1103"/>
    <cellStyle name="40% - Accent6 67 2" xfId="17518"/>
    <cellStyle name="40% - Accent6 67 2 2" xfId="17519"/>
    <cellStyle name="40% - Accent6 67 2 3" xfId="17520"/>
    <cellStyle name="40% - Accent6 67 2 4" xfId="17521"/>
    <cellStyle name="40% - Accent6 67 2 5" xfId="17522"/>
    <cellStyle name="40% - Accent6 67 3" xfId="17523"/>
    <cellStyle name="40% - Accent6 67 3 2" xfId="17524"/>
    <cellStyle name="40% - Accent6 67 3 3" xfId="17525"/>
    <cellStyle name="40% - Accent6 67 3 4" xfId="17526"/>
    <cellStyle name="40% - Accent6 67 3 5" xfId="17527"/>
    <cellStyle name="40% - Accent6 67 4" xfId="17528"/>
    <cellStyle name="40% - Accent6 67 5" xfId="17529"/>
    <cellStyle name="40% - Accent6 67 6" xfId="17530"/>
    <cellStyle name="40% - Accent6 67 7" xfId="17531"/>
    <cellStyle name="40% - Accent6 67 8" xfId="17532"/>
    <cellStyle name="40% - Accent6 68" xfId="1104"/>
    <cellStyle name="40% - Accent6 68 2" xfId="17533"/>
    <cellStyle name="40% - Accent6 68 2 2" xfId="17534"/>
    <cellStyle name="40% - Accent6 68 2 3" xfId="17535"/>
    <cellStyle name="40% - Accent6 68 2 4" xfId="17536"/>
    <cellStyle name="40% - Accent6 68 2 5" xfId="17537"/>
    <cellStyle name="40% - Accent6 68 3" xfId="17538"/>
    <cellStyle name="40% - Accent6 68 3 2" xfId="17539"/>
    <cellStyle name="40% - Accent6 68 3 3" xfId="17540"/>
    <cellStyle name="40% - Accent6 68 3 4" xfId="17541"/>
    <cellStyle name="40% - Accent6 68 3 5" xfId="17542"/>
    <cellStyle name="40% - Accent6 68 4" xfId="17543"/>
    <cellStyle name="40% - Accent6 68 5" xfId="17544"/>
    <cellStyle name="40% - Accent6 68 6" xfId="17545"/>
    <cellStyle name="40% - Accent6 68 7" xfId="17546"/>
    <cellStyle name="40% - Accent6 68 8" xfId="17547"/>
    <cellStyle name="40% - Accent6 69" xfId="1105"/>
    <cellStyle name="40% - Accent6 69 2" xfId="17548"/>
    <cellStyle name="40% - Accent6 69 2 2" xfId="17549"/>
    <cellStyle name="40% - Accent6 69 2 3" xfId="17550"/>
    <cellStyle name="40% - Accent6 69 2 4" xfId="17551"/>
    <cellStyle name="40% - Accent6 69 2 5" xfId="17552"/>
    <cellStyle name="40% - Accent6 69 3" xfId="17553"/>
    <cellStyle name="40% - Accent6 69 3 2" xfId="17554"/>
    <cellStyle name="40% - Accent6 69 3 3" xfId="17555"/>
    <cellStyle name="40% - Accent6 69 3 4" xfId="17556"/>
    <cellStyle name="40% - Accent6 69 3 5" xfId="17557"/>
    <cellStyle name="40% - Accent6 69 4" xfId="17558"/>
    <cellStyle name="40% - Accent6 69 5" xfId="17559"/>
    <cellStyle name="40% - Accent6 69 6" xfId="17560"/>
    <cellStyle name="40% - Accent6 69 7" xfId="17561"/>
    <cellStyle name="40% - Accent6 69 8" xfId="17562"/>
    <cellStyle name="40% - Accent6 7" xfId="1106"/>
    <cellStyle name="40% - Accent6 7 10" xfId="17563"/>
    <cellStyle name="40% - Accent6 7 2" xfId="1107"/>
    <cellStyle name="40% - Accent6 7 2 2" xfId="17564"/>
    <cellStyle name="40% - Accent6 7 2 3" xfId="17565"/>
    <cellStyle name="40% - Accent6 7 2 4" xfId="17566"/>
    <cellStyle name="40% - Accent6 7 2 5" xfId="17567"/>
    <cellStyle name="40% - Accent6 7 3" xfId="1108"/>
    <cellStyle name="40% - Accent6 7 3 2" xfId="17568"/>
    <cellStyle name="40% - Accent6 7 3 3" xfId="17569"/>
    <cellStyle name="40% - Accent6 7 3 4" xfId="17570"/>
    <cellStyle name="40% - Accent6 7 3 5" xfId="17571"/>
    <cellStyle name="40% - Accent6 7 4" xfId="17572"/>
    <cellStyle name="40% - Accent6 7 4 2" xfId="17573"/>
    <cellStyle name="40% - Accent6 7 4 3" xfId="17574"/>
    <cellStyle name="40% - Accent6 7 4 4" xfId="17575"/>
    <cellStyle name="40% - Accent6 7 4 5" xfId="17576"/>
    <cellStyle name="40% - Accent6 7 5" xfId="17577"/>
    <cellStyle name="40% - Accent6 7 5 2" xfId="17578"/>
    <cellStyle name="40% - Accent6 7 5 3" xfId="17579"/>
    <cellStyle name="40% - Accent6 7 5 4" xfId="17580"/>
    <cellStyle name="40% - Accent6 7 5 5" xfId="17581"/>
    <cellStyle name="40% - Accent6 7 6" xfId="17582"/>
    <cellStyle name="40% - Accent6 7 7" xfId="17583"/>
    <cellStyle name="40% - Accent6 7 8" xfId="17584"/>
    <cellStyle name="40% - Accent6 7 9" xfId="17585"/>
    <cellStyle name="40% - Accent6 70" xfId="1109"/>
    <cellStyle name="40% - Accent6 70 2" xfId="17586"/>
    <cellStyle name="40% - Accent6 70 2 2" xfId="17587"/>
    <cellStyle name="40% - Accent6 70 2 3" xfId="17588"/>
    <cellStyle name="40% - Accent6 70 2 4" xfId="17589"/>
    <cellStyle name="40% - Accent6 70 2 5" xfId="17590"/>
    <cellStyle name="40% - Accent6 70 3" xfId="17591"/>
    <cellStyle name="40% - Accent6 70 3 2" xfId="17592"/>
    <cellStyle name="40% - Accent6 70 3 3" xfId="17593"/>
    <cellStyle name="40% - Accent6 70 3 4" xfId="17594"/>
    <cellStyle name="40% - Accent6 70 3 5" xfId="17595"/>
    <cellStyle name="40% - Accent6 70 4" xfId="17596"/>
    <cellStyle name="40% - Accent6 70 5" xfId="17597"/>
    <cellStyle name="40% - Accent6 70 6" xfId="17598"/>
    <cellStyle name="40% - Accent6 70 7" xfId="17599"/>
    <cellStyle name="40% - Accent6 70 8" xfId="17600"/>
    <cellStyle name="40% - Accent6 71" xfId="1110"/>
    <cellStyle name="40% - Accent6 71 2" xfId="17601"/>
    <cellStyle name="40% - Accent6 71 2 2" xfId="17602"/>
    <cellStyle name="40% - Accent6 71 2 3" xfId="17603"/>
    <cellStyle name="40% - Accent6 71 2 4" xfId="17604"/>
    <cellStyle name="40% - Accent6 71 2 5" xfId="17605"/>
    <cellStyle name="40% - Accent6 71 3" xfId="17606"/>
    <cellStyle name="40% - Accent6 71 3 2" xfId="17607"/>
    <cellStyle name="40% - Accent6 71 3 3" xfId="17608"/>
    <cellStyle name="40% - Accent6 71 3 4" xfId="17609"/>
    <cellStyle name="40% - Accent6 71 3 5" xfId="17610"/>
    <cellStyle name="40% - Accent6 71 4" xfId="17611"/>
    <cellStyle name="40% - Accent6 71 5" xfId="17612"/>
    <cellStyle name="40% - Accent6 71 6" xfId="17613"/>
    <cellStyle name="40% - Accent6 71 7" xfId="17614"/>
    <cellStyle name="40% - Accent6 71 8" xfId="17615"/>
    <cellStyle name="40% - Accent6 72" xfId="1111"/>
    <cellStyle name="40% - Accent6 72 2" xfId="17616"/>
    <cellStyle name="40% - Accent6 72 2 2" xfId="17617"/>
    <cellStyle name="40% - Accent6 72 2 3" xfId="17618"/>
    <cellStyle name="40% - Accent6 72 2 4" xfId="17619"/>
    <cellStyle name="40% - Accent6 72 2 5" xfId="17620"/>
    <cellStyle name="40% - Accent6 72 3" xfId="17621"/>
    <cellStyle name="40% - Accent6 72 3 2" xfId="17622"/>
    <cellStyle name="40% - Accent6 72 3 3" xfId="17623"/>
    <cellStyle name="40% - Accent6 72 3 4" xfId="17624"/>
    <cellStyle name="40% - Accent6 72 3 5" xfId="17625"/>
    <cellStyle name="40% - Accent6 72 4" xfId="17626"/>
    <cellStyle name="40% - Accent6 72 5" xfId="17627"/>
    <cellStyle name="40% - Accent6 72 6" xfId="17628"/>
    <cellStyle name="40% - Accent6 72 7" xfId="17629"/>
    <cellStyle name="40% - Accent6 72 8" xfId="17630"/>
    <cellStyle name="40% - Accent6 73" xfId="17631"/>
    <cellStyle name="40% - Accent6 73 2" xfId="17632"/>
    <cellStyle name="40% - Accent6 73 3" xfId="17633"/>
    <cellStyle name="40% - Accent6 73 4" xfId="17634"/>
    <cellStyle name="40% - Accent6 73 5" xfId="17635"/>
    <cellStyle name="40% - Accent6 74" xfId="17636"/>
    <cellStyle name="40% - Accent6 75" xfId="17637"/>
    <cellStyle name="40% - Accent6 76" xfId="17638"/>
    <cellStyle name="40% - Accent6 77" xfId="17639"/>
    <cellStyle name="40% - Accent6 78" xfId="17640"/>
    <cellStyle name="40% - Accent6 8" xfId="1112"/>
    <cellStyle name="40% - Accent6 8 10" xfId="17641"/>
    <cellStyle name="40% - Accent6 8 2" xfId="1113"/>
    <cellStyle name="40% - Accent6 8 2 2" xfId="17642"/>
    <cellStyle name="40% - Accent6 8 2 3" xfId="17643"/>
    <cellStyle name="40% - Accent6 8 2 4" xfId="17644"/>
    <cellStyle name="40% - Accent6 8 2 5" xfId="17645"/>
    <cellStyle name="40% - Accent6 8 3" xfId="1114"/>
    <cellStyle name="40% - Accent6 8 3 2" xfId="17646"/>
    <cellStyle name="40% - Accent6 8 3 3" xfId="17647"/>
    <cellStyle name="40% - Accent6 8 3 4" xfId="17648"/>
    <cellStyle name="40% - Accent6 8 3 5" xfId="17649"/>
    <cellStyle name="40% - Accent6 8 4" xfId="17650"/>
    <cellStyle name="40% - Accent6 8 4 2" xfId="17651"/>
    <cellStyle name="40% - Accent6 8 4 3" xfId="17652"/>
    <cellStyle name="40% - Accent6 8 4 4" xfId="17653"/>
    <cellStyle name="40% - Accent6 8 4 5" xfId="17654"/>
    <cellStyle name="40% - Accent6 8 5" xfId="17655"/>
    <cellStyle name="40% - Accent6 8 5 2" xfId="17656"/>
    <cellStyle name="40% - Accent6 8 5 3" xfId="17657"/>
    <cellStyle name="40% - Accent6 8 5 4" xfId="17658"/>
    <cellStyle name="40% - Accent6 8 5 5" xfId="17659"/>
    <cellStyle name="40% - Accent6 8 6" xfId="17660"/>
    <cellStyle name="40% - Accent6 8 7" xfId="17661"/>
    <cellStyle name="40% - Accent6 8 8" xfId="17662"/>
    <cellStyle name="40% - Accent6 8 9" xfId="17663"/>
    <cellStyle name="40% - Accent6 9" xfId="1115"/>
    <cellStyle name="40% - Accent6 9 10" xfId="17664"/>
    <cellStyle name="40% - Accent6 9 2" xfId="1116"/>
    <cellStyle name="40% - Accent6 9 2 2" xfId="17665"/>
    <cellStyle name="40% - Accent6 9 2 3" xfId="17666"/>
    <cellStyle name="40% - Accent6 9 2 4" xfId="17667"/>
    <cellStyle name="40% - Accent6 9 2 5" xfId="17668"/>
    <cellStyle name="40% - Accent6 9 3" xfId="1117"/>
    <cellStyle name="40% - Accent6 9 3 2" xfId="17669"/>
    <cellStyle name="40% - Accent6 9 3 3" xfId="17670"/>
    <cellStyle name="40% - Accent6 9 3 4" xfId="17671"/>
    <cellStyle name="40% - Accent6 9 3 5" xfId="17672"/>
    <cellStyle name="40% - Accent6 9 4" xfId="17673"/>
    <cellStyle name="40% - Accent6 9 4 2" xfId="17674"/>
    <cellStyle name="40% - Accent6 9 4 3" xfId="17675"/>
    <cellStyle name="40% - Accent6 9 4 4" xfId="17676"/>
    <cellStyle name="40% - Accent6 9 4 5" xfId="17677"/>
    <cellStyle name="40% - Accent6 9 5" xfId="17678"/>
    <cellStyle name="40% - Accent6 9 5 2" xfId="17679"/>
    <cellStyle name="40% - Accent6 9 5 3" xfId="17680"/>
    <cellStyle name="40% - Accent6 9 5 4" xfId="17681"/>
    <cellStyle name="40% - Accent6 9 5 5" xfId="17682"/>
    <cellStyle name="40% - Accent6 9 6" xfId="17683"/>
    <cellStyle name="40% - Accent6 9 7" xfId="17684"/>
    <cellStyle name="40% - Accent6 9 8" xfId="17685"/>
    <cellStyle name="40% - Accent6 9 9" xfId="17686"/>
    <cellStyle name="60% - Accent1 10" xfId="1118"/>
    <cellStyle name="60% - Accent1 10 2" xfId="1119"/>
    <cellStyle name="60% - Accent1 11" xfId="1120"/>
    <cellStyle name="60% - Accent1 11 2" xfId="1121"/>
    <cellStyle name="60% - Accent1 12" xfId="1122"/>
    <cellStyle name="60% - Accent1 12 2" xfId="1123"/>
    <cellStyle name="60% - Accent1 13" xfId="1124"/>
    <cellStyle name="60% - Accent1 14" xfId="1125"/>
    <cellStyle name="60% - Accent1 15" xfId="1126"/>
    <cellStyle name="60% - Accent1 16" xfId="1127"/>
    <cellStyle name="60% - Accent1 17" xfId="1128"/>
    <cellStyle name="60% - Accent1 18" xfId="1129"/>
    <cellStyle name="60% - Accent1 19" xfId="1130"/>
    <cellStyle name="60% - Accent1 2" xfId="1131"/>
    <cellStyle name="60% - Accent1 2 2" xfId="1132"/>
    <cellStyle name="60% - Accent1 2 2 2" xfId="17687"/>
    <cellStyle name="60% - Accent1 2 2 2 2" xfId="17688"/>
    <cellStyle name="60% - Accent1 2 2 2 3" xfId="17689"/>
    <cellStyle name="60% - Accent1 2 2 2 4" xfId="17690"/>
    <cellStyle name="60% - Accent1 2 2 2 5" xfId="17691"/>
    <cellStyle name="60% - Accent1 2 2 3" xfId="17692"/>
    <cellStyle name="60% - Accent1 2 2 4" xfId="17693"/>
    <cellStyle name="60% - Accent1 2 2 5" xfId="17694"/>
    <cellStyle name="60% - Accent1 2 2 6" xfId="17695"/>
    <cellStyle name="60% - Accent1 2 2 7" xfId="17696"/>
    <cellStyle name="60% - Accent1 2 2 8" xfId="17697"/>
    <cellStyle name="60% - Accent1 2 3" xfId="17698"/>
    <cellStyle name="60% - Accent1 2 3 2" xfId="17699"/>
    <cellStyle name="60% - Accent1 2 3 3" xfId="17700"/>
    <cellStyle name="60% - Accent1 2 3 4" xfId="17701"/>
    <cellStyle name="60% - Accent1 2 3 5" xfId="17702"/>
    <cellStyle name="60% - Accent1 2 4" xfId="17703"/>
    <cellStyle name="60% - Accent1 2 5" xfId="17704"/>
    <cellStyle name="60% - Accent1 2 6" xfId="17705"/>
    <cellStyle name="60% - Accent1 2 7" xfId="17706"/>
    <cellStyle name="60% - Accent1 2 8" xfId="17707"/>
    <cellStyle name="60% - Accent1 20" xfId="1133"/>
    <cellStyle name="60% - Accent1 21" xfId="1134"/>
    <cellStyle name="60% - Accent1 22" xfId="1135"/>
    <cellStyle name="60% - Accent1 23" xfId="1136"/>
    <cellStyle name="60% - Accent1 24" xfId="1137"/>
    <cellStyle name="60% - Accent1 25" xfId="1138"/>
    <cellStyle name="60% - Accent1 26" xfId="1139"/>
    <cellStyle name="60% - Accent1 27" xfId="1140"/>
    <cellStyle name="60% - Accent1 28" xfId="1141"/>
    <cellStyle name="60% - Accent1 29" xfId="1142"/>
    <cellStyle name="60% - Accent1 3" xfId="1143"/>
    <cellStyle name="60% - Accent1 3 2" xfId="1144"/>
    <cellStyle name="60% - Accent1 30" xfId="1145"/>
    <cellStyle name="60% - Accent1 31" xfId="1146"/>
    <cellStyle name="60% - Accent1 32" xfId="1147"/>
    <cellStyle name="60% - Accent1 33" xfId="1148"/>
    <cellStyle name="60% - Accent1 34" xfId="1149"/>
    <cellStyle name="60% - Accent1 35" xfId="1150"/>
    <cellStyle name="60% - Accent1 36" xfId="1151"/>
    <cellStyle name="60% - Accent1 37" xfId="1152"/>
    <cellStyle name="60% - Accent1 38" xfId="1153"/>
    <cellStyle name="60% - Accent1 39" xfId="1154"/>
    <cellStyle name="60% - Accent1 4" xfId="1155"/>
    <cellStyle name="60% - Accent1 4 2" xfId="1156"/>
    <cellStyle name="60% - Accent1 40" xfId="1157"/>
    <cellStyle name="60% - Accent1 41" xfId="1158"/>
    <cellStyle name="60% - Accent1 42" xfId="1159"/>
    <cellStyle name="60% - Accent1 43" xfId="1160"/>
    <cellStyle name="60% - Accent1 44" xfId="1161"/>
    <cellStyle name="60% - Accent1 45" xfId="1162"/>
    <cellStyle name="60% - Accent1 46" xfId="1163"/>
    <cellStyle name="60% - Accent1 47" xfId="1164"/>
    <cellStyle name="60% - Accent1 48" xfId="1165"/>
    <cellStyle name="60% - Accent1 49" xfId="1166"/>
    <cellStyle name="60% - Accent1 5" xfId="1167"/>
    <cellStyle name="60% - Accent1 5 2" xfId="1168"/>
    <cellStyle name="60% - Accent1 50" xfId="1169"/>
    <cellStyle name="60% - Accent1 51" xfId="1170"/>
    <cellStyle name="60% - Accent1 52" xfId="1171"/>
    <cellStyle name="60% - Accent1 53" xfId="1172"/>
    <cellStyle name="60% - Accent1 54" xfId="1173"/>
    <cellStyle name="60% - Accent1 55" xfId="1174"/>
    <cellStyle name="60% - Accent1 56" xfId="1175"/>
    <cellStyle name="60% - Accent1 57" xfId="1176"/>
    <cellStyle name="60% - Accent1 58" xfId="1177"/>
    <cellStyle name="60% - Accent1 59" xfId="1178"/>
    <cellStyle name="60% - Accent1 6" xfId="1179"/>
    <cellStyle name="60% - Accent1 6 2" xfId="1180"/>
    <cellStyle name="60% - Accent1 60" xfId="1181"/>
    <cellStyle name="60% - Accent1 61" xfId="1182"/>
    <cellStyle name="60% - Accent1 62" xfId="1183"/>
    <cellStyle name="60% - Accent1 63" xfId="1184"/>
    <cellStyle name="60% - Accent1 64" xfId="1185"/>
    <cellStyle name="60% - Accent1 65" xfId="1186"/>
    <cellStyle name="60% - Accent1 66" xfId="1187"/>
    <cellStyle name="60% - Accent1 67" xfId="1188"/>
    <cellStyle name="60% - Accent1 68" xfId="1189"/>
    <cellStyle name="60% - Accent1 69" xfId="1190"/>
    <cellStyle name="60% - Accent1 7" xfId="1191"/>
    <cellStyle name="60% - Accent1 7 2" xfId="1192"/>
    <cellStyle name="60% - Accent1 70" xfId="1193"/>
    <cellStyle name="60% - Accent1 71" xfId="1194"/>
    <cellStyle name="60% - Accent1 72" xfId="1195"/>
    <cellStyle name="60% - Accent1 73" xfId="17708"/>
    <cellStyle name="60% - Accent1 73 2" xfId="17709"/>
    <cellStyle name="60% - Accent1 73 3" xfId="17710"/>
    <cellStyle name="60% - Accent1 73 4" xfId="17711"/>
    <cellStyle name="60% - Accent1 73 5" xfId="17712"/>
    <cellStyle name="60% - Accent1 74" xfId="17713"/>
    <cellStyle name="60% - Accent1 75" xfId="17714"/>
    <cellStyle name="60% - Accent1 76" xfId="17715"/>
    <cellStyle name="60% - Accent1 77" xfId="17716"/>
    <cellStyle name="60% - Accent1 78" xfId="17717"/>
    <cellStyle name="60% - Accent1 8" xfId="1196"/>
    <cellStyle name="60% - Accent1 8 2" xfId="1197"/>
    <cellStyle name="60% - Accent1 9" xfId="1198"/>
    <cellStyle name="60% - Accent1 9 2" xfId="1199"/>
    <cellStyle name="60% - Accent2 10" xfId="1200"/>
    <cellStyle name="60% - Accent2 10 2" xfId="1201"/>
    <cellStyle name="60% - Accent2 11" xfId="1202"/>
    <cellStyle name="60% - Accent2 11 2" xfId="1203"/>
    <cellStyle name="60% - Accent2 12" xfId="1204"/>
    <cellStyle name="60% - Accent2 12 2" xfId="1205"/>
    <cellStyle name="60% - Accent2 13" xfId="1206"/>
    <cellStyle name="60% - Accent2 14" xfId="1207"/>
    <cellStyle name="60% - Accent2 15" xfId="1208"/>
    <cellStyle name="60% - Accent2 16" xfId="1209"/>
    <cellStyle name="60% - Accent2 17" xfId="1210"/>
    <cellStyle name="60% - Accent2 18" xfId="1211"/>
    <cellStyle name="60% - Accent2 19" xfId="1212"/>
    <cellStyle name="60% - Accent2 2" xfId="1213"/>
    <cellStyle name="60% - Accent2 2 2" xfId="1214"/>
    <cellStyle name="60% - Accent2 2 2 2" xfId="17718"/>
    <cellStyle name="60% - Accent2 2 2 2 2" xfId="17719"/>
    <cellStyle name="60% - Accent2 2 2 2 3" xfId="17720"/>
    <cellStyle name="60% - Accent2 2 2 2 4" xfId="17721"/>
    <cellStyle name="60% - Accent2 2 2 2 5" xfId="17722"/>
    <cellStyle name="60% - Accent2 2 2 3" xfId="17723"/>
    <cellStyle name="60% - Accent2 2 2 4" xfId="17724"/>
    <cellStyle name="60% - Accent2 2 2 5" xfId="17725"/>
    <cellStyle name="60% - Accent2 2 2 6" xfId="17726"/>
    <cellStyle name="60% - Accent2 2 2 7" xfId="17727"/>
    <cellStyle name="60% - Accent2 2 2 8" xfId="17728"/>
    <cellStyle name="60% - Accent2 2 3" xfId="17729"/>
    <cellStyle name="60% - Accent2 2 3 2" xfId="17730"/>
    <cellStyle name="60% - Accent2 2 3 3" xfId="17731"/>
    <cellStyle name="60% - Accent2 2 3 4" xfId="17732"/>
    <cellStyle name="60% - Accent2 2 3 5" xfId="17733"/>
    <cellStyle name="60% - Accent2 2 4" xfId="17734"/>
    <cellStyle name="60% - Accent2 2 5" xfId="17735"/>
    <cellStyle name="60% - Accent2 2 6" xfId="17736"/>
    <cellStyle name="60% - Accent2 2 7" xfId="17737"/>
    <cellStyle name="60% - Accent2 2 8" xfId="17738"/>
    <cellStyle name="60% - Accent2 20" xfId="1215"/>
    <cellStyle name="60% - Accent2 21" xfId="1216"/>
    <cellStyle name="60% - Accent2 22" xfId="1217"/>
    <cellStyle name="60% - Accent2 23" xfId="1218"/>
    <cellStyle name="60% - Accent2 24" xfId="1219"/>
    <cellStyle name="60% - Accent2 25" xfId="1220"/>
    <cellStyle name="60% - Accent2 26" xfId="1221"/>
    <cellStyle name="60% - Accent2 27" xfId="1222"/>
    <cellStyle name="60% - Accent2 28" xfId="1223"/>
    <cellStyle name="60% - Accent2 29" xfId="1224"/>
    <cellStyle name="60% - Accent2 3" xfId="1225"/>
    <cellStyle name="60% - Accent2 3 2" xfId="1226"/>
    <cellStyle name="60% - Accent2 30" xfId="1227"/>
    <cellStyle name="60% - Accent2 31" xfId="1228"/>
    <cellStyle name="60% - Accent2 32" xfId="1229"/>
    <cellStyle name="60% - Accent2 33" xfId="1230"/>
    <cellStyle name="60% - Accent2 34" xfId="1231"/>
    <cellStyle name="60% - Accent2 35" xfId="1232"/>
    <cellStyle name="60% - Accent2 36" xfId="1233"/>
    <cellStyle name="60% - Accent2 37" xfId="1234"/>
    <cellStyle name="60% - Accent2 38" xfId="1235"/>
    <cellStyle name="60% - Accent2 39" xfId="1236"/>
    <cellStyle name="60% - Accent2 4" xfId="1237"/>
    <cellStyle name="60% - Accent2 4 2" xfId="1238"/>
    <cellStyle name="60% - Accent2 40" xfId="1239"/>
    <cellStyle name="60% - Accent2 41" xfId="1240"/>
    <cellStyle name="60% - Accent2 42" xfId="1241"/>
    <cellStyle name="60% - Accent2 43" xfId="1242"/>
    <cellStyle name="60% - Accent2 44" xfId="1243"/>
    <cellStyle name="60% - Accent2 45" xfId="1244"/>
    <cellStyle name="60% - Accent2 46" xfId="1245"/>
    <cellStyle name="60% - Accent2 47" xfId="1246"/>
    <cellStyle name="60% - Accent2 48" xfId="1247"/>
    <cellStyle name="60% - Accent2 49" xfId="1248"/>
    <cellStyle name="60% - Accent2 5" xfId="1249"/>
    <cellStyle name="60% - Accent2 5 2" xfId="1250"/>
    <cellStyle name="60% - Accent2 50" xfId="1251"/>
    <cellStyle name="60% - Accent2 51" xfId="1252"/>
    <cellStyle name="60% - Accent2 52" xfId="1253"/>
    <cellStyle name="60% - Accent2 53" xfId="1254"/>
    <cellStyle name="60% - Accent2 54" xfId="1255"/>
    <cellStyle name="60% - Accent2 55" xfId="1256"/>
    <cellStyle name="60% - Accent2 56" xfId="1257"/>
    <cellStyle name="60% - Accent2 57" xfId="1258"/>
    <cellStyle name="60% - Accent2 58" xfId="1259"/>
    <cellStyle name="60% - Accent2 59" xfId="1260"/>
    <cellStyle name="60% - Accent2 6" xfId="1261"/>
    <cellStyle name="60% - Accent2 6 2" xfId="1262"/>
    <cellStyle name="60% - Accent2 60" xfId="1263"/>
    <cellStyle name="60% - Accent2 61" xfId="1264"/>
    <cellStyle name="60% - Accent2 62" xfId="1265"/>
    <cellStyle name="60% - Accent2 63" xfId="1266"/>
    <cellStyle name="60% - Accent2 64" xfId="1267"/>
    <cellStyle name="60% - Accent2 65" xfId="1268"/>
    <cellStyle name="60% - Accent2 66" xfId="1269"/>
    <cellStyle name="60% - Accent2 67" xfId="1270"/>
    <cellStyle name="60% - Accent2 68" xfId="1271"/>
    <cellStyle name="60% - Accent2 69" xfId="1272"/>
    <cellStyle name="60% - Accent2 7" xfId="1273"/>
    <cellStyle name="60% - Accent2 7 2" xfId="1274"/>
    <cellStyle name="60% - Accent2 70" xfId="1275"/>
    <cellStyle name="60% - Accent2 71" xfId="1276"/>
    <cellStyle name="60% - Accent2 72" xfId="1277"/>
    <cellStyle name="60% - Accent2 73" xfId="17739"/>
    <cellStyle name="60% - Accent2 73 2" xfId="17740"/>
    <cellStyle name="60% - Accent2 73 3" xfId="17741"/>
    <cellStyle name="60% - Accent2 73 4" xfId="17742"/>
    <cellStyle name="60% - Accent2 73 5" xfId="17743"/>
    <cellStyle name="60% - Accent2 74" xfId="17744"/>
    <cellStyle name="60% - Accent2 75" xfId="17745"/>
    <cellStyle name="60% - Accent2 76" xfId="17746"/>
    <cellStyle name="60% - Accent2 77" xfId="17747"/>
    <cellStyle name="60% - Accent2 78" xfId="17748"/>
    <cellStyle name="60% - Accent2 8" xfId="1278"/>
    <cellStyle name="60% - Accent2 8 2" xfId="1279"/>
    <cellStyle name="60% - Accent2 9" xfId="1280"/>
    <cellStyle name="60% - Accent2 9 2" xfId="1281"/>
    <cellStyle name="60% - Accent3 10" xfId="1282"/>
    <cellStyle name="60% - Accent3 10 2" xfId="1283"/>
    <cellStyle name="60% - Accent3 11" xfId="1284"/>
    <cellStyle name="60% - Accent3 11 2" xfId="1285"/>
    <cellStyle name="60% - Accent3 12" xfId="1286"/>
    <cellStyle name="60% - Accent3 12 2" xfId="1287"/>
    <cellStyle name="60% - Accent3 13" xfId="1288"/>
    <cellStyle name="60% - Accent3 14" xfId="1289"/>
    <cellStyle name="60% - Accent3 15" xfId="1290"/>
    <cellStyle name="60% - Accent3 16" xfId="1291"/>
    <cellStyle name="60% - Accent3 17" xfId="1292"/>
    <cellStyle name="60% - Accent3 18" xfId="1293"/>
    <cellStyle name="60% - Accent3 19" xfId="1294"/>
    <cellStyle name="60% - Accent3 2" xfId="1295"/>
    <cellStyle name="60% - Accent3 2 2" xfId="1296"/>
    <cellStyle name="60% - Accent3 2 2 2" xfId="17749"/>
    <cellStyle name="60% - Accent3 2 2 2 2" xfId="17750"/>
    <cellStyle name="60% - Accent3 2 2 2 3" xfId="17751"/>
    <cellStyle name="60% - Accent3 2 2 2 4" xfId="17752"/>
    <cellStyle name="60% - Accent3 2 2 2 5" xfId="17753"/>
    <cellStyle name="60% - Accent3 2 2 3" xfId="17754"/>
    <cellStyle name="60% - Accent3 2 2 4" xfId="17755"/>
    <cellStyle name="60% - Accent3 2 2 5" xfId="17756"/>
    <cellStyle name="60% - Accent3 2 2 6" xfId="17757"/>
    <cellStyle name="60% - Accent3 2 2 7" xfId="17758"/>
    <cellStyle name="60% - Accent3 2 2 8" xfId="17759"/>
    <cellStyle name="60% - Accent3 2 3" xfId="17760"/>
    <cellStyle name="60% - Accent3 2 3 2" xfId="17761"/>
    <cellStyle name="60% - Accent3 2 3 3" xfId="17762"/>
    <cellStyle name="60% - Accent3 2 3 4" xfId="17763"/>
    <cellStyle name="60% - Accent3 2 3 5" xfId="17764"/>
    <cellStyle name="60% - Accent3 2 4" xfId="17765"/>
    <cellStyle name="60% - Accent3 2 5" xfId="17766"/>
    <cellStyle name="60% - Accent3 2 6" xfId="17767"/>
    <cellStyle name="60% - Accent3 2 7" xfId="17768"/>
    <cellStyle name="60% - Accent3 2 8" xfId="17769"/>
    <cellStyle name="60% - Accent3 20" xfId="1297"/>
    <cellStyle name="60% - Accent3 21" xfId="1298"/>
    <cellStyle name="60% - Accent3 22" xfId="1299"/>
    <cellStyle name="60% - Accent3 23" xfId="1300"/>
    <cellStyle name="60% - Accent3 24" xfId="1301"/>
    <cellStyle name="60% - Accent3 25" xfId="1302"/>
    <cellStyle name="60% - Accent3 26" xfId="1303"/>
    <cellStyle name="60% - Accent3 27" xfId="1304"/>
    <cellStyle name="60% - Accent3 28" xfId="1305"/>
    <cellStyle name="60% - Accent3 29" xfId="1306"/>
    <cellStyle name="60% - Accent3 3" xfId="1307"/>
    <cellStyle name="60% - Accent3 3 2" xfId="1308"/>
    <cellStyle name="60% - Accent3 30" xfId="1309"/>
    <cellStyle name="60% - Accent3 31" xfId="1310"/>
    <cellStyle name="60% - Accent3 32" xfId="1311"/>
    <cellStyle name="60% - Accent3 33" xfId="1312"/>
    <cellStyle name="60% - Accent3 34" xfId="1313"/>
    <cellStyle name="60% - Accent3 35" xfId="1314"/>
    <cellStyle name="60% - Accent3 36" xfId="1315"/>
    <cellStyle name="60% - Accent3 37" xfId="1316"/>
    <cellStyle name="60% - Accent3 38" xfId="1317"/>
    <cellStyle name="60% - Accent3 39" xfId="1318"/>
    <cellStyle name="60% - Accent3 4" xfId="1319"/>
    <cellStyle name="60% - Accent3 4 2" xfId="1320"/>
    <cellStyle name="60% - Accent3 40" xfId="1321"/>
    <cellStyle name="60% - Accent3 41" xfId="1322"/>
    <cellStyle name="60% - Accent3 42" xfId="1323"/>
    <cellStyle name="60% - Accent3 43" xfId="1324"/>
    <cellStyle name="60% - Accent3 44" xfId="1325"/>
    <cellStyle name="60% - Accent3 45" xfId="1326"/>
    <cellStyle name="60% - Accent3 46" xfId="1327"/>
    <cellStyle name="60% - Accent3 47" xfId="1328"/>
    <cellStyle name="60% - Accent3 48" xfId="1329"/>
    <cellStyle name="60% - Accent3 49" xfId="1330"/>
    <cellStyle name="60% - Accent3 5" xfId="1331"/>
    <cellStyle name="60% - Accent3 5 2" xfId="1332"/>
    <cellStyle name="60% - Accent3 50" xfId="1333"/>
    <cellStyle name="60% - Accent3 51" xfId="1334"/>
    <cellStyle name="60% - Accent3 52" xfId="1335"/>
    <cellStyle name="60% - Accent3 53" xfId="1336"/>
    <cellStyle name="60% - Accent3 54" xfId="1337"/>
    <cellStyle name="60% - Accent3 55" xfId="1338"/>
    <cellStyle name="60% - Accent3 56" xfId="1339"/>
    <cellStyle name="60% - Accent3 57" xfId="1340"/>
    <cellStyle name="60% - Accent3 58" xfId="1341"/>
    <cellStyle name="60% - Accent3 59" xfId="1342"/>
    <cellStyle name="60% - Accent3 6" xfId="1343"/>
    <cellStyle name="60% - Accent3 6 2" xfId="1344"/>
    <cellStyle name="60% - Accent3 60" xfId="1345"/>
    <cellStyle name="60% - Accent3 61" xfId="1346"/>
    <cellStyle name="60% - Accent3 62" xfId="1347"/>
    <cellStyle name="60% - Accent3 63" xfId="1348"/>
    <cellStyle name="60% - Accent3 64" xfId="1349"/>
    <cellStyle name="60% - Accent3 65" xfId="1350"/>
    <cellStyle name="60% - Accent3 66" xfId="1351"/>
    <cellStyle name="60% - Accent3 67" xfId="1352"/>
    <cellStyle name="60% - Accent3 68" xfId="1353"/>
    <cellStyle name="60% - Accent3 69" xfId="1354"/>
    <cellStyle name="60% - Accent3 7" xfId="1355"/>
    <cellStyle name="60% - Accent3 7 2" xfId="1356"/>
    <cellStyle name="60% - Accent3 70" xfId="1357"/>
    <cellStyle name="60% - Accent3 71" xfId="1358"/>
    <cellStyle name="60% - Accent3 72" xfId="1359"/>
    <cellStyle name="60% - Accent3 73" xfId="17770"/>
    <cellStyle name="60% - Accent3 73 2" xfId="17771"/>
    <cellStyle name="60% - Accent3 73 3" xfId="17772"/>
    <cellStyle name="60% - Accent3 73 4" xfId="17773"/>
    <cellStyle name="60% - Accent3 73 5" xfId="17774"/>
    <cellStyle name="60% - Accent3 74" xfId="17775"/>
    <cellStyle name="60% - Accent3 75" xfId="17776"/>
    <cellStyle name="60% - Accent3 76" xfId="17777"/>
    <cellStyle name="60% - Accent3 77" xfId="17778"/>
    <cellStyle name="60% - Accent3 78" xfId="17779"/>
    <cellStyle name="60% - Accent3 8" xfId="1360"/>
    <cellStyle name="60% - Accent3 8 2" xfId="1361"/>
    <cellStyle name="60% - Accent3 9" xfId="1362"/>
    <cellStyle name="60% - Accent3 9 2" xfId="1363"/>
    <cellStyle name="60% - Accent4 10" xfId="1364"/>
    <cellStyle name="60% - Accent4 10 2" xfId="1365"/>
    <cellStyle name="60% - Accent4 11" xfId="1366"/>
    <cellStyle name="60% - Accent4 11 2" xfId="1367"/>
    <cellStyle name="60% - Accent4 12" xfId="1368"/>
    <cellStyle name="60% - Accent4 12 2" xfId="1369"/>
    <cellStyle name="60% - Accent4 13" xfId="1370"/>
    <cellStyle name="60% - Accent4 14" xfId="1371"/>
    <cellStyle name="60% - Accent4 15" xfId="1372"/>
    <cellStyle name="60% - Accent4 16" xfId="1373"/>
    <cellStyle name="60% - Accent4 17" xfId="1374"/>
    <cellStyle name="60% - Accent4 18" xfId="1375"/>
    <cellStyle name="60% - Accent4 19" xfId="1376"/>
    <cellStyle name="60% - Accent4 2" xfId="1377"/>
    <cellStyle name="60% - Accent4 2 2" xfId="1378"/>
    <cellStyle name="60% - Accent4 2 2 2" xfId="17780"/>
    <cellStyle name="60% - Accent4 2 2 2 2" xfId="17781"/>
    <cellStyle name="60% - Accent4 2 2 2 3" xfId="17782"/>
    <cellStyle name="60% - Accent4 2 2 2 4" xfId="17783"/>
    <cellStyle name="60% - Accent4 2 2 2 5" xfId="17784"/>
    <cellStyle name="60% - Accent4 2 2 3" xfId="17785"/>
    <cellStyle name="60% - Accent4 2 2 4" xfId="17786"/>
    <cellStyle name="60% - Accent4 2 2 5" xfId="17787"/>
    <cellStyle name="60% - Accent4 2 2 6" xfId="17788"/>
    <cellStyle name="60% - Accent4 2 2 7" xfId="17789"/>
    <cellStyle name="60% - Accent4 2 2 8" xfId="17790"/>
    <cellStyle name="60% - Accent4 2 3" xfId="17791"/>
    <cellStyle name="60% - Accent4 2 3 2" xfId="17792"/>
    <cellStyle name="60% - Accent4 2 3 3" xfId="17793"/>
    <cellStyle name="60% - Accent4 2 3 4" xfId="17794"/>
    <cellStyle name="60% - Accent4 2 3 5" xfId="17795"/>
    <cellStyle name="60% - Accent4 2 4" xfId="17796"/>
    <cellStyle name="60% - Accent4 2 5" xfId="17797"/>
    <cellStyle name="60% - Accent4 2 6" xfId="17798"/>
    <cellStyle name="60% - Accent4 2 7" xfId="17799"/>
    <cellStyle name="60% - Accent4 2 8" xfId="17800"/>
    <cellStyle name="60% - Accent4 20" xfId="1379"/>
    <cellStyle name="60% - Accent4 21" xfId="1380"/>
    <cellStyle name="60% - Accent4 22" xfId="1381"/>
    <cellStyle name="60% - Accent4 23" xfId="1382"/>
    <cellStyle name="60% - Accent4 24" xfId="1383"/>
    <cellStyle name="60% - Accent4 25" xfId="1384"/>
    <cellStyle name="60% - Accent4 26" xfId="1385"/>
    <cellStyle name="60% - Accent4 27" xfId="1386"/>
    <cellStyle name="60% - Accent4 28" xfId="1387"/>
    <cellStyle name="60% - Accent4 29" xfId="1388"/>
    <cellStyle name="60% - Accent4 3" xfId="1389"/>
    <cellStyle name="60% - Accent4 3 2" xfId="1390"/>
    <cellStyle name="60% - Accent4 30" xfId="1391"/>
    <cellStyle name="60% - Accent4 31" xfId="1392"/>
    <cellStyle name="60% - Accent4 32" xfId="1393"/>
    <cellStyle name="60% - Accent4 33" xfId="1394"/>
    <cellStyle name="60% - Accent4 34" xfId="1395"/>
    <cellStyle name="60% - Accent4 35" xfId="1396"/>
    <cellStyle name="60% - Accent4 36" xfId="1397"/>
    <cellStyle name="60% - Accent4 37" xfId="1398"/>
    <cellStyle name="60% - Accent4 38" xfId="1399"/>
    <cellStyle name="60% - Accent4 39" xfId="1400"/>
    <cellStyle name="60% - Accent4 4" xfId="1401"/>
    <cellStyle name="60% - Accent4 4 2" xfId="1402"/>
    <cellStyle name="60% - Accent4 40" xfId="1403"/>
    <cellStyle name="60% - Accent4 41" xfId="1404"/>
    <cellStyle name="60% - Accent4 42" xfId="1405"/>
    <cellStyle name="60% - Accent4 43" xfId="1406"/>
    <cellStyle name="60% - Accent4 44" xfId="1407"/>
    <cellStyle name="60% - Accent4 45" xfId="1408"/>
    <cellStyle name="60% - Accent4 46" xfId="1409"/>
    <cellStyle name="60% - Accent4 47" xfId="1410"/>
    <cellStyle name="60% - Accent4 48" xfId="1411"/>
    <cellStyle name="60% - Accent4 49" xfId="1412"/>
    <cellStyle name="60% - Accent4 5" xfId="1413"/>
    <cellStyle name="60% - Accent4 5 2" xfId="1414"/>
    <cellStyle name="60% - Accent4 50" xfId="1415"/>
    <cellStyle name="60% - Accent4 51" xfId="1416"/>
    <cellStyle name="60% - Accent4 52" xfId="1417"/>
    <cellStyle name="60% - Accent4 53" xfId="1418"/>
    <cellStyle name="60% - Accent4 54" xfId="1419"/>
    <cellStyle name="60% - Accent4 55" xfId="1420"/>
    <cellStyle name="60% - Accent4 56" xfId="1421"/>
    <cellStyle name="60% - Accent4 57" xfId="1422"/>
    <cellStyle name="60% - Accent4 58" xfId="1423"/>
    <cellStyle name="60% - Accent4 59" xfId="1424"/>
    <cellStyle name="60% - Accent4 6" xfId="1425"/>
    <cellStyle name="60% - Accent4 6 2" xfId="1426"/>
    <cellStyle name="60% - Accent4 60" xfId="1427"/>
    <cellStyle name="60% - Accent4 61" xfId="1428"/>
    <cellStyle name="60% - Accent4 62" xfId="1429"/>
    <cellStyle name="60% - Accent4 63" xfId="1430"/>
    <cellStyle name="60% - Accent4 64" xfId="1431"/>
    <cellStyle name="60% - Accent4 65" xfId="1432"/>
    <cellStyle name="60% - Accent4 66" xfId="1433"/>
    <cellStyle name="60% - Accent4 67" xfId="1434"/>
    <cellStyle name="60% - Accent4 68" xfId="1435"/>
    <cellStyle name="60% - Accent4 69" xfId="1436"/>
    <cellStyle name="60% - Accent4 7" xfId="1437"/>
    <cellStyle name="60% - Accent4 7 2" xfId="1438"/>
    <cellStyle name="60% - Accent4 70" xfId="1439"/>
    <cellStyle name="60% - Accent4 71" xfId="1440"/>
    <cellStyle name="60% - Accent4 72" xfId="1441"/>
    <cellStyle name="60% - Accent4 73" xfId="17801"/>
    <cellStyle name="60% - Accent4 73 2" xfId="17802"/>
    <cellStyle name="60% - Accent4 73 3" xfId="17803"/>
    <cellStyle name="60% - Accent4 73 4" xfId="17804"/>
    <cellStyle name="60% - Accent4 73 5" xfId="17805"/>
    <cellStyle name="60% - Accent4 74" xfId="17806"/>
    <cellStyle name="60% - Accent4 75" xfId="17807"/>
    <cellStyle name="60% - Accent4 76" xfId="17808"/>
    <cellStyle name="60% - Accent4 77" xfId="17809"/>
    <cellStyle name="60% - Accent4 78" xfId="17810"/>
    <cellStyle name="60% - Accent4 8" xfId="1442"/>
    <cellStyle name="60% - Accent4 8 2" xfId="1443"/>
    <cellStyle name="60% - Accent4 9" xfId="1444"/>
    <cellStyle name="60% - Accent4 9 2" xfId="1445"/>
    <cellStyle name="60% - Accent5 10" xfId="1446"/>
    <cellStyle name="60% - Accent5 10 2" xfId="1447"/>
    <cellStyle name="60% - Accent5 11" xfId="1448"/>
    <cellStyle name="60% - Accent5 11 2" xfId="1449"/>
    <cellStyle name="60% - Accent5 12" xfId="1450"/>
    <cellStyle name="60% - Accent5 12 2" xfId="1451"/>
    <cellStyle name="60% - Accent5 13" xfId="1452"/>
    <cellStyle name="60% - Accent5 14" xfId="1453"/>
    <cellStyle name="60% - Accent5 15" xfId="1454"/>
    <cellStyle name="60% - Accent5 16" xfId="1455"/>
    <cellStyle name="60% - Accent5 17" xfId="1456"/>
    <cellStyle name="60% - Accent5 18" xfId="1457"/>
    <cellStyle name="60% - Accent5 19" xfId="1458"/>
    <cellStyle name="60% - Accent5 2" xfId="1459"/>
    <cellStyle name="60% - Accent5 2 2" xfId="1460"/>
    <cellStyle name="60% - Accent5 2 2 2" xfId="17811"/>
    <cellStyle name="60% - Accent5 2 2 2 2" xfId="17812"/>
    <cellStyle name="60% - Accent5 2 2 2 3" xfId="17813"/>
    <cellStyle name="60% - Accent5 2 2 2 4" xfId="17814"/>
    <cellStyle name="60% - Accent5 2 2 2 5" xfId="17815"/>
    <cellStyle name="60% - Accent5 2 2 3" xfId="17816"/>
    <cellStyle name="60% - Accent5 2 2 4" xfId="17817"/>
    <cellStyle name="60% - Accent5 2 2 5" xfId="17818"/>
    <cellStyle name="60% - Accent5 2 2 6" xfId="17819"/>
    <cellStyle name="60% - Accent5 2 2 7" xfId="17820"/>
    <cellStyle name="60% - Accent5 2 2 8" xfId="17821"/>
    <cellStyle name="60% - Accent5 2 3" xfId="17822"/>
    <cellStyle name="60% - Accent5 2 3 2" xfId="17823"/>
    <cellStyle name="60% - Accent5 2 3 3" xfId="17824"/>
    <cellStyle name="60% - Accent5 2 3 4" xfId="17825"/>
    <cellStyle name="60% - Accent5 2 3 5" xfId="17826"/>
    <cellStyle name="60% - Accent5 2 4" xfId="17827"/>
    <cellStyle name="60% - Accent5 2 5" xfId="17828"/>
    <cellStyle name="60% - Accent5 2 6" xfId="17829"/>
    <cellStyle name="60% - Accent5 2 7" xfId="17830"/>
    <cellStyle name="60% - Accent5 2 8" xfId="17831"/>
    <cellStyle name="60% - Accent5 20" xfId="1461"/>
    <cellStyle name="60% - Accent5 21" xfId="1462"/>
    <cellStyle name="60% - Accent5 22" xfId="1463"/>
    <cellStyle name="60% - Accent5 23" xfId="1464"/>
    <cellStyle name="60% - Accent5 24" xfId="1465"/>
    <cellStyle name="60% - Accent5 25" xfId="1466"/>
    <cellStyle name="60% - Accent5 26" xfId="1467"/>
    <cellStyle name="60% - Accent5 27" xfId="1468"/>
    <cellStyle name="60% - Accent5 28" xfId="1469"/>
    <cellStyle name="60% - Accent5 29" xfId="1470"/>
    <cellStyle name="60% - Accent5 3" xfId="1471"/>
    <cellStyle name="60% - Accent5 3 2" xfId="1472"/>
    <cellStyle name="60% - Accent5 30" xfId="1473"/>
    <cellStyle name="60% - Accent5 31" xfId="1474"/>
    <cellStyle name="60% - Accent5 32" xfId="1475"/>
    <cellStyle name="60% - Accent5 33" xfId="1476"/>
    <cellStyle name="60% - Accent5 34" xfId="1477"/>
    <cellStyle name="60% - Accent5 35" xfId="1478"/>
    <cellStyle name="60% - Accent5 36" xfId="1479"/>
    <cellStyle name="60% - Accent5 37" xfId="1480"/>
    <cellStyle name="60% - Accent5 38" xfId="1481"/>
    <cellStyle name="60% - Accent5 39" xfId="1482"/>
    <cellStyle name="60% - Accent5 4" xfId="1483"/>
    <cellStyle name="60% - Accent5 4 2" xfId="1484"/>
    <cellStyle name="60% - Accent5 40" xfId="1485"/>
    <cellStyle name="60% - Accent5 41" xfId="1486"/>
    <cellStyle name="60% - Accent5 42" xfId="1487"/>
    <cellStyle name="60% - Accent5 43" xfId="1488"/>
    <cellStyle name="60% - Accent5 44" xfId="1489"/>
    <cellStyle name="60% - Accent5 45" xfId="1490"/>
    <cellStyle name="60% - Accent5 46" xfId="1491"/>
    <cellStyle name="60% - Accent5 47" xfId="1492"/>
    <cellStyle name="60% - Accent5 48" xfId="1493"/>
    <cellStyle name="60% - Accent5 49" xfId="1494"/>
    <cellStyle name="60% - Accent5 5" xfId="1495"/>
    <cellStyle name="60% - Accent5 5 2" xfId="1496"/>
    <cellStyle name="60% - Accent5 50" xfId="1497"/>
    <cellStyle name="60% - Accent5 51" xfId="1498"/>
    <cellStyle name="60% - Accent5 52" xfId="1499"/>
    <cellStyle name="60% - Accent5 53" xfId="1500"/>
    <cellStyle name="60% - Accent5 54" xfId="1501"/>
    <cellStyle name="60% - Accent5 55" xfId="1502"/>
    <cellStyle name="60% - Accent5 56" xfId="1503"/>
    <cellStyle name="60% - Accent5 57" xfId="1504"/>
    <cellStyle name="60% - Accent5 58" xfId="1505"/>
    <cellStyle name="60% - Accent5 59" xfId="1506"/>
    <cellStyle name="60% - Accent5 6" xfId="1507"/>
    <cellStyle name="60% - Accent5 6 2" xfId="1508"/>
    <cellStyle name="60% - Accent5 60" xfId="1509"/>
    <cellStyle name="60% - Accent5 61" xfId="1510"/>
    <cellStyle name="60% - Accent5 62" xfId="1511"/>
    <cellStyle name="60% - Accent5 63" xfId="1512"/>
    <cellStyle name="60% - Accent5 64" xfId="1513"/>
    <cellStyle name="60% - Accent5 65" xfId="1514"/>
    <cellStyle name="60% - Accent5 66" xfId="1515"/>
    <cellStyle name="60% - Accent5 67" xfId="1516"/>
    <cellStyle name="60% - Accent5 68" xfId="1517"/>
    <cellStyle name="60% - Accent5 69" xfId="1518"/>
    <cellStyle name="60% - Accent5 7" xfId="1519"/>
    <cellStyle name="60% - Accent5 7 2" xfId="1520"/>
    <cellStyle name="60% - Accent5 70" xfId="1521"/>
    <cellStyle name="60% - Accent5 71" xfId="1522"/>
    <cellStyle name="60% - Accent5 72" xfId="1523"/>
    <cellStyle name="60% - Accent5 73" xfId="17832"/>
    <cellStyle name="60% - Accent5 73 2" xfId="17833"/>
    <cellStyle name="60% - Accent5 73 3" xfId="17834"/>
    <cellStyle name="60% - Accent5 73 4" xfId="17835"/>
    <cellStyle name="60% - Accent5 73 5" xfId="17836"/>
    <cellStyle name="60% - Accent5 74" xfId="17837"/>
    <cellStyle name="60% - Accent5 75" xfId="17838"/>
    <cellStyle name="60% - Accent5 76" xfId="17839"/>
    <cellStyle name="60% - Accent5 77" xfId="17840"/>
    <cellStyle name="60% - Accent5 78" xfId="17841"/>
    <cellStyle name="60% - Accent5 8" xfId="1524"/>
    <cellStyle name="60% - Accent5 8 2" xfId="1525"/>
    <cellStyle name="60% - Accent5 9" xfId="1526"/>
    <cellStyle name="60% - Accent5 9 2" xfId="1527"/>
    <cellStyle name="60% - Accent6 10" xfId="1528"/>
    <cellStyle name="60% - Accent6 10 2" xfId="1529"/>
    <cellStyle name="60% - Accent6 11" xfId="1530"/>
    <cellStyle name="60% - Accent6 11 2" xfId="1531"/>
    <cellStyle name="60% - Accent6 12" xfId="1532"/>
    <cellStyle name="60% - Accent6 12 2" xfId="1533"/>
    <cellStyle name="60% - Accent6 13" xfId="1534"/>
    <cellStyle name="60% - Accent6 14" xfId="1535"/>
    <cellStyle name="60% - Accent6 15" xfId="1536"/>
    <cellStyle name="60% - Accent6 16" xfId="1537"/>
    <cellStyle name="60% - Accent6 17" xfId="1538"/>
    <cellStyle name="60% - Accent6 18" xfId="1539"/>
    <cellStyle name="60% - Accent6 19" xfId="1540"/>
    <cellStyle name="60% - Accent6 2" xfId="1541"/>
    <cellStyle name="60% - Accent6 2 2" xfId="1542"/>
    <cellStyle name="60% - Accent6 2 2 2" xfId="17842"/>
    <cellStyle name="60% - Accent6 2 2 2 2" xfId="17843"/>
    <cellStyle name="60% - Accent6 2 2 2 3" xfId="17844"/>
    <cellStyle name="60% - Accent6 2 2 2 4" xfId="17845"/>
    <cellStyle name="60% - Accent6 2 2 2 5" xfId="17846"/>
    <cellStyle name="60% - Accent6 2 2 3" xfId="17847"/>
    <cellStyle name="60% - Accent6 2 2 4" xfId="17848"/>
    <cellStyle name="60% - Accent6 2 2 5" xfId="17849"/>
    <cellStyle name="60% - Accent6 2 2 6" xfId="17850"/>
    <cellStyle name="60% - Accent6 2 2 7" xfId="17851"/>
    <cellStyle name="60% - Accent6 2 2 8" xfId="17852"/>
    <cellStyle name="60% - Accent6 2 3" xfId="17853"/>
    <cellStyle name="60% - Accent6 2 3 2" xfId="17854"/>
    <cellStyle name="60% - Accent6 2 3 3" xfId="17855"/>
    <cellStyle name="60% - Accent6 2 3 4" xfId="17856"/>
    <cellStyle name="60% - Accent6 2 3 5" xfId="17857"/>
    <cellStyle name="60% - Accent6 2 4" xfId="17858"/>
    <cellStyle name="60% - Accent6 2 5" xfId="17859"/>
    <cellStyle name="60% - Accent6 2 6" xfId="17860"/>
    <cellStyle name="60% - Accent6 2 7" xfId="17861"/>
    <cellStyle name="60% - Accent6 2 8" xfId="17862"/>
    <cellStyle name="60% - Accent6 20" xfId="1543"/>
    <cellStyle name="60% - Accent6 21" xfId="1544"/>
    <cellStyle name="60% - Accent6 22" xfId="1545"/>
    <cellStyle name="60% - Accent6 23" xfId="1546"/>
    <cellStyle name="60% - Accent6 24" xfId="1547"/>
    <cellStyle name="60% - Accent6 25" xfId="1548"/>
    <cellStyle name="60% - Accent6 26" xfId="1549"/>
    <cellStyle name="60% - Accent6 27" xfId="1550"/>
    <cellStyle name="60% - Accent6 28" xfId="1551"/>
    <cellStyle name="60% - Accent6 29" xfId="1552"/>
    <cellStyle name="60% - Accent6 3" xfId="1553"/>
    <cellStyle name="60% - Accent6 3 2" xfId="1554"/>
    <cellStyle name="60% - Accent6 30" xfId="1555"/>
    <cellStyle name="60% - Accent6 31" xfId="1556"/>
    <cellStyle name="60% - Accent6 32" xfId="1557"/>
    <cellStyle name="60% - Accent6 33" xfId="1558"/>
    <cellStyle name="60% - Accent6 34" xfId="1559"/>
    <cellStyle name="60% - Accent6 35" xfId="1560"/>
    <cellStyle name="60% - Accent6 36" xfId="1561"/>
    <cellStyle name="60% - Accent6 37" xfId="1562"/>
    <cellStyle name="60% - Accent6 38" xfId="1563"/>
    <cellStyle name="60% - Accent6 39" xfId="1564"/>
    <cellStyle name="60% - Accent6 4" xfId="1565"/>
    <cellStyle name="60% - Accent6 4 2" xfId="1566"/>
    <cellStyle name="60% - Accent6 40" xfId="1567"/>
    <cellStyle name="60% - Accent6 41" xfId="1568"/>
    <cellStyle name="60% - Accent6 42" xfId="1569"/>
    <cellStyle name="60% - Accent6 43" xfId="1570"/>
    <cellStyle name="60% - Accent6 44" xfId="1571"/>
    <cellStyle name="60% - Accent6 45" xfId="1572"/>
    <cellStyle name="60% - Accent6 46" xfId="1573"/>
    <cellStyle name="60% - Accent6 47" xfId="1574"/>
    <cellStyle name="60% - Accent6 48" xfId="1575"/>
    <cellStyle name="60% - Accent6 49" xfId="1576"/>
    <cellStyle name="60% - Accent6 5" xfId="1577"/>
    <cellStyle name="60% - Accent6 5 2" xfId="1578"/>
    <cellStyle name="60% - Accent6 50" xfId="1579"/>
    <cellStyle name="60% - Accent6 51" xfId="1580"/>
    <cellStyle name="60% - Accent6 52" xfId="1581"/>
    <cellStyle name="60% - Accent6 53" xfId="1582"/>
    <cellStyle name="60% - Accent6 54" xfId="1583"/>
    <cellStyle name="60% - Accent6 55" xfId="1584"/>
    <cellStyle name="60% - Accent6 56" xfId="1585"/>
    <cellStyle name="60% - Accent6 57" xfId="1586"/>
    <cellStyle name="60% - Accent6 58" xfId="1587"/>
    <cellStyle name="60% - Accent6 59" xfId="1588"/>
    <cellStyle name="60% - Accent6 6" xfId="1589"/>
    <cellStyle name="60% - Accent6 6 2" xfId="1590"/>
    <cellStyle name="60% - Accent6 60" xfId="1591"/>
    <cellStyle name="60% - Accent6 61" xfId="1592"/>
    <cellStyle name="60% - Accent6 62" xfId="1593"/>
    <cellStyle name="60% - Accent6 63" xfId="1594"/>
    <cellStyle name="60% - Accent6 64" xfId="1595"/>
    <cellStyle name="60% - Accent6 65" xfId="1596"/>
    <cellStyle name="60% - Accent6 66" xfId="1597"/>
    <cellStyle name="60% - Accent6 67" xfId="1598"/>
    <cellStyle name="60% - Accent6 68" xfId="1599"/>
    <cellStyle name="60% - Accent6 69" xfId="1600"/>
    <cellStyle name="60% - Accent6 7" xfId="1601"/>
    <cellStyle name="60% - Accent6 7 2" xfId="1602"/>
    <cellStyle name="60% - Accent6 70" xfId="1603"/>
    <cellStyle name="60% - Accent6 71" xfId="1604"/>
    <cellStyle name="60% - Accent6 72" xfId="1605"/>
    <cellStyle name="60% - Accent6 73" xfId="17863"/>
    <cellStyle name="60% - Accent6 73 2" xfId="17864"/>
    <cellStyle name="60% - Accent6 73 3" xfId="17865"/>
    <cellStyle name="60% - Accent6 73 4" xfId="17866"/>
    <cellStyle name="60% - Accent6 73 5" xfId="17867"/>
    <cellStyle name="60% - Accent6 74" xfId="17868"/>
    <cellStyle name="60% - Accent6 75" xfId="17869"/>
    <cellStyle name="60% - Accent6 76" xfId="17870"/>
    <cellStyle name="60% - Accent6 77" xfId="17871"/>
    <cellStyle name="60% - Accent6 78" xfId="17872"/>
    <cellStyle name="60% - Accent6 8" xfId="1606"/>
    <cellStyle name="60% - Accent6 8 2" xfId="1607"/>
    <cellStyle name="60% - Accent6 9" xfId="1608"/>
    <cellStyle name="60% - Accent6 9 2" xfId="1609"/>
    <cellStyle name="Accent1 10" xfId="1610"/>
    <cellStyle name="Accent1 10 2" xfId="1611"/>
    <cellStyle name="Accent1 11" xfId="1612"/>
    <cellStyle name="Accent1 11 2" xfId="1613"/>
    <cellStyle name="Accent1 12" xfId="1614"/>
    <cellStyle name="Accent1 12 2" xfId="1615"/>
    <cellStyle name="Accent1 13" xfId="1616"/>
    <cellStyle name="Accent1 14" xfId="1617"/>
    <cellStyle name="Accent1 15" xfId="1618"/>
    <cellStyle name="Accent1 16" xfId="1619"/>
    <cellStyle name="Accent1 17" xfId="1620"/>
    <cellStyle name="Accent1 18" xfId="1621"/>
    <cellStyle name="Accent1 19" xfId="1622"/>
    <cellStyle name="Accent1 2" xfId="1623"/>
    <cellStyle name="Accent1 2 2" xfId="1624"/>
    <cellStyle name="Accent1 2 2 2" xfId="17873"/>
    <cellStyle name="Accent1 2 2 2 2" xfId="17874"/>
    <cellStyle name="Accent1 2 2 2 3" xfId="17875"/>
    <cellStyle name="Accent1 2 2 2 4" xfId="17876"/>
    <cellStyle name="Accent1 2 2 2 5" xfId="17877"/>
    <cellStyle name="Accent1 2 2 3" xfId="17878"/>
    <cellStyle name="Accent1 2 2 4" xfId="17879"/>
    <cellStyle name="Accent1 2 2 5" xfId="17880"/>
    <cellStyle name="Accent1 2 2 6" xfId="17881"/>
    <cellStyle name="Accent1 2 2 7" xfId="17882"/>
    <cellStyle name="Accent1 2 2 8" xfId="17883"/>
    <cellStyle name="Accent1 2 3" xfId="17884"/>
    <cellStyle name="Accent1 2 3 2" xfId="17885"/>
    <cellStyle name="Accent1 2 3 3" xfId="17886"/>
    <cellStyle name="Accent1 2 3 4" xfId="17887"/>
    <cellStyle name="Accent1 2 3 5" xfId="17888"/>
    <cellStyle name="Accent1 2 4" xfId="17889"/>
    <cellStyle name="Accent1 2 5" xfId="17890"/>
    <cellStyle name="Accent1 2 6" xfId="17891"/>
    <cellStyle name="Accent1 2 7" xfId="17892"/>
    <cellStyle name="Accent1 2 8" xfId="17893"/>
    <cellStyle name="Accent1 20" xfId="1625"/>
    <cellStyle name="Accent1 21" xfId="1626"/>
    <cellStyle name="Accent1 22" xfId="1627"/>
    <cellStyle name="Accent1 23" xfId="1628"/>
    <cellStyle name="Accent1 24" xfId="1629"/>
    <cellStyle name="Accent1 25" xfId="1630"/>
    <cellStyle name="Accent1 26" xfId="1631"/>
    <cellStyle name="Accent1 27" xfId="1632"/>
    <cellStyle name="Accent1 28" xfId="1633"/>
    <cellStyle name="Accent1 29" xfId="1634"/>
    <cellStyle name="Accent1 3" xfId="1635"/>
    <cellStyle name="Accent1 3 2" xfId="1636"/>
    <cellStyle name="Accent1 30" xfId="1637"/>
    <cellStyle name="Accent1 31" xfId="1638"/>
    <cellStyle name="Accent1 32" xfId="1639"/>
    <cellStyle name="Accent1 33" xfId="1640"/>
    <cellStyle name="Accent1 34" xfId="1641"/>
    <cellStyle name="Accent1 35" xfId="1642"/>
    <cellStyle name="Accent1 36" xfId="1643"/>
    <cellStyle name="Accent1 37" xfId="1644"/>
    <cellStyle name="Accent1 38" xfId="1645"/>
    <cellStyle name="Accent1 39" xfId="1646"/>
    <cellStyle name="Accent1 4" xfId="1647"/>
    <cellStyle name="Accent1 4 2" xfId="1648"/>
    <cellStyle name="Accent1 40" xfId="1649"/>
    <cellStyle name="Accent1 41" xfId="1650"/>
    <cellStyle name="Accent1 42" xfId="1651"/>
    <cellStyle name="Accent1 43" xfId="1652"/>
    <cellStyle name="Accent1 44" xfId="1653"/>
    <cellStyle name="Accent1 45" xfId="1654"/>
    <cellStyle name="Accent1 46" xfId="1655"/>
    <cellStyle name="Accent1 47" xfId="1656"/>
    <cellStyle name="Accent1 48" xfId="1657"/>
    <cellStyle name="Accent1 49" xfId="1658"/>
    <cellStyle name="Accent1 5" xfId="1659"/>
    <cellStyle name="Accent1 5 2" xfId="1660"/>
    <cellStyle name="Accent1 50" xfId="1661"/>
    <cellStyle name="Accent1 51" xfId="1662"/>
    <cellStyle name="Accent1 52" xfId="1663"/>
    <cellStyle name="Accent1 53" xfId="1664"/>
    <cellStyle name="Accent1 54" xfId="1665"/>
    <cellStyle name="Accent1 55" xfId="1666"/>
    <cellStyle name="Accent1 56" xfId="1667"/>
    <cellStyle name="Accent1 57" xfId="1668"/>
    <cellStyle name="Accent1 58" xfId="1669"/>
    <cellStyle name="Accent1 59" xfId="1670"/>
    <cellStyle name="Accent1 6" xfId="1671"/>
    <cellStyle name="Accent1 6 2" xfId="1672"/>
    <cellStyle name="Accent1 60" xfId="1673"/>
    <cellStyle name="Accent1 61" xfId="1674"/>
    <cellStyle name="Accent1 62" xfId="1675"/>
    <cellStyle name="Accent1 63" xfId="1676"/>
    <cellStyle name="Accent1 64" xfId="1677"/>
    <cellStyle name="Accent1 65" xfId="1678"/>
    <cellStyle name="Accent1 66" xfId="1679"/>
    <cellStyle name="Accent1 67" xfId="1680"/>
    <cellStyle name="Accent1 68" xfId="1681"/>
    <cellStyle name="Accent1 69" xfId="1682"/>
    <cellStyle name="Accent1 7" xfId="1683"/>
    <cellStyle name="Accent1 7 2" xfId="1684"/>
    <cellStyle name="Accent1 70" xfId="1685"/>
    <cellStyle name="Accent1 71" xfId="1686"/>
    <cellStyle name="Accent1 72" xfId="1687"/>
    <cellStyle name="Accent1 73" xfId="17894"/>
    <cellStyle name="Accent1 73 2" xfId="17895"/>
    <cellStyle name="Accent1 73 3" xfId="17896"/>
    <cellStyle name="Accent1 73 4" xfId="17897"/>
    <cellStyle name="Accent1 73 5" xfId="17898"/>
    <cellStyle name="Accent1 74" xfId="17899"/>
    <cellStyle name="Accent1 75" xfId="17900"/>
    <cellStyle name="Accent1 76" xfId="17901"/>
    <cellStyle name="Accent1 77" xfId="17902"/>
    <cellStyle name="Accent1 78" xfId="17903"/>
    <cellStyle name="Accent1 8" xfId="1688"/>
    <cellStyle name="Accent1 8 2" xfId="1689"/>
    <cellStyle name="Accent1 9" xfId="1690"/>
    <cellStyle name="Accent1 9 2" xfId="1691"/>
    <cellStyle name="Accent2 10" xfId="1692"/>
    <cellStyle name="Accent2 10 2" xfId="1693"/>
    <cellStyle name="Accent2 11" xfId="1694"/>
    <cellStyle name="Accent2 11 2" xfId="1695"/>
    <cellStyle name="Accent2 12" xfId="1696"/>
    <cellStyle name="Accent2 12 2" xfId="1697"/>
    <cellStyle name="Accent2 13" xfId="1698"/>
    <cellStyle name="Accent2 14" xfId="1699"/>
    <cellStyle name="Accent2 15" xfId="1700"/>
    <cellStyle name="Accent2 16" xfId="1701"/>
    <cellStyle name="Accent2 17" xfId="1702"/>
    <cellStyle name="Accent2 18" xfId="1703"/>
    <cellStyle name="Accent2 19" xfId="1704"/>
    <cellStyle name="Accent2 2" xfId="1705"/>
    <cellStyle name="Accent2 2 2" xfId="1706"/>
    <cellStyle name="Accent2 2 2 2" xfId="17904"/>
    <cellStyle name="Accent2 2 2 2 2" xfId="17905"/>
    <cellStyle name="Accent2 2 2 2 3" xfId="17906"/>
    <cellStyle name="Accent2 2 2 2 4" xfId="17907"/>
    <cellStyle name="Accent2 2 2 2 5" xfId="17908"/>
    <cellStyle name="Accent2 2 2 3" xfId="17909"/>
    <cellStyle name="Accent2 2 2 4" xfId="17910"/>
    <cellStyle name="Accent2 2 2 5" xfId="17911"/>
    <cellStyle name="Accent2 2 2 6" xfId="17912"/>
    <cellStyle name="Accent2 2 2 7" xfId="17913"/>
    <cellStyle name="Accent2 2 2 8" xfId="17914"/>
    <cellStyle name="Accent2 2 3" xfId="17915"/>
    <cellStyle name="Accent2 2 3 2" xfId="17916"/>
    <cellStyle name="Accent2 2 3 3" xfId="17917"/>
    <cellStyle name="Accent2 2 3 4" xfId="17918"/>
    <cellStyle name="Accent2 2 3 5" xfId="17919"/>
    <cellStyle name="Accent2 2 4" xfId="17920"/>
    <cellStyle name="Accent2 2 5" xfId="17921"/>
    <cellStyle name="Accent2 2 6" xfId="17922"/>
    <cellStyle name="Accent2 2 7" xfId="17923"/>
    <cellStyle name="Accent2 2 8" xfId="17924"/>
    <cellStyle name="Accent2 20" xfId="1707"/>
    <cellStyle name="Accent2 21" xfId="1708"/>
    <cellStyle name="Accent2 22" xfId="1709"/>
    <cellStyle name="Accent2 23" xfId="1710"/>
    <cellStyle name="Accent2 24" xfId="1711"/>
    <cellStyle name="Accent2 25" xfId="1712"/>
    <cellStyle name="Accent2 26" xfId="1713"/>
    <cellStyle name="Accent2 27" xfId="1714"/>
    <cellStyle name="Accent2 28" xfId="1715"/>
    <cellStyle name="Accent2 29" xfId="1716"/>
    <cellStyle name="Accent2 3" xfId="1717"/>
    <cellStyle name="Accent2 3 2" xfId="1718"/>
    <cellStyle name="Accent2 30" xfId="1719"/>
    <cellStyle name="Accent2 31" xfId="1720"/>
    <cellStyle name="Accent2 32" xfId="1721"/>
    <cellStyle name="Accent2 33" xfId="1722"/>
    <cellStyle name="Accent2 34" xfId="1723"/>
    <cellStyle name="Accent2 35" xfId="1724"/>
    <cellStyle name="Accent2 36" xfId="1725"/>
    <cellStyle name="Accent2 37" xfId="1726"/>
    <cellStyle name="Accent2 38" xfId="1727"/>
    <cellStyle name="Accent2 39" xfId="1728"/>
    <cellStyle name="Accent2 4" xfId="1729"/>
    <cellStyle name="Accent2 4 2" xfId="1730"/>
    <cellStyle name="Accent2 40" xfId="1731"/>
    <cellStyle name="Accent2 41" xfId="1732"/>
    <cellStyle name="Accent2 42" xfId="1733"/>
    <cellStyle name="Accent2 43" xfId="1734"/>
    <cellStyle name="Accent2 44" xfId="1735"/>
    <cellStyle name="Accent2 45" xfId="1736"/>
    <cellStyle name="Accent2 46" xfId="1737"/>
    <cellStyle name="Accent2 47" xfId="1738"/>
    <cellStyle name="Accent2 48" xfId="1739"/>
    <cellStyle name="Accent2 49" xfId="1740"/>
    <cellStyle name="Accent2 5" xfId="1741"/>
    <cellStyle name="Accent2 5 2" xfId="1742"/>
    <cellStyle name="Accent2 50" xfId="1743"/>
    <cellStyle name="Accent2 51" xfId="1744"/>
    <cellStyle name="Accent2 52" xfId="1745"/>
    <cellStyle name="Accent2 53" xfId="1746"/>
    <cellStyle name="Accent2 54" xfId="1747"/>
    <cellStyle name="Accent2 55" xfId="1748"/>
    <cellStyle name="Accent2 56" xfId="1749"/>
    <cellStyle name="Accent2 57" xfId="1750"/>
    <cellStyle name="Accent2 58" xfId="1751"/>
    <cellStyle name="Accent2 59" xfId="1752"/>
    <cellStyle name="Accent2 6" xfId="1753"/>
    <cellStyle name="Accent2 6 2" xfId="1754"/>
    <cellStyle name="Accent2 60" xfId="1755"/>
    <cellStyle name="Accent2 61" xfId="1756"/>
    <cellStyle name="Accent2 62" xfId="1757"/>
    <cellStyle name="Accent2 63" xfId="1758"/>
    <cellStyle name="Accent2 64" xfId="1759"/>
    <cellStyle name="Accent2 65" xfId="1760"/>
    <cellStyle name="Accent2 66" xfId="1761"/>
    <cellStyle name="Accent2 67" xfId="1762"/>
    <cellStyle name="Accent2 68" xfId="1763"/>
    <cellStyle name="Accent2 69" xfId="1764"/>
    <cellStyle name="Accent2 7" xfId="1765"/>
    <cellStyle name="Accent2 7 2" xfId="1766"/>
    <cellStyle name="Accent2 70" xfId="1767"/>
    <cellStyle name="Accent2 71" xfId="1768"/>
    <cellStyle name="Accent2 72" xfId="1769"/>
    <cellStyle name="Accent2 73" xfId="17925"/>
    <cellStyle name="Accent2 73 2" xfId="17926"/>
    <cellStyle name="Accent2 73 3" xfId="17927"/>
    <cellStyle name="Accent2 73 4" xfId="17928"/>
    <cellStyle name="Accent2 73 5" xfId="17929"/>
    <cellStyle name="Accent2 74" xfId="17930"/>
    <cellStyle name="Accent2 75" xfId="17931"/>
    <cellStyle name="Accent2 76" xfId="17932"/>
    <cellStyle name="Accent2 77" xfId="17933"/>
    <cellStyle name="Accent2 78" xfId="17934"/>
    <cellStyle name="Accent2 8" xfId="1770"/>
    <cellStyle name="Accent2 8 2" xfId="1771"/>
    <cellStyle name="Accent2 9" xfId="1772"/>
    <cellStyle name="Accent2 9 2" xfId="1773"/>
    <cellStyle name="Accent3 10" xfId="1774"/>
    <cellStyle name="Accent3 10 2" xfId="1775"/>
    <cellStyle name="Accent3 11" xfId="1776"/>
    <cellStyle name="Accent3 11 2" xfId="1777"/>
    <cellStyle name="Accent3 12" xfId="1778"/>
    <cellStyle name="Accent3 12 2" xfId="1779"/>
    <cellStyle name="Accent3 13" xfId="1780"/>
    <cellStyle name="Accent3 14" xfId="1781"/>
    <cellStyle name="Accent3 15" xfId="1782"/>
    <cellStyle name="Accent3 16" xfId="1783"/>
    <cellStyle name="Accent3 17" xfId="1784"/>
    <cellStyle name="Accent3 18" xfId="1785"/>
    <cellStyle name="Accent3 19" xfId="1786"/>
    <cellStyle name="Accent3 2" xfId="1787"/>
    <cellStyle name="Accent3 2 2" xfId="1788"/>
    <cellStyle name="Accent3 2 2 2" xfId="17935"/>
    <cellStyle name="Accent3 2 2 2 2" xfId="17936"/>
    <cellStyle name="Accent3 2 2 2 3" xfId="17937"/>
    <cellStyle name="Accent3 2 2 2 4" xfId="17938"/>
    <cellStyle name="Accent3 2 2 2 5" xfId="17939"/>
    <cellStyle name="Accent3 2 2 3" xfId="17940"/>
    <cellStyle name="Accent3 2 2 4" xfId="17941"/>
    <cellStyle name="Accent3 2 2 5" xfId="17942"/>
    <cellStyle name="Accent3 2 2 6" xfId="17943"/>
    <cellStyle name="Accent3 2 2 7" xfId="17944"/>
    <cellStyle name="Accent3 2 2 8" xfId="17945"/>
    <cellStyle name="Accent3 2 3" xfId="17946"/>
    <cellStyle name="Accent3 2 3 2" xfId="17947"/>
    <cellStyle name="Accent3 2 3 3" xfId="17948"/>
    <cellStyle name="Accent3 2 3 4" xfId="17949"/>
    <cellStyle name="Accent3 2 3 5" xfId="17950"/>
    <cellStyle name="Accent3 2 4" xfId="17951"/>
    <cellStyle name="Accent3 2 5" xfId="17952"/>
    <cellStyle name="Accent3 2 6" xfId="17953"/>
    <cellStyle name="Accent3 2 7" xfId="17954"/>
    <cellStyle name="Accent3 2 8" xfId="17955"/>
    <cellStyle name="Accent3 20" xfId="1789"/>
    <cellStyle name="Accent3 21" xfId="1790"/>
    <cellStyle name="Accent3 22" xfId="1791"/>
    <cellStyle name="Accent3 23" xfId="1792"/>
    <cellStyle name="Accent3 24" xfId="1793"/>
    <cellStyle name="Accent3 25" xfId="1794"/>
    <cellStyle name="Accent3 26" xfId="1795"/>
    <cellStyle name="Accent3 27" xfId="1796"/>
    <cellStyle name="Accent3 28" xfId="1797"/>
    <cellStyle name="Accent3 29" xfId="1798"/>
    <cellStyle name="Accent3 3" xfId="1799"/>
    <cellStyle name="Accent3 3 2" xfId="1800"/>
    <cellStyle name="Accent3 30" xfId="1801"/>
    <cellStyle name="Accent3 31" xfId="1802"/>
    <cellStyle name="Accent3 32" xfId="1803"/>
    <cellStyle name="Accent3 33" xfId="1804"/>
    <cellStyle name="Accent3 34" xfId="1805"/>
    <cellStyle name="Accent3 35" xfId="1806"/>
    <cellStyle name="Accent3 36" xfId="1807"/>
    <cellStyle name="Accent3 37" xfId="1808"/>
    <cellStyle name="Accent3 38" xfId="1809"/>
    <cellStyle name="Accent3 39" xfId="1810"/>
    <cellStyle name="Accent3 4" xfId="1811"/>
    <cellStyle name="Accent3 4 2" xfId="1812"/>
    <cellStyle name="Accent3 40" xfId="1813"/>
    <cellStyle name="Accent3 41" xfId="1814"/>
    <cellStyle name="Accent3 42" xfId="1815"/>
    <cellStyle name="Accent3 43" xfId="1816"/>
    <cellStyle name="Accent3 44" xfId="1817"/>
    <cellStyle name="Accent3 45" xfId="1818"/>
    <cellStyle name="Accent3 46" xfId="1819"/>
    <cellStyle name="Accent3 47" xfId="1820"/>
    <cellStyle name="Accent3 48" xfId="1821"/>
    <cellStyle name="Accent3 49" xfId="1822"/>
    <cellStyle name="Accent3 5" xfId="1823"/>
    <cellStyle name="Accent3 5 2" xfId="1824"/>
    <cellStyle name="Accent3 50" xfId="1825"/>
    <cellStyle name="Accent3 51" xfId="1826"/>
    <cellStyle name="Accent3 52" xfId="1827"/>
    <cellStyle name="Accent3 53" xfId="1828"/>
    <cellStyle name="Accent3 54" xfId="1829"/>
    <cellStyle name="Accent3 55" xfId="1830"/>
    <cellStyle name="Accent3 56" xfId="1831"/>
    <cellStyle name="Accent3 57" xfId="1832"/>
    <cellStyle name="Accent3 58" xfId="1833"/>
    <cellStyle name="Accent3 59" xfId="1834"/>
    <cellStyle name="Accent3 6" xfId="1835"/>
    <cellStyle name="Accent3 6 2" xfId="1836"/>
    <cellStyle name="Accent3 60" xfId="1837"/>
    <cellStyle name="Accent3 61" xfId="1838"/>
    <cellStyle name="Accent3 62" xfId="1839"/>
    <cellStyle name="Accent3 63" xfId="1840"/>
    <cellStyle name="Accent3 64" xfId="1841"/>
    <cellStyle name="Accent3 65" xfId="1842"/>
    <cellStyle name="Accent3 66" xfId="1843"/>
    <cellStyle name="Accent3 67" xfId="1844"/>
    <cellStyle name="Accent3 68" xfId="1845"/>
    <cellStyle name="Accent3 69" xfId="1846"/>
    <cellStyle name="Accent3 7" xfId="1847"/>
    <cellStyle name="Accent3 7 2" xfId="1848"/>
    <cellStyle name="Accent3 70" xfId="1849"/>
    <cellStyle name="Accent3 71" xfId="1850"/>
    <cellStyle name="Accent3 72" xfId="1851"/>
    <cellStyle name="Accent3 73" xfId="17956"/>
    <cellStyle name="Accent3 73 2" xfId="17957"/>
    <cellStyle name="Accent3 73 3" xfId="17958"/>
    <cellStyle name="Accent3 73 4" xfId="17959"/>
    <cellStyle name="Accent3 73 5" xfId="17960"/>
    <cellStyle name="Accent3 74" xfId="17961"/>
    <cellStyle name="Accent3 75" xfId="17962"/>
    <cellStyle name="Accent3 76" xfId="17963"/>
    <cellStyle name="Accent3 77" xfId="17964"/>
    <cellStyle name="Accent3 78" xfId="17965"/>
    <cellStyle name="Accent3 8" xfId="1852"/>
    <cellStyle name="Accent3 8 2" xfId="1853"/>
    <cellStyle name="Accent3 9" xfId="1854"/>
    <cellStyle name="Accent3 9 2" xfId="1855"/>
    <cellStyle name="Accent4 10" xfId="1856"/>
    <cellStyle name="Accent4 10 2" xfId="1857"/>
    <cellStyle name="Accent4 11" xfId="1858"/>
    <cellStyle name="Accent4 11 2" xfId="1859"/>
    <cellStyle name="Accent4 12" xfId="1860"/>
    <cellStyle name="Accent4 12 2" xfId="1861"/>
    <cellStyle name="Accent4 13" xfId="1862"/>
    <cellStyle name="Accent4 14" xfId="1863"/>
    <cellStyle name="Accent4 15" xfId="1864"/>
    <cellStyle name="Accent4 16" xfId="1865"/>
    <cellStyle name="Accent4 17" xfId="1866"/>
    <cellStyle name="Accent4 18" xfId="1867"/>
    <cellStyle name="Accent4 19" xfId="1868"/>
    <cellStyle name="Accent4 2" xfId="1869"/>
    <cellStyle name="Accent4 2 2" xfId="1870"/>
    <cellStyle name="Accent4 2 2 2" xfId="17966"/>
    <cellStyle name="Accent4 2 2 2 2" xfId="17967"/>
    <cellStyle name="Accent4 2 2 2 3" xfId="17968"/>
    <cellStyle name="Accent4 2 2 2 4" xfId="17969"/>
    <cellStyle name="Accent4 2 2 2 5" xfId="17970"/>
    <cellStyle name="Accent4 2 2 3" xfId="17971"/>
    <cellStyle name="Accent4 2 2 4" xfId="17972"/>
    <cellStyle name="Accent4 2 2 5" xfId="17973"/>
    <cellStyle name="Accent4 2 2 6" xfId="17974"/>
    <cellStyle name="Accent4 2 2 7" xfId="17975"/>
    <cellStyle name="Accent4 2 2 8" xfId="17976"/>
    <cellStyle name="Accent4 2 3" xfId="17977"/>
    <cellStyle name="Accent4 2 3 2" xfId="17978"/>
    <cellStyle name="Accent4 2 3 3" xfId="17979"/>
    <cellStyle name="Accent4 2 3 4" xfId="17980"/>
    <cellStyle name="Accent4 2 3 5" xfId="17981"/>
    <cellStyle name="Accent4 2 4" xfId="17982"/>
    <cellStyle name="Accent4 2 5" xfId="17983"/>
    <cellStyle name="Accent4 2 6" xfId="17984"/>
    <cellStyle name="Accent4 2 7" xfId="17985"/>
    <cellStyle name="Accent4 2 8" xfId="17986"/>
    <cellStyle name="Accent4 20" xfId="1871"/>
    <cellStyle name="Accent4 21" xfId="1872"/>
    <cellStyle name="Accent4 22" xfId="1873"/>
    <cellStyle name="Accent4 23" xfId="1874"/>
    <cellStyle name="Accent4 24" xfId="1875"/>
    <cellStyle name="Accent4 25" xfId="1876"/>
    <cellStyle name="Accent4 26" xfId="1877"/>
    <cellStyle name="Accent4 27" xfId="1878"/>
    <cellStyle name="Accent4 28" xfId="1879"/>
    <cellStyle name="Accent4 29" xfId="1880"/>
    <cellStyle name="Accent4 3" xfId="1881"/>
    <cellStyle name="Accent4 3 2" xfId="1882"/>
    <cellStyle name="Accent4 30" xfId="1883"/>
    <cellStyle name="Accent4 31" xfId="1884"/>
    <cellStyle name="Accent4 32" xfId="1885"/>
    <cellStyle name="Accent4 33" xfId="1886"/>
    <cellStyle name="Accent4 34" xfId="1887"/>
    <cellStyle name="Accent4 35" xfId="1888"/>
    <cellStyle name="Accent4 36" xfId="1889"/>
    <cellStyle name="Accent4 37" xfId="1890"/>
    <cellStyle name="Accent4 38" xfId="1891"/>
    <cellStyle name="Accent4 39" xfId="1892"/>
    <cellStyle name="Accent4 4" xfId="1893"/>
    <cellStyle name="Accent4 4 2" xfId="1894"/>
    <cellStyle name="Accent4 40" xfId="1895"/>
    <cellStyle name="Accent4 41" xfId="1896"/>
    <cellStyle name="Accent4 42" xfId="1897"/>
    <cellStyle name="Accent4 43" xfId="1898"/>
    <cellStyle name="Accent4 44" xfId="1899"/>
    <cellStyle name="Accent4 45" xfId="1900"/>
    <cellStyle name="Accent4 46" xfId="1901"/>
    <cellStyle name="Accent4 47" xfId="1902"/>
    <cellStyle name="Accent4 48" xfId="1903"/>
    <cellStyle name="Accent4 49" xfId="1904"/>
    <cellStyle name="Accent4 5" xfId="1905"/>
    <cellStyle name="Accent4 5 2" xfId="1906"/>
    <cellStyle name="Accent4 50" xfId="1907"/>
    <cellStyle name="Accent4 51" xfId="1908"/>
    <cellStyle name="Accent4 52" xfId="1909"/>
    <cellStyle name="Accent4 53" xfId="1910"/>
    <cellStyle name="Accent4 54" xfId="1911"/>
    <cellStyle name="Accent4 55" xfId="1912"/>
    <cellStyle name="Accent4 56" xfId="1913"/>
    <cellStyle name="Accent4 57" xfId="1914"/>
    <cellStyle name="Accent4 58" xfId="1915"/>
    <cellStyle name="Accent4 59" xfId="1916"/>
    <cellStyle name="Accent4 6" xfId="1917"/>
    <cellStyle name="Accent4 6 2" xfId="1918"/>
    <cellStyle name="Accent4 60" xfId="1919"/>
    <cellStyle name="Accent4 61" xfId="1920"/>
    <cellStyle name="Accent4 62" xfId="1921"/>
    <cellStyle name="Accent4 63" xfId="1922"/>
    <cellStyle name="Accent4 64" xfId="1923"/>
    <cellStyle name="Accent4 65" xfId="1924"/>
    <cellStyle name="Accent4 66" xfId="1925"/>
    <cellStyle name="Accent4 67" xfId="1926"/>
    <cellStyle name="Accent4 68" xfId="1927"/>
    <cellStyle name="Accent4 69" xfId="1928"/>
    <cellStyle name="Accent4 7" xfId="1929"/>
    <cellStyle name="Accent4 7 2" xfId="1930"/>
    <cellStyle name="Accent4 70" xfId="1931"/>
    <cellStyle name="Accent4 71" xfId="1932"/>
    <cellStyle name="Accent4 72" xfId="1933"/>
    <cellStyle name="Accent4 73" xfId="17987"/>
    <cellStyle name="Accent4 73 2" xfId="17988"/>
    <cellStyle name="Accent4 73 3" xfId="17989"/>
    <cellStyle name="Accent4 73 4" xfId="17990"/>
    <cellStyle name="Accent4 73 5" xfId="17991"/>
    <cellStyle name="Accent4 74" xfId="17992"/>
    <cellStyle name="Accent4 75" xfId="17993"/>
    <cellStyle name="Accent4 76" xfId="17994"/>
    <cellStyle name="Accent4 77" xfId="17995"/>
    <cellStyle name="Accent4 78" xfId="17996"/>
    <cellStyle name="Accent4 8" xfId="1934"/>
    <cellStyle name="Accent4 8 2" xfId="1935"/>
    <cellStyle name="Accent4 9" xfId="1936"/>
    <cellStyle name="Accent4 9 2" xfId="1937"/>
    <cellStyle name="Accent5 10" xfId="1938"/>
    <cellStyle name="Accent5 10 2" xfId="1939"/>
    <cellStyle name="Accent5 11" xfId="1940"/>
    <cellStyle name="Accent5 11 2" xfId="1941"/>
    <cellStyle name="Accent5 12" xfId="1942"/>
    <cellStyle name="Accent5 12 2" xfId="1943"/>
    <cellStyle name="Accent5 13" xfId="1944"/>
    <cellStyle name="Accent5 14" xfId="1945"/>
    <cellStyle name="Accent5 15" xfId="1946"/>
    <cellStyle name="Accent5 16" xfId="1947"/>
    <cellStyle name="Accent5 17" xfId="1948"/>
    <cellStyle name="Accent5 18" xfId="1949"/>
    <cellStyle name="Accent5 19" xfId="1950"/>
    <cellStyle name="Accent5 2" xfId="1951"/>
    <cellStyle name="Accent5 2 2" xfId="1952"/>
    <cellStyle name="Accent5 2 2 2" xfId="17997"/>
    <cellStyle name="Accent5 2 2 2 2" xfId="17998"/>
    <cellStyle name="Accent5 2 2 2 3" xfId="17999"/>
    <cellStyle name="Accent5 2 2 2 4" xfId="18000"/>
    <cellStyle name="Accent5 2 2 2 5" xfId="18001"/>
    <cellStyle name="Accent5 2 2 3" xfId="18002"/>
    <cellStyle name="Accent5 2 2 4" xfId="18003"/>
    <cellStyle name="Accent5 2 2 5" xfId="18004"/>
    <cellStyle name="Accent5 2 2 6" xfId="18005"/>
    <cellStyle name="Accent5 2 2 7" xfId="18006"/>
    <cellStyle name="Accent5 2 2 8" xfId="18007"/>
    <cellStyle name="Accent5 2 3" xfId="18008"/>
    <cellStyle name="Accent5 2 3 2" xfId="18009"/>
    <cellStyle name="Accent5 2 3 3" xfId="18010"/>
    <cellStyle name="Accent5 2 3 4" xfId="18011"/>
    <cellStyle name="Accent5 2 3 5" xfId="18012"/>
    <cellStyle name="Accent5 2 4" xfId="18013"/>
    <cellStyle name="Accent5 2 5" xfId="18014"/>
    <cellStyle name="Accent5 2 6" xfId="18015"/>
    <cellStyle name="Accent5 2 7" xfId="18016"/>
    <cellStyle name="Accent5 2 8" xfId="18017"/>
    <cellStyle name="Accent5 20" xfId="1953"/>
    <cellStyle name="Accent5 21" xfId="1954"/>
    <cellStyle name="Accent5 22" xfId="1955"/>
    <cellStyle name="Accent5 23" xfId="1956"/>
    <cellStyle name="Accent5 24" xfId="1957"/>
    <cellStyle name="Accent5 25" xfId="1958"/>
    <cellStyle name="Accent5 26" xfId="1959"/>
    <cellStyle name="Accent5 27" xfId="1960"/>
    <cellStyle name="Accent5 28" xfId="1961"/>
    <cellStyle name="Accent5 29" xfId="1962"/>
    <cellStyle name="Accent5 3" xfId="1963"/>
    <cellStyle name="Accent5 3 2" xfId="1964"/>
    <cellStyle name="Accent5 30" xfId="1965"/>
    <cellStyle name="Accent5 31" xfId="1966"/>
    <cellStyle name="Accent5 32" xfId="1967"/>
    <cellStyle name="Accent5 33" xfId="1968"/>
    <cellStyle name="Accent5 34" xfId="1969"/>
    <cellStyle name="Accent5 35" xfId="1970"/>
    <cellStyle name="Accent5 36" xfId="1971"/>
    <cellStyle name="Accent5 37" xfId="1972"/>
    <cellStyle name="Accent5 38" xfId="1973"/>
    <cellStyle name="Accent5 39" xfId="1974"/>
    <cellStyle name="Accent5 4" xfId="1975"/>
    <cellStyle name="Accent5 4 2" xfId="1976"/>
    <cellStyle name="Accent5 40" xfId="1977"/>
    <cellStyle name="Accent5 41" xfId="1978"/>
    <cellStyle name="Accent5 42" xfId="1979"/>
    <cellStyle name="Accent5 43" xfId="1980"/>
    <cellStyle name="Accent5 44" xfId="1981"/>
    <cellStyle name="Accent5 45" xfId="1982"/>
    <cellStyle name="Accent5 46" xfId="1983"/>
    <cellStyle name="Accent5 47" xfId="1984"/>
    <cellStyle name="Accent5 48" xfId="1985"/>
    <cellStyle name="Accent5 49" xfId="1986"/>
    <cellStyle name="Accent5 5" xfId="1987"/>
    <cellStyle name="Accent5 5 2" xfId="1988"/>
    <cellStyle name="Accent5 50" xfId="1989"/>
    <cellStyle name="Accent5 51" xfId="1990"/>
    <cellStyle name="Accent5 52" xfId="1991"/>
    <cellStyle name="Accent5 53" xfId="1992"/>
    <cellStyle name="Accent5 54" xfId="1993"/>
    <cellStyle name="Accent5 55" xfId="1994"/>
    <cellStyle name="Accent5 56" xfId="1995"/>
    <cellStyle name="Accent5 57" xfId="1996"/>
    <cellStyle name="Accent5 58" xfId="1997"/>
    <cellStyle name="Accent5 59" xfId="1998"/>
    <cellStyle name="Accent5 6" xfId="1999"/>
    <cellStyle name="Accent5 6 2" xfId="2000"/>
    <cellStyle name="Accent5 60" xfId="2001"/>
    <cellStyle name="Accent5 61" xfId="2002"/>
    <cellStyle name="Accent5 62" xfId="2003"/>
    <cellStyle name="Accent5 63" xfId="2004"/>
    <cellStyle name="Accent5 64" xfId="2005"/>
    <cellStyle name="Accent5 65" xfId="2006"/>
    <cellStyle name="Accent5 66" xfId="2007"/>
    <cellStyle name="Accent5 67" xfId="2008"/>
    <cellStyle name="Accent5 68" xfId="2009"/>
    <cellStyle name="Accent5 69" xfId="2010"/>
    <cellStyle name="Accent5 7" xfId="2011"/>
    <cellStyle name="Accent5 7 2" xfId="2012"/>
    <cellStyle name="Accent5 70" xfId="2013"/>
    <cellStyle name="Accent5 71" xfId="2014"/>
    <cellStyle name="Accent5 72" xfId="2015"/>
    <cellStyle name="Accent5 73" xfId="18018"/>
    <cellStyle name="Accent5 73 2" xfId="18019"/>
    <cellStyle name="Accent5 73 3" xfId="18020"/>
    <cellStyle name="Accent5 73 4" xfId="18021"/>
    <cellStyle name="Accent5 73 5" xfId="18022"/>
    <cellStyle name="Accent5 74" xfId="18023"/>
    <cellStyle name="Accent5 75" xfId="18024"/>
    <cellStyle name="Accent5 76" xfId="18025"/>
    <cellStyle name="Accent5 77" xfId="18026"/>
    <cellStyle name="Accent5 78" xfId="18027"/>
    <cellStyle name="Accent5 8" xfId="2016"/>
    <cellStyle name="Accent5 8 2" xfId="2017"/>
    <cellStyle name="Accent5 9" xfId="2018"/>
    <cellStyle name="Accent5 9 2" xfId="2019"/>
    <cellStyle name="Accent6 10" xfId="2020"/>
    <cellStyle name="Accent6 10 2" xfId="2021"/>
    <cellStyle name="Accent6 11" xfId="2022"/>
    <cellStyle name="Accent6 11 2" xfId="2023"/>
    <cellStyle name="Accent6 12" xfId="2024"/>
    <cellStyle name="Accent6 12 2" xfId="2025"/>
    <cellStyle name="Accent6 13" xfId="2026"/>
    <cellStyle name="Accent6 14" xfId="2027"/>
    <cellStyle name="Accent6 15" xfId="2028"/>
    <cellStyle name="Accent6 16" xfId="2029"/>
    <cellStyle name="Accent6 17" xfId="2030"/>
    <cellStyle name="Accent6 18" xfId="2031"/>
    <cellStyle name="Accent6 19" xfId="2032"/>
    <cellStyle name="Accent6 2" xfId="2033"/>
    <cellStyle name="Accent6 2 2" xfId="2034"/>
    <cellStyle name="Accent6 2 2 2" xfId="18028"/>
    <cellStyle name="Accent6 2 2 2 2" xfId="18029"/>
    <cellStyle name="Accent6 2 2 2 3" xfId="18030"/>
    <cellStyle name="Accent6 2 2 2 4" xfId="18031"/>
    <cellStyle name="Accent6 2 2 2 5" xfId="18032"/>
    <cellStyle name="Accent6 2 2 3" xfId="18033"/>
    <cellStyle name="Accent6 2 2 4" xfId="18034"/>
    <cellStyle name="Accent6 2 2 5" xfId="18035"/>
    <cellStyle name="Accent6 2 2 6" xfId="18036"/>
    <cellStyle name="Accent6 2 2 7" xfId="18037"/>
    <cellStyle name="Accent6 2 2 8" xfId="18038"/>
    <cellStyle name="Accent6 2 3" xfId="18039"/>
    <cellStyle name="Accent6 2 3 2" xfId="18040"/>
    <cellStyle name="Accent6 2 3 3" xfId="18041"/>
    <cellStyle name="Accent6 2 3 4" xfId="18042"/>
    <cellStyle name="Accent6 2 3 5" xfId="18043"/>
    <cellStyle name="Accent6 2 4" xfId="18044"/>
    <cellStyle name="Accent6 2 5" xfId="18045"/>
    <cellStyle name="Accent6 2 6" xfId="18046"/>
    <cellStyle name="Accent6 2 7" xfId="18047"/>
    <cellStyle name="Accent6 2 8" xfId="18048"/>
    <cellStyle name="Accent6 20" xfId="2035"/>
    <cellStyle name="Accent6 21" xfId="2036"/>
    <cellStyle name="Accent6 22" xfId="2037"/>
    <cellStyle name="Accent6 23" xfId="2038"/>
    <cellStyle name="Accent6 24" xfId="2039"/>
    <cellStyle name="Accent6 25" xfId="2040"/>
    <cellStyle name="Accent6 26" xfId="2041"/>
    <cellStyle name="Accent6 27" xfId="2042"/>
    <cellStyle name="Accent6 28" xfId="2043"/>
    <cellStyle name="Accent6 29" xfId="2044"/>
    <cellStyle name="Accent6 3" xfId="2045"/>
    <cellStyle name="Accent6 3 2" xfId="2046"/>
    <cellStyle name="Accent6 30" xfId="2047"/>
    <cellStyle name="Accent6 31" xfId="2048"/>
    <cellStyle name="Accent6 32" xfId="2049"/>
    <cellStyle name="Accent6 33" xfId="2050"/>
    <cellStyle name="Accent6 34" xfId="2051"/>
    <cellStyle name="Accent6 35" xfId="2052"/>
    <cellStyle name="Accent6 36" xfId="2053"/>
    <cellStyle name="Accent6 37" xfId="2054"/>
    <cellStyle name="Accent6 38" xfId="2055"/>
    <cellStyle name="Accent6 39" xfId="2056"/>
    <cellStyle name="Accent6 4" xfId="2057"/>
    <cellStyle name="Accent6 4 2" xfId="2058"/>
    <cellStyle name="Accent6 40" xfId="2059"/>
    <cellStyle name="Accent6 41" xfId="2060"/>
    <cellStyle name="Accent6 42" xfId="2061"/>
    <cellStyle name="Accent6 43" xfId="2062"/>
    <cellStyle name="Accent6 44" xfId="2063"/>
    <cellStyle name="Accent6 45" xfId="2064"/>
    <cellStyle name="Accent6 46" xfId="2065"/>
    <cellStyle name="Accent6 47" xfId="2066"/>
    <cellStyle name="Accent6 48" xfId="2067"/>
    <cellStyle name="Accent6 49" xfId="2068"/>
    <cellStyle name="Accent6 5" xfId="2069"/>
    <cellStyle name="Accent6 5 2" xfId="2070"/>
    <cellStyle name="Accent6 50" xfId="2071"/>
    <cellStyle name="Accent6 51" xfId="2072"/>
    <cellStyle name="Accent6 52" xfId="2073"/>
    <cellStyle name="Accent6 53" xfId="2074"/>
    <cellStyle name="Accent6 54" xfId="2075"/>
    <cellStyle name="Accent6 55" xfId="2076"/>
    <cellStyle name="Accent6 56" xfId="2077"/>
    <cellStyle name="Accent6 57" xfId="2078"/>
    <cellStyle name="Accent6 58" xfId="2079"/>
    <cellStyle name="Accent6 59" xfId="2080"/>
    <cellStyle name="Accent6 6" xfId="2081"/>
    <cellStyle name="Accent6 6 2" xfId="2082"/>
    <cellStyle name="Accent6 60" xfId="2083"/>
    <cellStyle name="Accent6 61" xfId="2084"/>
    <cellStyle name="Accent6 62" xfId="2085"/>
    <cellStyle name="Accent6 63" xfId="2086"/>
    <cellStyle name="Accent6 64" xfId="2087"/>
    <cellStyle name="Accent6 65" xfId="2088"/>
    <cellStyle name="Accent6 66" xfId="2089"/>
    <cellStyle name="Accent6 67" xfId="2090"/>
    <cellStyle name="Accent6 68" xfId="2091"/>
    <cellStyle name="Accent6 69" xfId="2092"/>
    <cellStyle name="Accent6 7" xfId="2093"/>
    <cellStyle name="Accent6 7 2" xfId="2094"/>
    <cellStyle name="Accent6 70" xfId="2095"/>
    <cellStyle name="Accent6 71" xfId="2096"/>
    <cellStyle name="Accent6 72" xfId="2097"/>
    <cellStyle name="Accent6 73" xfId="18049"/>
    <cellStyle name="Accent6 73 2" xfId="18050"/>
    <cellStyle name="Accent6 73 3" xfId="18051"/>
    <cellStyle name="Accent6 73 4" xfId="18052"/>
    <cellStyle name="Accent6 73 5" xfId="18053"/>
    <cellStyle name="Accent6 74" xfId="18054"/>
    <cellStyle name="Accent6 75" xfId="18055"/>
    <cellStyle name="Accent6 76" xfId="18056"/>
    <cellStyle name="Accent6 77" xfId="18057"/>
    <cellStyle name="Accent6 78" xfId="18058"/>
    <cellStyle name="Accent6 8" xfId="2098"/>
    <cellStyle name="Accent6 8 2" xfId="2099"/>
    <cellStyle name="Accent6 9" xfId="2100"/>
    <cellStyle name="Accent6 9 2" xfId="2101"/>
    <cellStyle name="Bad 10" xfId="2102"/>
    <cellStyle name="Bad 10 2" xfId="2103"/>
    <cellStyle name="Bad 11" xfId="2104"/>
    <cellStyle name="Bad 11 2" xfId="2105"/>
    <cellStyle name="Bad 12" xfId="2106"/>
    <cellStyle name="Bad 12 2" xfId="2107"/>
    <cellStyle name="Bad 13" xfId="2108"/>
    <cellStyle name="Bad 14" xfId="2109"/>
    <cellStyle name="Bad 15" xfId="2110"/>
    <cellStyle name="Bad 16" xfId="2111"/>
    <cellStyle name="Bad 17" xfId="2112"/>
    <cellStyle name="Bad 18" xfId="2113"/>
    <cellStyle name="Bad 19" xfId="2114"/>
    <cellStyle name="Bad 2" xfId="2115"/>
    <cellStyle name="Bad 2 2" xfId="2116"/>
    <cellStyle name="Bad 2 2 2" xfId="18059"/>
    <cellStyle name="Bad 2 2 2 2" xfId="18060"/>
    <cellStyle name="Bad 2 2 2 3" xfId="18061"/>
    <cellStyle name="Bad 2 2 2 4" xfId="18062"/>
    <cellStyle name="Bad 2 2 2 5" xfId="18063"/>
    <cellStyle name="Bad 2 2 3" xfId="18064"/>
    <cellStyle name="Bad 2 2 4" xfId="18065"/>
    <cellStyle name="Bad 2 2 5" xfId="18066"/>
    <cellStyle name="Bad 2 2 6" xfId="18067"/>
    <cellStyle name="Bad 2 2 7" xfId="18068"/>
    <cellStyle name="Bad 2 2 8" xfId="18069"/>
    <cellStyle name="Bad 2 3" xfId="18070"/>
    <cellStyle name="Bad 2 3 2" xfId="18071"/>
    <cellStyle name="Bad 2 3 3" xfId="18072"/>
    <cellStyle name="Bad 2 3 4" xfId="18073"/>
    <cellStyle name="Bad 2 3 5" xfId="18074"/>
    <cellStyle name="Bad 2 4" xfId="18075"/>
    <cellStyle name="Bad 2 5" xfId="18076"/>
    <cellStyle name="Bad 2 6" xfId="18077"/>
    <cellStyle name="Bad 2 7" xfId="18078"/>
    <cellStyle name="Bad 2 8" xfId="18079"/>
    <cellStyle name="Bad 20" xfId="2117"/>
    <cellStyle name="Bad 21" xfId="2118"/>
    <cellStyle name="Bad 22" xfId="2119"/>
    <cellStyle name="Bad 23" xfId="2120"/>
    <cellStyle name="Bad 24" xfId="2121"/>
    <cellStyle name="Bad 25" xfId="2122"/>
    <cellStyle name="Bad 26" xfId="2123"/>
    <cellStyle name="Bad 27" xfId="2124"/>
    <cellStyle name="Bad 28" xfId="2125"/>
    <cellStyle name="Bad 29" xfId="2126"/>
    <cellStyle name="Bad 3" xfId="2127"/>
    <cellStyle name="Bad 3 2" xfId="2128"/>
    <cellStyle name="Bad 30" xfId="2129"/>
    <cellStyle name="Bad 31" xfId="2130"/>
    <cellStyle name="Bad 32" xfId="2131"/>
    <cellStyle name="Bad 33" xfId="2132"/>
    <cellStyle name="Bad 34" xfId="2133"/>
    <cellStyle name="Bad 35" xfId="2134"/>
    <cellStyle name="Bad 36" xfId="2135"/>
    <cellStyle name="Bad 37" xfId="2136"/>
    <cellStyle name="Bad 38" xfId="2137"/>
    <cellStyle name="Bad 39" xfId="2138"/>
    <cellStyle name="Bad 4" xfId="2139"/>
    <cellStyle name="Bad 4 2" xfId="2140"/>
    <cellStyle name="Bad 40" xfId="2141"/>
    <cellStyle name="Bad 41" xfId="2142"/>
    <cellStyle name="Bad 42" xfId="2143"/>
    <cellStyle name="Bad 43" xfId="2144"/>
    <cellStyle name="Bad 44" xfId="2145"/>
    <cellStyle name="Bad 45" xfId="2146"/>
    <cellStyle name="Bad 46" xfId="2147"/>
    <cellStyle name="Bad 47" xfId="2148"/>
    <cellStyle name="Bad 48" xfId="2149"/>
    <cellStyle name="Bad 49" xfId="2150"/>
    <cellStyle name="Bad 5" xfId="2151"/>
    <cellStyle name="Bad 5 2" xfId="2152"/>
    <cellStyle name="Bad 50" xfId="2153"/>
    <cellStyle name="Bad 51" xfId="2154"/>
    <cellStyle name="Bad 52" xfId="2155"/>
    <cellStyle name="Bad 53" xfId="2156"/>
    <cellStyle name="Bad 54" xfId="2157"/>
    <cellStyle name="Bad 55" xfId="2158"/>
    <cellStyle name="Bad 56" xfId="2159"/>
    <cellStyle name="Bad 57" xfId="2160"/>
    <cellStyle name="Bad 58" xfId="2161"/>
    <cellStyle name="Bad 59" xfId="2162"/>
    <cellStyle name="Bad 6" xfId="2163"/>
    <cellStyle name="Bad 6 2" xfId="2164"/>
    <cellStyle name="Bad 60" xfId="2165"/>
    <cellStyle name="Bad 61" xfId="2166"/>
    <cellStyle name="Bad 62" xfId="2167"/>
    <cellStyle name="Bad 63" xfId="2168"/>
    <cellStyle name="Bad 64" xfId="2169"/>
    <cellStyle name="Bad 65" xfId="2170"/>
    <cellStyle name="Bad 66" xfId="2171"/>
    <cellStyle name="Bad 67" xfId="2172"/>
    <cellStyle name="Bad 68" xfId="2173"/>
    <cellStyle name="Bad 69" xfId="2174"/>
    <cellStyle name="Bad 7" xfId="2175"/>
    <cellStyle name="Bad 7 2" xfId="2176"/>
    <cellStyle name="Bad 70" xfId="2177"/>
    <cellStyle name="Bad 71" xfId="2178"/>
    <cellStyle name="Bad 72" xfId="2179"/>
    <cellStyle name="Bad 73" xfId="18080"/>
    <cellStyle name="Bad 73 2" xfId="18081"/>
    <cellStyle name="Bad 73 3" xfId="18082"/>
    <cellStyle name="Bad 73 4" xfId="18083"/>
    <cellStyle name="Bad 73 5" xfId="18084"/>
    <cellStyle name="Bad 74" xfId="18085"/>
    <cellStyle name="Bad 75" xfId="18086"/>
    <cellStyle name="Bad 76" xfId="18087"/>
    <cellStyle name="Bad 77" xfId="18088"/>
    <cellStyle name="Bad 78" xfId="18089"/>
    <cellStyle name="Bad 8" xfId="2180"/>
    <cellStyle name="Bad 8 2" xfId="2181"/>
    <cellStyle name="Bad 9" xfId="2182"/>
    <cellStyle name="Bad 9 2" xfId="2183"/>
    <cellStyle name="Calculation 10" xfId="2184"/>
    <cellStyle name="Calculation 10 2" xfId="2185"/>
    <cellStyle name="Calculation 11" xfId="2186"/>
    <cellStyle name="Calculation 11 2" xfId="2187"/>
    <cellStyle name="Calculation 12" xfId="2188"/>
    <cellStyle name="Calculation 12 2" xfId="2189"/>
    <cellStyle name="Calculation 13" xfId="2190"/>
    <cellStyle name="Calculation 14" xfId="2191"/>
    <cellStyle name="Calculation 15" xfId="2192"/>
    <cellStyle name="Calculation 16" xfId="2193"/>
    <cellStyle name="Calculation 17" xfId="2194"/>
    <cellStyle name="Calculation 18" xfId="2195"/>
    <cellStyle name="Calculation 19" xfId="2196"/>
    <cellStyle name="Calculation 2" xfId="2197"/>
    <cellStyle name="Calculation 2 2" xfId="2198"/>
    <cellStyle name="Calculation 2 2 2" xfId="18090"/>
    <cellStyle name="Calculation 2 2 2 2" xfId="18091"/>
    <cellStyle name="Calculation 2 2 2 3" xfId="18092"/>
    <cellStyle name="Calculation 2 2 2 4" xfId="18093"/>
    <cellStyle name="Calculation 2 2 2 5" xfId="18094"/>
    <cellStyle name="Calculation 2 2 3" xfId="18095"/>
    <cellStyle name="Calculation 2 2 4" xfId="18096"/>
    <cellStyle name="Calculation 2 2 5" xfId="18097"/>
    <cellStyle name="Calculation 2 2 6" xfId="18098"/>
    <cellStyle name="Calculation 2 2 7" xfId="18099"/>
    <cellStyle name="Calculation 2 2 8" xfId="18100"/>
    <cellStyle name="Calculation 2 3" xfId="18101"/>
    <cellStyle name="Calculation 2 3 2" xfId="18102"/>
    <cellStyle name="Calculation 2 3 3" xfId="18103"/>
    <cellStyle name="Calculation 2 3 4" xfId="18104"/>
    <cellStyle name="Calculation 2 3 5" xfId="18105"/>
    <cellStyle name="Calculation 2 4" xfId="18106"/>
    <cellStyle name="Calculation 2 5" xfId="18107"/>
    <cellStyle name="Calculation 2 6" xfId="18108"/>
    <cellStyle name="Calculation 2 7" xfId="18109"/>
    <cellStyle name="Calculation 2 8" xfId="18110"/>
    <cellStyle name="Calculation 20" xfId="2199"/>
    <cellStyle name="Calculation 21" xfId="2200"/>
    <cellStyle name="Calculation 22" xfId="2201"/>
    <cellStyle name="Calculation 23" xfId="2202"/>
    <cellStyle name="Calculation 24" xfId="2203"/>
    <cellStyle name="Calculation 25" xfId="2204"/>
    <cellStyle name="Calculation 26" xfId="2205"/>
    <cellStyle name="Calculation 27" xfId="2206"/>
    <cellStyle name="Calculation 28" xfId="2207"/>
    <cellStyle name="Calculation 29" xfId="2208"/>
    <cellStyle name="Calculation 3" xfId="2209"/>
    <cellStyle name="Calculation 3 2" xfId="2210"/>
    <cellStyle name="Calculation 30" xfId="2211"/>
    <cellStyle name="Calculation 31" xfId="2212"/>
    <cellStyle name="Calculation 32" xfId="2213"/>
    <cellStyle name="Calculation 33" xfId="2214"/>
    <cellStyle name="Calculation 34" xfId="2215"/>
    <cellStyle name="Calculation 35" xfId="2216"/>
    <cellStyle name="Calculation 36" xfId="2217"/>
    <cellStyle name="Calculation 37" xfId="2218"/>
    <cellStyle name="Calculation 38" xfId="2219"/>
    <cellStyle name="Calculation 39" xfId="2220"/>
    <cellStyle name="Calculation 4" xfId="2221"/>
    <cellStyle name="Calculation 4 2" xfId="2222"/>
    <cellStyle name="Calculation 40" xfId="2223"/>
    <cellStyle name="Calculation 41" xfId="2224"/>
    <cellStyle name="Calculation 42" xfId="2225"/>
    <cellStyle name="Calculation 43" xfId="2226"/>
    <cellStyle name="Calculation 44" xfId="2227"/>
    <cellStyle name="Calculation 45" xfId="2228"/>
    <cellStyle name="Calculation 46" xfId="2229"/>
    <cellStyle name="Calculation 47" xfId="2230"/>
    <cellStyle name="Calculation 48" xfId="2231"/>
    <cellStyle name="Calculation 49" xfId="2232"/>
    <cellStyle name="Calculation 5" xfId="2233"/>
    <cellStyle name="Calculation 5 2" xfId="2234"/>
    <cellStyle name="Calculation 50" xfId="2235"/>
    <cellStyle name="Calculation 51" xfId="2236"/>
    <cellStyle name="Calculation 52" xfId="2237"/>
    <cellStyle name="Calculation 53" xfId="2238"/>
    <cellStyle name="Calculation 54" xfId="2239"/>
    <cellStyle name="Calculation 55" xfId="2240"/>
    <cellStyle name="Calculation 56" xfId="2241"/>
    <cellStyle name="Calculation 57" xfId="2242"/>
    <cellStyle name="Calculation 58" xfId="2243"/>
    <cellStyle name="Calculation 59" xfId="2244"/>
    <cellStyle name="Calculation 6" xfId="2245"/>
    <cellStyle name="Calculation 6 2" xfId="2246"/>
    <cellStyle name="Calculation 60" xfId="2247"/>
    <cellStyle name="Calculation 61" xfId="2248"/>
    <cellStyle name="Calculation 62" xfId="2249"/>
    <cellStyle name="Calculation 63" xfId="2250"/>
    <cellStyle name="Calculation 64" xfId="2251"/>
    <cellStyle name="Calculation 65" xfId="2252"/>
    <cellStyle name="Calculation 66" xfId="2253"/>
    <cellStyle name="Calculation 67" xfId="2254"/>
    <cellStyle name="Calculation 68" xfId="2255"/>
    <cellStyle name="Calculation 69" xfId="2256"/>
    <cellStyle name="Calculation 7" xfId="2257"/>
    <cellStyle name="Calculation 7 2" xfId="2258"/>
    <cellStyle name="Calculation 70" xfId="2259"/>
    <cellStyle name="Calculation 71" xfId="2260"/>
    <cellStyle name="Calculation 72" xfId="2261"/>
    <cellStyle name="Calculation 73" xfId="18111"/>
    <cellStyle name="Calculation 73 2" xfId="18112"/>
    <cellStyle name="Calculation 73 3" xfId="18113"/>
    <cellStyle name="Calculation 73 4" xfId="18114"/>
    <cellStyle name="Calculation 73 5" xfId="18115"/>
    <cellStyle name="Calculation 74" xfId="18116"/>
    <cellStyle name="Calculation 75" xfId="18117"/>
    <cellStyle name="Calculation 76" xfId="18118"/>
    <cellStyle name="Calculation 77" xfId="18119"/>
    <cellStyle name="Calculation 78" xfId="18120"/>
    <cellStyle name="Calculation 8" xfId="2262"/>
    <cellStyle name="Calculation 8 2" xfId="2263"/>
    <cellStyle name="Calculation 9" xfId="2264"/>
    <cellStyle name="Calculation 9 2" xfId="2265"/>
    <cellStyle name="Check Cell 10" xfId="2266"/>
    <cellStyle name="Check Cell 10 2" xfId="2267"/>
    <cellStyle name="Check Cell 11" xfId="2268"/>
    <cellStyle name="Check Cell 11 2" xfId="2269"/>
    <cellStyle name="Check Cell 12" xfId="2270"/>
    <cellStyle name="Check Cell 12 2" xfId="2271"/>
    <cellStyle name="Check Cell 13" xfId="2272"/>
    <cellStyle name="Check Cell 14" xfId="2273"/>
    <cellStyle name="Check Cell 15" xfId="2274"/>
    <cellStyle name="Check Cell 16" xfId="2275"/>
    <cellStyle name="Check Cell 17" xfId="2276"/>
    <cellStyle name="Check Cell 18" xfId="2277"/>
    <cellStyle name="Check Cell 19" xfId="2278"/>
    <cellStyle name="Check Cell 2" xfId="2279"/>
    <cellStyle name="Check Cell 2 2" xfId="2280"/>
    <cellStyle name="Check Cell 2 2 2" xfId="18121"/>
    <cellStyle name="Check Cell 2 2 2 2" xfId="18122"/>
    <cellStyle name="Check Cell 2 2 2 3" xfId="18123"/>
    <cellStyle name="Check Cell 2 2 2 4" xfId="18124"/>
    <cellStyle name="Check Cell 2 2 2 5" xfId="18125"/>
    <cellStyle name="Check Cell 2 2 3" xfId="18126"/>
    <cellStyle name="Check Cell 2 2 4" xfId="18127"/>
    <cellStyle name="Check Cell 2 2 5" xfId="18128"/>
    <cellStyle name="Check Cell 2 2 6" xfId="18129"/>
    <cellStyle name="Check Cell 2 2 7" xfId="18130"/>
    <cellStyle name="Check Cell 2 2 8" xfId="18131"/>
    <cellStyle name="Check Cell 2 3" xfId="18132"/>
    <cellStyle name="Check Cell 2 3 2" xfId="18133"/>
    <cellStyle name="Check Cell 2 3 3" xfId="18134"/>
    <cellStyle name="Check Cell 2 3 4" xfId="18135"/>
    <cellStyle name="Check Cell 2 3 5" xfId="18136"/>
    <cellStyle name="Check Cell 2 4" xfId="18137"/>
    <cellStyle name="Check Cell 2 5" xfId="18138"/>
    <cellStyle name="Check Cell 2 6" xfId="18139"/>
    <cellStyle name="Check Cell 2 7" xfId="18140"/>
    <cellStyle name="Check Cell 2 8" xfId="18141"/>
    <cellStyle name="Check Cell 20" xfId="2281"/>
    <cellStyle name="Check Cell 21" xfId="2282"/>
    <cellStyle name="Check Cell 22" xfId="2283"/>
    <cellStyle name="Check Cell 23" xfId="2284"/>
    <cellStyle name="Check Cell 24" xfId="2285"/>
    <cellStyle name="Check Cell 25" xfId="2286"/>
    <cellStyle name="Check Cell 26" xfId="2287"/>
    <cellStyle name="Check Cell 27" xfId="2288"/>
    <cellStyle name="Check Cell 28" xfId="2289"/>
    <cellStyle name="Check Cell 29" xfId="2290"/>
    <cellStyle name="Check Cell 3" xfId="2291"/>
    <cellStyle name="Check Cell 3 2" xfId="2292"/>
    <cellStyle name="Check Cell 30" xfId="2293"/>
    <cellStyle name="Check Cell 31" xfId="2294"/>
    <cellStyle name="Check Cell 32" xfId="2295"/>
    <cellStyle name="Check Cell 33" xfId="2296"/>
    <cellStyle name="Check Cell 34" xfId="2297"/>
    <cellStyle name="Check Cell 35" xfId="2298"/>
    <cellStyle name="Check Cell 36" xfId="2299"/>
    <cellStyle name="Check Cell 37" xfId="2300"/>
    <cellStyle name="Check Cell 38" xfId="2301"/>
    <cellStyle name="Check Cell 39" xfId="2302"/>
    <cellStyle name="Check Cell 4" xfId="2303"/>
    <cellStyle name="Check Cell 4 2" xfId="2304"/>
    <cellStyle name="Check Cell 40" xfId="2305"/>
    <cellStyle name="Check Cell 41" xfId="2306"/>
    <cellStyle name="Check Cell 42" xfId="2307"/>
    <cellStyle name="Check Cell 43" xfId="2308"/>
    <cellStyle name="Check Cell 44" xfId="2309"/>
    <cellStyle name="Check Cell 45" xfId="2310"/>
    <cellStyle name="Check Cell 46" xfId="2311"/>
    <cellStyle name="Check Cell 47" xfId="2312"/>
    <cellStyle name="Check Cell 48" xfId="2313"/>
    <cellStyle name="Check Cell 49" xfId="2314"/>
    <cellStyle name="Check Cell 5" xfId="2315"/>
    <cellStyle name="Check Cell 5 2" xfId="2316"/>
    <cellStyle name="Check Cell 50" xfId="2317"/>
    <cellStyle name="Check Cell 51" xfId="2318"/>
    <cellStyle name="Check Cell 52" xfId="2319"/>
    <cellStyle name="Check Cell 53" xfId="2320"/>
    <cellStyle name="Check Cell 54" xfId="2321"/>
    <cellStyle name="Check Cell 55" xfId="2322"/>
    <cellStyle name="Check Cell 56" xfId="2323"/>
    <cellStyle name="Check Cell 57" xfId="2324"/>
    <cellStyle name="Check Cell 58" xfId="2325"/>
    <cellStyle name="Check Cell 59" xfId="2326"/>
    <cellStyle name="Check Cell 6" xfId="2327"/>
    <cellStyle name="Check Cell 6 2" xfId="2328"/>
    <cellStyle name="Check Cell 60" xfId="2329"/>
    <cellStyle name="Check Cell 61" xfId="2330"/>
    <cellStyle name="Check Cell 62" xfId="2331"/>
    <cellStyle name="Check Cell 63" xfId="2332"/>
    <cellStyle name="Check Cell 64" xfId="2333"/>
    <cellStyle name="Check Cell 65" xfId="2334"/>
    <cellStyle name="Check Cell 66" xfId="2335"/>
    <cellStyle name="Check Cell 67" xfId="2336"/>
    <cellStyle name="Check Cell 68" xfId="2337"/>
    <cellStyle name="Check Cell 69" xfId="2338"/>
    <cellStyle name="Check Cell 7" xfId="2339"/>
    <cellStyle name="Check Cell 7 2" xfId="2340"/>
    <cellStyle name="Check Cell 70" xfId="2341"/>
    <cellStyle name="Check Cell 71" xfId="2342"/>
    <cellStyle name="Check Cell 72" xfId="2343"/>
    <cellStyle name="Check Cell 73" xfId="18142"/>
    <cellStyle name="Check Cell 73 2" xfId="18143"/>
    <cellStyle name="Check Cell 73 3" xfId="18144"/>
    <cellStyle name="Check Cell 73 4" xfId="18145"/>
    <cellStyle name="Check Cell 73 5" xfId="18146"/>
    <cellStyle name="Check Cell 74" xfId="18147"/>
    <cellStyle name="Check Cell 75" xfId="18148"/>
    <cellStyle name="Check Cell 76" xfId="18149"/>
    <cellStyle name="Check Cell 77" xfId="18150"/>
    <cellStyle name="Check Cell 78" xfId="18151"/>
    <cellStyle name="Check Cell 8" xfId="2344"/>
    <cellStyle name="Check Cell 8 2" xfId="2345"/>
    <cellStyle name="Check Cell 9" xfId="2346"/>
    <cellStyle name="Check Cell 9 2" xfId="2347"/>
    <cellStyle name="Comma 10" xfId="19711"/>
    <cellStyle name="Comma 11" xfId="19712"/>
    <cellStyle name="Comma 11 2" xfId="19713"/>
    <cellStyle name="Comma 11 2 2" xfId="19714"/>
    <cellStyle name="Comma 11 2 3" xfId="19715"/>
    <cellStyle name="Comma 11 2 4" xfId="19716"/>
    <cellStyle name="Comma 11 2 5" xfId="19717"/>
    <cellStyle name="Comma 11 3" xfId="19718"/>
    <cellStyle name="Comma 11 3 2" xfId="19719"/>
    <cellStyle name="Comma 11 3 3" xfId="19720"/>
    <cellStyle name="Comma 11 3 4" xfId="19721"/>
    <cellStyle name="Comma 11 3 5" xfId="19722"/>
    <cellStyle name="Comma 11 4" xfId="19723"/>
    <cellStyle name="Comma 11 5" xfId="19724"/>
    <cellStyle name="Comma 11 6" xfId="19725"/>
    <cellStyle name="Comma 11 7" xfId="19726"/>
    <cellStyle name="Comma 2" xfId="2349"/>
    <cellStyle name="Comma 2 2" xfId="18152"/>
    <cellStyle name="Comma 2 2 2" xfId="19728"/>
    <cellStyle name="Comma 2 3" xfId="18153"/>
    <cellStyle name="Comma 2 3 2" xfId="19729"/>
    <cellStyle name="Comma 2 4" xfId="18154"/>
    <cellStyle name="Comma 2 4 2" xfId="19730"/>
    <cellStyle name="Comma 2 5" xfId="18155"/>
    <cellStyle name="Comma 2 5 2" xfId="19731"/>
    <cellStyle name="Comma 2 6" xfId="19727"/>
    <cellStyle name="Comma 3" xfId="2350"/>
    <cellStyle name="Comma 3 2" xfId="19732"/>
    <cellStyle name="Comma 3 2 2" xfId="19733"/>
    <cellStyle name="Comma 3 2 2 2" xfId="19753"/>
    <cellStyle name="Comma 3 3" xfId="19734"/>
    <cellStyle name="Comma 3 4" xfId="19710"/>
    <cellStyle name="Comma 4" xfId="2351"/>
    <cellStyle name="Comma 4 2" xfId="19736"/>
    <cellStyle name="Comma 4 3" xfId="19735"/>
    <cellStyle name="Comma 5" xfId="2348"/>
    <cellStyle name="Comma 5 2" xfId="19737"/>
    <cellStyle name="Comma 6" xfId="18156"/>
    <cellStyle name="Comma 6 2" xfId="19738"/>
    <cellStyle name="Comma 7" xfId="18157"/>
    <cellStyle name="Comma 7 2" xfId="18158"/>
    <cellStyle name="Comma 7 3" xfId="18159"/>
    <cellStyle name="Comma 7 4" xfId="18160"/>
    <cellStyle name="Comma 7 5" xfId="18161"/>
    <cellStyle name="Comma 7 6" xfId="19739"/>
    <cellStyle name="Comma 8" xfId="18162"/>
    <cellStyle name="Comma 8 2" xfId="19708"/>
    <cellStyle name="Comma 9" xfId="18163"/>
    <cellStyle name="Comma 9 2" xfId="19740"/>
    <cellStyle name="Euro" xfId="2352"/>
    <cellStyle name="Explanatory Text 10" xfId="2353"/>
    <cellStyle name="Explanatory Text 10 2" xfId="2354"/>
    <cellStyle name="Explanatory Text 11" xfId="2355"/>
    <cellStyle name="Explanatory Text 11 2" xfId="2356"/>
    <cellStyle name="Explanatory Text 12" xfId="2357"/>
    <cellStyle name="Explanatory Text 12 2" xfId="2358"/>
    <cellStyle name="Explanatory Text 13" xfId="2359"/>
    <cellStyle name="Explanatory Text 14" xfId="2360"/>
    <cellStyle name="Explanatory Text 15" xfId="2361"/>
    <cellStyle name="Explanatory Text 16" xfId="2362"/>
    <cellStyle name="Explanatory Text 17" xfId="2363"/>
    <cellStyle name="Explanatory Text 18" xfId="2364"/>
    <cellStyle name="Explanatory Text 19" xfId="2365"/>
    <cellStyle name="Explanatory Text 2" xfId="2366"/>
    <cellStyle name="Explanatory Text 2 2" xfId="2367"/>
    <cellStyle name="Explanatory Text 2 2 2" xfId="18164"/>
    <cellStyle name="Explanatory Text 2 2 2 2" xfId="18165"/>
    <cellStyle name="Explanatory Text 2 2 2 3" xfId="18166"/>
    <cellStyle name="Explanatory Text 2 2 2 4" xfId="18167"/>
    <cellStyle name="Explanatory Text 2 2 2 5" xfId="18168"/>
    <cellStyle name="Explanatory Text 2 2 3" xfId="18169"/>
    <cellStyle name="Explanatory Text 2 2 4" xfId="18170"/>
    <cellStyle name="Explanatory Text 2 2 5" xfId="18171"/>
    <cellStyle name="Explanatory Text 2 2 6" xfId="18172"/>
    <cellStyle name="Explanatory Text 2 2 7" xfId="18173"/>
    <cellStyle name="Explanatory Text 2 2 8" xfId="18174"/>
    <cellStyle name="Explanatory Text 2 3" xfId="18175"/>
    <cellStyle name="Explanatory Text 2 3 2" xfId="18176"/>
    <cellStyle name="Explanatory Text 2 3 3" xfId="18177"/>
    <cellStyle name="Explanatory Text 2 3 4" xfId="18178"/>
    <cellStyle name="Explanatory Text 2 3 5" xfId="18179"/>
    <cellStyle name="Explanatory Text 2 4" xfId="18180"/>
    <cellStyle name="Explanatory Text 2 5" xfId="18181"/>
    <cellStyle name="Explanatory Text 2 6" xfId="18182"/>
    <cellStyle name="Explanatory Text 2 7" xfId="18183"/>
    <cellStyle name="Explanatory Text 2 8" xfId="18184"/>
    <cellStyle name="Explanatory Text 20" xfId="2368"/>
    <cellStyle name="Explanatory Text 21" xfId="2369"/>
    <cellStyle name="Explanatory Text 22" xfId="2370"/>
    <cellStyle name="Explanatory Text 23" xfId="2371"/>
    <cellStyle name="Explanatory Text 24" xfId="2372"/>
    <cellStyle name="Explanatory Text 25" xfId="2373"/>
    <cellStyle name="Explanatory Text 26" xfId="2374"/>
    <cellStyle name="Explanatory Text 27" xfId="2375"/>
    <cellStyle name="Explanatory Text 28" xfId="2376"/>
    <cellStyle name="Explanatory Text 29" xfId="2377"/>
    <cellStyle name="Explanatory Text 3" xfId="2378"/>
    <cellStyle name="Explanatory Text 3 2" xfId="2379"/>
    <cellStyle name="Explanatory Text 30" xfId="2380"/>
    <cellStyle name="Explanatory Text 31" xfId="2381"/>
    <cellStyle name="Explanatory Text 32" xfId="2382"/>
    <cellStyle name="Explanatory Text 33" xfId="2383"/>
    <cellStyle name="Explanatory Text 34" xfId="2384"/>
    <cellStyle name="Explanatory Text 35" xfId="2385"/>
    <cellStyle name="Explanatory Text 36" xfId="2386"/>
    <cellStyle name="Explanatory Text 37" xfId="2387"/>
    <cellStyle name="Explanatory Text 38" xfId="2388"/>
    <cellStyle name="Explanatory Text 39" xfId="2389"/>
    <cellStyle name="Explanatory Text 4" xfId="2390"/>
    <cellStyle name="Explanatory Text 4 2" xfId="2391"/>
    <cellStyle name="Explanatory Text 40" xfId="2392"/>
    <cellStyle name="Explanatory Text 41" xfId="2393"/>
    <cellStyle name="Explanatory Text 42" xfId="2394"/>
    <cellStyle name="Explanatory Text 43" xfId="2395"/>
    <cellStyle name="Explanatory Text 44" xfId="2396"/>
    <cellStyle name="Explanatory Text 45" xfId="2397"/>
    <cellStyle name="Explanatory Text 46" xfId="2398"/>
    <cellStyle name="Explanatory Text 47" xfId="2399"/>
    <cellStyle name="Explanatory Text 48" xfId="2400"/>
    <cellStyle name="Explanatory Text 49" xfId="2401"/>
    <cellStyle name="Explanatory Text 5" xfId="2402"/>
    <cellStyle name="Explanatory Text 5 2" xfId="2403"/>
    <cellStyle name="Explanatory Text 50" xfId="2404"/>
    <cellStyle name="Explanatory Text 51" xfId="2405"/>
    <cellStyle name="Explanatory Text 52" xfId="2406"/>
    <cellStyle name="Explanatory Text 53" xfId="2407"/>
    <cellStyle name="Explanatory Text 54" xfId="2408"/>
    <cellStyle name="Explanatory Text 55" xfId="2409"/>
    <cellStyle name="Explanatory Text 56" xfId="2410"/>
    <cellStyle name="Explanatory Text 57" xfId="2411"/>
    <cellStyle name="Explanatory Text 58" xfId="2412"/>
    <cellStyle name="Explanatory Text 59" xfId="2413"/>
    <cellStyle name="Explanatory Text 6" xfId="2414"/>
    <cellStyle name="Explanatory Text 6 2" xfId="2415"/>
    <cellStyle name="Explanatory Text 60" xfId="2416"/>
    <cellStyle name="Explanatory Text 61" xfId="2417"/>
    <cellStyle name="Explanatory Text 62" xfId="2418"/>
    <cellStyle name="Explanatory Text 63" xfId="2419"/>
    <cellStyle name="Explanatory Text 64" xfId="2420"/>
    <cellStyle name="Explanatory Text 65" xfId="2421"/>
    <cellStyle name="Explanatory Text 66" xfId="2422"/>
    <cellStyle name="Explanatory Text 67" xfId="2423"/>
    <cellStyle name="Explanatory Text 68" xfId="2424"/>
    <cellStyle name="Explanatory Text 69" xfId="2425"/>
    <cellStyle name="Explanatory Text 7" xfId="2426"/>
    <cellStyle name="Explanatory Text 7 2" xfId="2427"/>
    <cellStyle name="Explanatory Text 70" xfId="2428"/>
    <cellStyle name="Explanatory Text 71" xfId="2429"/>
    <cellStyle name="Explanatory Text 72" xfId="2430"/>
    <cellStyle name="Explanatory Text 73" xfId="18185"/>
    <cellStyle name="Explanatory Text 73 2" xfId="18186"/>
    <cellStyle name="Explanatory Text 73 3" xfId="18187"/>
    <cellStyle name="Explanatory Text 73 4" xfId="18188"/>
    <cellStyle name="Explanatory Text 73 5" xfId="18189"/>
    <cellStyle name="Explanatory Text 74" xfId="18190"/>
    <cellStyle name="Explanatory Text 75" xfId="18191"/>
    <cellStyle name="Explanatory Text 76" xfId="18192"/>
    <cellStyle name="Explanatory Text 77" xfId="18193"/>
    <cellStyle name="Explanatory Text 78" xfId="18194"/>
    <cellStyle name="Explanatory Text 8" xfId="2431"/>
    <cellStyle name="Explanatory Text 8 2" xfId="2432"/>
    <cellStyle name="Explanatory Text 9" xfId="2433"/>
    <cellStyle name="Explanatory Text 9 2" xfId="2434"/>
    <cellStyle name="Good 10" xfId="2435"/>
    <cellStyle name="Good 10 2" xfId="2436"/>
    <cellStyle name="Good 11" xfId="2437"/>
    <cellStyle name="Good 11 2" xfId="2438"/>
    <cellStyle name="Good 12" xfId="2439"/>
    <cellStyle name="Good 12 2" xfId="2440"/>
    <cellStyle name="Good 13" xfId="2441"/>
    <cellStyle name="Good 14" xfId="2442"/>
    <cellStyle name="Good 15" xfId="2443"/>
    <cellStyle name="Good 16" xfId="2444"/>
    <cellStyle name="Good 17" xfId="2445"/>
    <cellStyle name="Good 18" xfId="2446"/>
    <cellStyle name="Good 19" xfId="2447"/>
    <cellStyle name="Good 2" xfId="2448"/>
    <cellStyle name="Good 2 2" xfId="2449"/>
    <cellStyle name="Good 2 2 2" xfId="18195"/>
    <cellStyle name="Good 2 2 2 2" xfId="18196"/>
    <cellStyle name="Good 2 2 2 3" xfId="18197"/>
    <cellStyle name="Good 2 2 2 4" xfId="18198"/>
    <cellStyle name="Good 2 2 2 5" xfId="18199"/>
    <cellStyle name="Good 2 2 3" xfId="18200"/>
    <cellStyle name="Good 2 2 4" xfId="18201"/>
    <cellStyle name="Good 2 2 5" xfId="18202"/>
    <cellStyle name="Good 2 2 6" xfId="18203"/>
    <cellStyle name="Good 2 2 7" xfId="18204"/>
    <cellStyle name="Good 2 2 8" xfId="18205"/>
    <cellStyle name="Good 2 3" xfId="18206"/>
    <cellStyle name="Good 2 3 2" xfId="18207"/>
    <cellStyle name="Good 2 3 3" xfId="18208"/>
    <cellStyle name="Good 2 3 4" xfId="18209"/>
    <cellStyle name="Good 2 3 5" xfId="18210"/>
    <cellStyle name="Good 2 4" xfId="18211"/>
    <cellStyle name="Good 2 5" xfId="18212"/>
    <cellStyle name="Good 2 6" xfId="18213"/>
    <cellStyle name="Good 2 7" xfId="18214"/>
    <cellStyle name="Good 2 8" xfId="18215"/>
    <cellStyle name="Good 20" xfId="2450"/>
    <cellStyle name="Good 21" xfId="2451"/>
    <cellStyle name="Good 22" xfId="2452"/>
    <cellStyle name="Good 23" xfId="2453"/>
    <cellStyle name="Good 24" xfId="2454"/>
    <cellStyle name="Good 25" xfId="2455"/>
    <cellStyle name="Good 26" xfId="2456"/>
    <cellStyle name="Good 27" xfId="2457"/>
    <cellStyle name="Good 28" xfId="2458"/>
    <cellStyle name="Good 29" xfId="2459"/>
    <cellStyle name="Good 3" xfId="2460"/>
    <cellStyle name="Good 3 2" xfId="2461"/>
    <cellStyle name="Good 30" xfId="2462"/>
    <cellStyle name="Good 31" xfId="2463"/>
    <cellStyle name="Good 32" xfId="2464"/>
    <cellStyle name="Good 33" xfId="2465"/>
    <cellStyle name="Good 34" xfId="2466"/>
    <cellStyle name="Good 35" xfId="2467"/>
    <cellStyle name="Good 36" xfId="2468"/>
    <cellStyle name="Good 37" xfId="2469"/>
    <cellStyle name="Good 38" xfId="2470"/>
    <cellStyle name="Good 39" xfId="2471"/>
    <cellStyle name="Good 4" xfId="2472"/>
    <cellStyle name="Good 4 2" xfId="2473"/>
    <cellStyle name="Good 40" xfId="2474"/>
    <cellStyle name="Good 41" xfId="2475"/>
    <cellStyle name="Good 42" xfId="2476"/>
    <cellStyle name="Good 43" xfId="2477"/>
    <cellStyle name="Good 44" xfId="2478"/>
    <cellStyle name="Good 45" xfId="2479"/>
    <cellStyle name="Good 46" xfId="2480"/>
    <cellStyle name="Good 47" xfId="2481"/>
    <cellStyle name="Good 48" xfId="2482"/>
    <cellStyle name="Good 49" xfId="2483"/>
    <cellStyle name="Good 5" xfId="2484"/>
    <cellStyle name="Good 5 2" xfId="2485"/>
    <cellStyle name="Good 50" xfId="2486"/>
    <cellStyle name="Good 51" xfId="2487"/>
    <cellStyle name="Good 52" xfId="2488"/>
    <cellStyle name="Good 53" xfId="2489"/>
    <cellStyle name="Good 54" xfId="2490"/>
    <cellStyle name="Good 55" xfId="2491"/>
    <cellStyle name="Good 56" xfId="2492"/>
    <cellStyle name="Good 57" xfId="2493"/>
    <cellStyle name="Good 58" xfId="2494"/>
    <cellStyle name="Good 59" xfId="2495"/>
    <cellStyle name="Good 6" xfId="2496"/>
    <cellStyle name="Good 6 2" xfId="2497"/>
    <cellStyle name="Good 60" xfId="2498"/>
    <cellStyle name="Good 61" xfId="2499"/>
    <cellStyle name="Good 62" xfId="2500"/>
    <cellStyle name="Good 63" xfId="2501"/>
    <cellStyle name="Good 64" xfId="2502"/>
    <cellStyle name="Good 65" xfId="2503"/>
    <cellStyle name="Good 66" xfId="2504"/>
    <cellStyle name="Good 67" xfId="2505"/>
    <cellStyle name="Good 68" xfId="2506"/>
    <cellStyle name="Good 69" xfId="2507"/>
    <cellStyle name="Good 7" xfId="2508"/>
    <cellStyle name="Good 7 2" xfId="2509"/>
    <cellStyle name="Good 70" xfId="2510"/>
    <cellStyle name="Good 71" xfId="2511"/>
    <cellStyle name="Good 72" xfId="2512"/>
    <cellStyle name="Good 73" xfId="18216"/>
    <cellStyle name="Good 73 2" xfId="18217"/>
    <cellStyle name="Good 73 3" xfId="18218"/>
    <cellStyle name="Good 73 4" xfId="18219"/>
    <cellStyle name="Good 73 5" xfId="18220"/>
    <cellStyle name="Good 74" xfId="18221"/>
    <cellStyle name="Good 75" xfId="18222"/>
    <cellStyle name="Good 76" xfId="18223"/>
    <cellStyle name="Good 77" xfId="18224"/>
    <cellStyle name="Good 78" xfId="18225"/>
    <cellStyle name="Good 8" xfId="2513"/>
    <cellStyle name="Good 8 2" xfId="2514"/>
    <cellStyle name="Good 9" xfId="2515"/>
    <cellStyle name="Good 9 2" xfId="2516"/>
    <cellStyle name="Heading 1 10" xfId="2517"/>
    <cellStyle name="Heading 1 11" xfId="2518"/>
    <cellStyle name="Heading 1 12" xfId="2519"/>
    <cellStyle name="Heading 1 13" xfId="2520"/>
    <cellStyle name="Heading 1 14" xfId="2521"/>
    <cellStyle name="Heading 1 15" xfId="2522"/>
    <cellStyle name="Heading 1 16" xfId="2523"/>
    <cellStyle name="Heading 1 17" xfId="2524"/>
    <cellStyle name="Heading 1 18" xfId="2525"/>
    <cellStyle name="Heading 1 19" xfId="2526"/>
    <cellStyle name="Heading 1 2" xfId="2527"/>
    <cellStyle name="Heading 1 2 2" xfId="18226"/>
    <cellStyle name="Heading 1 2 2 2" xfId="18227"/>
    <cellStyle name="Heading 1 2 2 3" xfId="18228"/>
    <cellStyle name="Heading 1 2 2 4" xfId="18229"/>
    <cellStyle name="Heading 1 2 2 5" xfId="18230"/>
    <cellStyle name="Heading 1 2 3" xfId="18231"/>
    <cellStyle name="Heading 1 2 4" xfId="18232"/>
    <cellStyle name="Heading 1 2 5" xfId="18233"/>
    <cellStyle name="Heading 1 2 6" xfId="18234"/>
    <cellStyle name="Heading 1 2 7" xfId="18235"/>
    <cellStyle name="Heading 1 2 8" xfId="18236"/>
    <cellStyle name="Heading 1 20" xfId="2528"/>
    <cellStyle name="Heading 1 21" xfId="2529"/>
    <cellStyle name="Heading 1 22" xfId="2530"/>
    <cellStyle name="Heading 1 23" xfId="2531"/>
    <cellStyle name="Heading 1 24" xfId="2532"/>
    <cellStyle name="Heading 1 25" xfId="2533"/>
    <cellStyle name="Heading 1 26" xfId="2534"/>
    <cellStyle name="Heading 1 27" xfId="2535"/>
    <cellStyle name="Heading 1 28" xfId="2536"/>
    <cellStyle name="Heading 1 29" xfId="2537"/>
    <cellStyle name="Heading 1 3" xfId="2538"/>
    <cellStyle name="Heading 1 30" xfId="2539"/>
    <cellStyle name="Heading 1 31" xfId="2540"/>
    <cellStyle name="Heading 1 32" xfId="2541"/>
    <cellStyle name="Heading 1 33" xfId="2542"/>
    <cellStyle name="Heading 1 34" xfId="2543"/>
    <cellStyle name="Heading 1 35" xfId="2544"/>
    <cellStyle name="Heading 1 36" xfId="2545"/>
    <cellStyle name="Heading 1 37" xfId="2546"/>
    <cellStyle name="Heading 1 38" xfId="2547"/>
    <cellStyle name="Heading 1 39" xfId="2548"/>
    <cellStyle name="Heading 1 4" xfId="2549"/>
    <cellStyle name="Heading 1 40" xfId="2550"/>
    <cellStyle name="Heading 1 41" xfId="2551"/>
    <cellStyle name="Heading 1 42" xfId="2552"/>
    <cellStyle name="Heading 1 43" xfId="2553"/>
    <cellStyle name="Heading 1 44" xfId="2554"/>
    <cellStyle name="Heading 1 45" xfId="2555"/>
    <cellStyle name="Heading 1 46" xfId="2556"/>
    <cellStyle name="Heading 1 47" xfId="2557"/>
    <cellStyle name="Heading 1 48" xfId="2558"/>
    <cellStyle name="Heading 1 49" xfId="2559"/>
    <cellStyle name="Heading 1 5" xfId="2560"/>
    <cellStyle name="Heading 1 50" xfId="2561"/>
    <cellStyle name="Heading 1 51" xfId="2562"/>
    <cellStyle name="Heading 1 52" xfId="2563"/>
    <cellStyle name="Heading 1 53" xfId="2564"/>
    <cellStyle name="Heading 1 54" xfId="2565"/>
    <cellStyle name="Heading 1 55" xfId="2566"/>
    <cellStyle name="Heading 1 56" xfId="2567"/>
    <cellStyle name="Heading 1 57" xfId="2568"/>
    <cellStyle name="Heading 1 58" xfId="2569"/>
    <cellStyle name="Heading 1 59" xfId="2570"/>
    <cellStyle name="Heading 1 6" xfId="2571"/>
    <cellStyle name="Heading 1 60" xfId="2572"/>
    <cellStyle name="Heading 1 61" xfId="2573"/>
    <cellStyle name="Heading 1 62" xfId="2574"/>
    <cellStyle name="Heading 1 63" xfId="2575"/>
    <cellStyle name="Heading 1 64" xfId="2576"/>
    <cellStyle name="Heading 1 65" xfId="2577"/>
    <cellStyle name="Heading 1 66" xfId="2578"/>
    <cellStyle name="Heading 1 67" xfId="2579"/>
    <cellStyle name="Heading 1 68" xfId="2580"/>
    <cellStyle name="Heading 1 69" xfId="2581"/>
    <cellStyle name="Heading 1 7" xfId="2582"/>
    <cellStyle name="Heading 1 70" xfId="2583"/>
    <cellStyle name="Heading 1 71" xfId="2584"/>
    <cellStyle name="Heading 1 72" xfId="2585"/>
    <cellStyle name="Heading 1 73" xfId="18237"/>
    <cellStyle name="Heading 1 73 2" xfId="18238"/>
    <cellStyle name="Heading 1 73 3" xfId="18239"/>
    <cellStyle name="Heading 1 73 4" xfId="18240"/>
    <cellStyle name="Heading 1 73 5" xfId="18241"/>
    <cellStyle name="Heading 1 74" xfId="18242"/>
    <cellStyle name="Heading 1 75" xfId="18243"/>
    <cellStyle name="Heading 1 76" xfId="18244"/>
    <cellStyle name="Heading 1 77" xfId="18245"/>
    <cellStyle name="Heading 1 78" xfId="18246"/>
    <cellStyle name="Heading 1 8" xfId="2586"/>
    <cellStyle name="Heading 1 9" xfId="2587"/>
    <cellStyle name="Heading 2 10" xfId="2588"/>
    <cellStyle name="Heading 2 11" xfId="2589"/>
    <cellStyle name="Heading 2 12" xfId="2590"/>
    <cellStyle name="Heading 2 13" xfId="2591"/>
    <cellStyle name="Heading 2 14" xfId="2592"/>
    <cellStyle name="Heading 2 15" xfId="2593"/>
    <cellStyle name="Heading 2 16" xfId="2594"/>
    <cellStyle name="Heading 2 17" xfId="2595"/>
    <cellStyle name="Heading 2 18" xfId="2596"/>
    <cellStyle name="Heading 2 19" xfId="2597"/>
    <cellStyle name="Heading 2 2" xfId="2598"/>
    <cellStyle name="Heading 2 2 2" xfId="18247"/>
    <cellStyle name="Heading 2 2 2 2" xfId="18248"/>
    <cellStyle name="Heading 2 2 2 3" xfId="18249"/>
    <cellStyle name="Heading 2 2 2 4" xfId="18250"/>
    <cellStyle name="Heading 2 2 2 5" xfId="18251"/>
    <cellStyle name="Heading 2 2 3" xfId="18252"/>
    <cellStyle name="Heading 2 2 4" xfId="18253"/>
    <cellStyle name="Heading 2 2 5" xfId="18254"/>
    <cellStyle name="Heading 2 2 6" xfId="18255"/>
    <cellStyle name="Heading 2 2 7" xfId="18256"/>
    <cellStyle name="Heading 2 2 8" xfId="18257"/>
    <cellStyle name="Heading 2 20" xfId="2599"/>
    <cellStyle name="Heading 2 21" xfId="2600"/>
    <cellStyle name="Heading 2 22" xfId="2601"/>
    <cellStyle name="Heading 2 23" xfId="2602"/>
    <cellStyle name="Heading 2 24" xfId="2603"/>
    <cellStyle name="Heading 2 25" xfId="2604"/>
    <cellStyle name="Heading 2 26" xfId="2605"/>
    <cellStyle name="Heading 2 27" xfId="2606"/>
    <cellStyle name="Heading 2 28" xfId="2607"/>
    <cellStyle name="Heading 2 29" xfId="2608"/>
    <cellStyle name="Heading 2 3" xfId="2609"/>
    <cellStyle name="Heading 2 30" xfId="2610"/>
    <cellStyle name="Heading 2 31" xfId="2611"/>
    <cellStyle name="Heading 2 32" xfId="2612"/>
    <cellStyle name="Heading 2 33" xfId="2613"/>
    <cellStyle name="Heading 2 34" xfId="2614"/>
    <cellStyle name="Heading 2 35" xfId="2615"/>
    <cellStyle name="Heading 2 36" xfId="2616"/>
    <cellStyle name="Heading 2 37" xfId="2617"/>
    <cellStyle name="Heading 2 38" xfId="2618"/>
    <cellStyle name="Heading 2 39" xfId="2619"/>
    <cellStyle name="Heading 2 4" xfId="2620"/>
    <cellStyle name="Heading 2 40" xfId="2621"/>
    <cellStyle name="Heading 2 41" xfId="2622"/>
    <cellStyle name="Heading 2 42" xfId="2623"/>
    <cellStyle name="Heading 2 43" xfId="2624"/>
    <cellStyle name="Heading 2 44" xfId="2625"/>
    <cellStyle name="Heading 2 45" xfId="2626"/>
    <cellStyle name="Heading 2 46" xfId="2627"/>
    <cellStyle name="Heading 2 47" xfId="2628"/>
    <cellStyle name="Heading 2 48" xfId="2629"/>
    <cellStyle name="Heading 2 49" xfId="2630"/>
    <cellStyle name="Heading 2 5" xfId="2631"/>
    <cellStyle name="Heading 2 50" xfId="2632"/>
    <cellStyle name="Heading 2 51" xfId="2633"/>
    <cellStyle name="Heading 2 52" xfId="2634"/>
    <cellStyle name="Heading 2 53" xfId="2635"/>
    <cellStyle name="Heading 2 54" xfId="2636"/>
    <cellStyle name="Heading 2 55" xfId="2637"/>
    <cellStyle name="Heading 2 56" xfId="2638"/>
    <cellStyle name="Heading 2 57" xfId="2639"/>
    <cellStyle name="Heading 2 58" xfId="2640"/>
    <cellStyle name="Heading 2 59" xfId="2641"/>
    <cellStyle name="Heading 2 6" xfId="2642"/>
    <cellStyle name="Heading 2 60" xfId="2643"/>
    <cellStyle name="Heading 2 61" xfId="2644"/>
    <cellStyle name="Heading 2 62" xfId="2645"/>
    <cellStyle name="Heading 2 63" xfId="2646"/>
    <cellStyle name="Heading 2 64" xfId="2647"/>
    <cellStyle name="Heading 2 65" xfId="2648"/>
    <cellStyle name="Heading 2 66" xfId="2649"/>
    <cellStyle name="Heading 2 67" xfId="2650"/>
    <cellStyle name="Heading 2 68" xfId="2651"/>
    <cellStyle name="Heading 2 69" xfId="2652"/>
    <cellStyle name="Heading 2 7" xfId="2653"/>
    <cellStyle name="Heading 2 70" xfId="2654"/>
    <cellStyle name="Heading 2 71" xfId="2655"/>
    <cellStyle name="Heading 2 72" xfId="2656"/>
    <cellStyle name="Heading 2 73" xfId="18258"/>
    <cellStyle name="Heading 2 73 2" xfId="18259"/>
    <cellStyle name="Heading 2 73 3" xfId="18260"/>
    <cellStyle name="Heading 2 73 4" xfId="18261"/>
    <cellStyle name="Heading 2 73 5" xfId="18262"/>
    <cellStyle name="Heading 2 74" xfId="18263"/>
    <cellStyle name="Heading 2 75" xfId="18264"/>
    <cellStyle name="Heading 2 76" xfId="18265"/>
    <cellStyle name="Heading 2 77" xfId="18266"/>
    <cellStyle name="Heading 2 78" xfId="18267"/>
    <cellStyle name="Heading 2 8" xfId="2657"/>
    <cellStyle name="Heading 2 9" xfId="2658"/>
    <cellStyle name="Heading 3 10" xfId="2659"/>
    <cellStyle name="Heading 3 11" xfId="2660"/>
    <cellStyle name="Heading 3 12" xfId="2661"/>
    <cellStyle name="Heading 3 13" xfId="2662"/>
    <cellStyle name="Heading 3 14" xfId="2663"/>
    <cellStyle name="Heading 3 15" xfId="2664"/>
    <cellStyle name="Heading 3 16" xfId="2665"/>
    <cellStyle name="Heading 3 17" xfId="2666"/>
    <cellStyle name="Heading 3 18" xfId="2667"/>
    <cellStyle name="Heading 3 19" xfId="2668"/>
    <cellStyle name="Heading 3 2" xfId="2669"/>
    <cellStyle name="Heading 3 2 2" xfId="18268"/>
    <cellStyle name="Heading 3 2 2 2" xfId="18269"/>
    <cellStyle name="Heading 3 2 2 3" xfId="18270"/>
    <cellStyle name="Heading 3 2 2 4" xfId="18271"/>
    <cellStyle name="Heading 3 2 2 5" xfId="18272"/>
    <cellStyle name="Heading 3 2 3" xfId="18273"/>
    <cellStyle name="Heading 3 2 4" xfId="18274"/>
    <cellStyle name="Heading 3 2 5" xfId="18275"/>
    <cellStyle name="Heading 3 2 6" xfId="18276"/>
    <cellStyle name="Heading 3 2 7" xfId="18277"/>
    <cellStyle name="Heading 3 2 8" xfId="18278"/>
    <cellStyle name="Heading 3 20" xfId="2670"/>
    <cellStyle name="Heading 3 21" xfId="2671"/>
    <cellStyle name="Heading 3 22" xfId="2672"/>
    <cellStyle name="Heading 3 23" xfId="2673"/>
    <cellStyle name="Heading 3 24" xfId="2674"/>
    <cellStyle name="Heading 3 25" xfId="2675"/>
    <cellStyle name="Heading 3 26" xfId="2676"/>
    <cellStyle name="Heading 3 27" xfId="2677"/>
    <cellStyle name="Heading 3 28" xfId="2678"/>
    <cellStyle name="Heading 3 29" xfId="2679"/>
    <cellStyle name="Heading 3 3" xfId="2680"/>
    <cellStyle name="Heading 3 30" xfId="2681"/>
    <cellStyle name="Heading 3 31" xfId="2682"/>
    <cellStyle name="Heading 3 32" xfId="2683"/>
    <cellStyle name="Heading 3 33" xfId="2684"/>
    <cellStyle name="Heading 3 34" xfId="2685"/>
    <cellStyle name="Heading 3 35" xfId="2686"/>
    <cellStyle name="Heading 3 36" xfId="2687"/>
    <cellStyle name="Heading 3 37" xfId="2688"/>
    <cellStyle name="Heading 3 38" xfId="2689"/>
    <cellStyle name="Heading 3 39" xfId="2690"/>
    <cellStyle name="Heading 3 4" xfId="2691"/>
    <cellStyle name="Heading 3 40" xfId="2692"/>
    <cellStyle name="Heading 3 41" xfId="2693"/>
    <cellStyle name="Heading 3 42" xfId="2694"/>
    <cellStyle name="Heading 3 43" xfId="2695"/>
    <cellStyle name="Heading 3 44" xfId="2696"/>
    <cellStyle name="Heading 3 45" xfId="2697"/>
    <cellStyle name="Heading 3 46" xfId="2698"/>
    <cellStyle name="Heading 3 47" xfId="2699"/>
    <cellStyle name="Heading 3 48" xfId="2700"/>
    <cellStyle name="Heading 3 49" xfId="2701"/>
    <cellStyle name="Heading 3 5" xfId="2702"/>
    <cellStyle name="Heading 3 50" xfId="2703"/>
    <cellStyle name="Heading 3 51" xfId="2704"/>
    <cellStyle name="Heading 3 52" xfId="2705"/>
    <cellStyle name="Heading 3 53" xfId="2706"/>
    <cellStyle name="Heading 3 54" xfId="2707"/>
    <cellStyle name="Heading 3 55" xfId="2708"/>
    <cellStyle name="Heading 3 56" xfId="2709"/>
    <cellStyle name="Heading 3 57" xfId="2710"/>
    <cellStyle name="Heading 3 58" xfId="2711"/>
    <cellStyle name="Heading 3 59" xfId="2712"/>
    <cellStyle name="Heading 3 6" xfId="2713"/>
    <cellStyle name="Heading 3 60" xfId="2714"/>
    <cellStyle name="Heading 3 61" xfId="2715"/>
    <cellStyle name="Heading 3 62" xfId="2716"/>
    <cellStyle name="Heading 3 63" xfId="2717"/>
    <cellStyle name="Heading 3 64" xfId="2718"/>
    <cellStyle name="Heading 3 65" xfId="2719"/>
    <cellStyle name="Heading 3 66" xfId="2720"/>
    <cellStyle name="Heading 3 67" xfId="2721"/>
    <cellStyle name="Heading 3 68" xfId="2722"/>
    <cellStyle name="Heading 3 69" xfId="2723"/>
    <cellStyle name="Heading 3 7" xfId="2724"/>
    <cellStyle name="Heading 3 70" xfId="2725"/>
    <cellStyle name="Heading 3 71" xfId="2726"/>
    <cellStyle name="Heading 3 72" xfId="2727"/>
    <cellStyle name="Heading 3 73" xfId="18279"/>
    <cellStyle name="Heading 3 73 2" xfId="18280"/>
    <cellStyle name="Heading 3 73 3" xfId="18281"/>
    <cellStyle name="Heading 3 73 4" xfId="18282"/>
    <cellStyle name="Heading 3 73 5" xfId="18283"/>
    <cellStyle name="Heading 3 74" xfId="18284"/>
    <cellStyle name="Heading 3 75" xfId="18285"/>
    <cellStyle name="Heading 3 76" xfId="18286"/>
    <cellStyle name="Heading 3 77" xfId="18287"/>
    <cellStyle name="Heading 3 78" xfId="18288"/>
    <cellStyle name="Heading 3 8" xfId="2728"/>
    <cellStyle name="Heading 3 9" xfId="2729"/>
    <cellStyle name="Heading 4 10" xfId="2730"/>
    <cellStyle name="Heading 4 11" xfId="2731"/>
    <cellStyle name="Heading 4 12" xfId="2732"/>
    <cellStyle name="Heading 4 13" xfId="2733"/>
    <cellStyle name="Heading 4 14" xfId="2734"/>
    <cellStyle name="Heading 4 15" xfId="2735"/>
    <cellStyle name="Heading 4 16" xfId="2736"/>
    <cellStyle name="Heading 4 17" xfId="2737"/>
    <cellStyle name="Heading 4 18" xfId="2738"/>
    <cellStyle name="Heading 4 19" xfId="2739"/>
    <cellStyle name="Heading 4 2" xfId="2740"/>
    <cellStyle name="Heading 4 2 2" xfId="18289"/>
    <cellStyle name="Heading 4 2 2 2" xfId="18290"/>
    <cellStyle name="Heading 4 2 2 3" xfId="18291"/>
    <cellStyle name="Heading 4 2 2 4" xfId="18292"/>
    <cellStyle name="Heading 4 2 2 5" xfId="18293"/>
    <cellStyle name="Heading 4 2 3" xfId="18294"/>
    <cellStyle name="Heading 4 2 4" xfId="18295"/>
    <cellStyle name="Heading 4 2 5" xfId="18296"/>
    <cellStyle name="Heading 4 2 6" xfId="18297"/>
    <cellStyle name="Heading 4 2 7" xfId="18298"/>
    <cellStyle name="Heading 4 2 8" xfId="18299"/>
    <cellStyle name="Heading 4 20" xfId="2741"/>
    <cellStyle name="Heading 4 21" xfId="2742"/>
    <cellStyle name="Heading 4 22" xfId="2743"/>
    <cellStyle name="Heading 4 23" xfId="2744"/>
    <cellStyle name="Heading 4 24" xfId="2745"/>
    <cellStyle name="Heading 4 25" xfId="2746"/>
    <cellStyle name="Heading 4 26" xfId="2747"/>
    <cellStyle name="Heading 4 27" xfId="2748"/>
    <cellStyle name="Heading 4 28" xfId="2749"/>
    <cellStyle name="Heading 4 29" xfId="2750"/>
    <cellStyle name="Heading 4 3" xfId="2751"/>
    <cellStyle name="Heading 4 30" xfId="2752"/>
    <cellStyle name="Heading 4 31" xfId="2753"/>
    <cellStyle name="Heading 4 32" xfId="2754"/>
    <cellStyle name="Heading 4 33" xfId="2755"/>
    <cellStyle name="Heading 4 34" xfId="2756"/>
    <cellStyle name="Heading 4 35" xfId="2757"/>
    <cellStyle name="Heading 4 36" xfId="2758"/>
    <cellStyle name="Heading 4 37" xfId="2759"/>
    <cellStyle name="Heading 4 38" xfId="2760"/>
    <cellStyle name="Heading 4 39" xfId="2761"/>
    <cellStyle name="Heading 4 4" xfId="2762"/>
    <cellStyle name="Heading 4 40" xfId="2763"/>
    <cellStyle name="Heading 4 41" xfId="2764"/>
    <cellStyle name="Heading 4 42" xfId="2765"/>
    <cellStyle name="Heading 4 43" xfId="2766"/>
    <cellStyle name="Heading 4 44" xfId="2767"/>
    <cellStyle name="Heading 4 45" xfId="2768"/>
    <cellStyle name="Heading 4 46" xfId="2769"/>
    <cellStyle name="Heading 4 47" xfId="2770"/>
    <cellStyle name="Heading 4 48" xfId="2771"/>
    <cellStyle name="Heading 4 49" xfId="2772"/>
    <cellStyle name="Heading 4 5" xfId="2773"/>
    <cellStyle name="Heading 4 50" xfId="2774"/>
    <cellStyle name="Heading 4 51" xfId="2775"/>
    <cellStyle name="Heading 4 52" xfId="2776"/>
    <cellStyle name="Heading 4 53" xfId="2777"/>
    <cellStyle name="Heading 4 54" xfId="2778"/>
    <cellStyle name="Heading 4 55" xfId="2779"/>
    <cellStyle name="Heading 4 56" xfId="2780"/>
    <cellStyle name="Heading 4 57" xfId="2781"/>
    <cellStyle name="Heading 4 58" xfId="2782"/>
    <cellStyle name="Heading 4 59" xfId="2783"/>
    <cellStyle name="Heading 4 6" xfId="2784"/>
    <cellStyle name="Heading 4 60" xfId="2785"/>
    <cellStyle name="Heading 4 61" xfId="2786"/>
    <cellStyle name="Heading 4 62" xfId="2787"/>
    <cellStyle name="Heading 4 63" xfId="2788"/>
    <cellStyle name="Heading 4 64" xfId="2789"/>
    <cellStyle name="Heading 4 65" xfId="2790"/>
    <cellStyle name="Heading 4 66" xfId="2791"/>
    <cellStyle name="Heading 4 67" xfId="2792"/>
    <cellStyle name="Heading 4 68" xfId="2793"/>
    <cellStyle name="Heading 4 69" xfId="2794"/>
    <cellStyle name="Heading 4 7" xfId="2795"/>
    <cellStyle name="Heading 4 70" xfId="2796"/>
    <cellStyle name="Heading 4 71" xfId="2797"/>
    <cellStyle name="Heading 4 72" xfId="2798"/>
    <cellStyle name="Heading 4 73" xfId="18300"/>
    <cellStyle name="Heading 4 73 2" xfId="18301"/>
    <cellStyle name="Heading 4 73 3" xfId="18302"/>
    <cellStyle name="Heading 4 73 4" xfId="18303"/>
    <cellStyle name="Heading 4 73 5" xfId="18304"/>
    <cellStyle name="Heading 4 74" xfId="18305"/>
    <cellStyle name="Heading 4 75" xfId="18306"/>
    <cellStyle name="Heading 4 76" xfId="18307"/>
    <cellStyle name="Heading 4 77" xfId="18308"/>
    <cellStyle name="Heading 4 78" xfId="18309"/>
    <cellStyle name="Heading 4 8" xfId="2799"/>
    <cellStyle name="Heading 4 9" xfId="2800"/>
    <cellStyle name="Hyperlink 2" xfId="18310"/>
    <cellStyle name="Input 10" xfId="2801"/>
    <cellStyle name="Input 10 2" xfId="2802"/>
    <cellStyle name="Input 11" xfId="2803"/>
    <cellStyle name="Input 11 2" xfId="2804"/>
    <cellStyle name="Input 12" xfId="2805"/>
    <cellStyle name="Input 12 2" xfId="2806"/>
    <cellStyle name="Input 13" xfId="2807"/>
    <cellStyle name="Input 14" xfId="2808"/>
    <cellStyle name="Input 15" xfId="2809"/>
    <cellStyle name="Input 16" xfId="2810"/>
    <cellStyle name="Input 17" xfId="2811"/>
    <cellStyle name="Input 18" xfId="2812"/>
    <cellStyle name="Input 19" xfId="2813"/>
    <cellStyle name="Input 2" xfId="2814"/>
    <cellStyle name="Input 2 2" xfId="2815"/>
    <cellStyle name="Input 2 2 2" xfId="18311"/>
    <cellStyle name="Input 2 2 2 2" xfId="18312"/>
    <cellStyle name="Input 2 2 2 3" xfId="18313"/>
    <cellStyle name="Input 2 2 2 4" xfId="18314"/>
    <cellStyle name="Input 2 2 2 5" xfId="18315"/>
    <cellStyle name="Input 2 2 3" xfId="18316"/>
    <cellStyle name="Input 2 2 4" xfId="18317"/>
    <cellStyle name="Input 2 2 5" xfId="18318"/>
    <cellStyle name="Input 2 2 6" xfId="18319"/>
    <cellStyle name="Input 2 2 7" xfId="18320"/>
    <cellStyle name="Input 2 2 8" xfId="18321"/>
    <cellStyle name="Input 2 3" xfId="18322"/>
    <cellStyle name="Input 2 3 2" xfId="18323"/>
    <cellStyle name="Input 2 3 3" xfId="18324"/>
    <cellStyle name="Input 2 3 4" xfId="18325"/>
    <cellStyle name="Input 2 3 5" xfId="18326"/>
    <cellStyle name="Input 2 4" xfId="18327"/>
    <cellStyle name="Input 2 5" xfId="18328"/>
    <cellStyle name="Input 2 6" xfId="18329"/>
    <cellStyle name="Input 2 7" xfId="18330"/>
    <cellStyle name="Input 2 8" xfId="18331"/>
    <cellStyle name="Input 20" xfId="2816"/>
    <cellStyle name="Input 21" xfId="2817"/>
    <cellStyle name="Input 22" xfId="2818"/>
    <cellStyle name="Input 23" xfId="2819"/>
    <cellStyle name="Input 24" xfId="2820"/>
    <cellStyle name="Input 25" xfId="2821"/>
    <cellStyle name="Input 26" xfId="2822"/>
    <cellStyle name="Input 27" xfId="2823"/>
    <cellStyle name="Input 28" xfId="2824"/>
    <cellStyle name="Input 29" xfId="2825"/>
    <cellStyle name="Input 3" xfId="2826"/>
    <cellStyle name="Input 3 2" xfId="2827"/>
    <cellStyle name="Input 30" xfId="2828"/>
    <cellStyle name="Input 31" xfId="2829"/>
    <cellStyle name="Input 32" xfId="2830"/>
    <cellStyle name="Input 33" xfId="2831"/>
    <cellStyle name="Input 34" xfId="2832"/>
    <cellStyle name="Input 35" xfId="2833"/>
    <cellStyle name="Input 36" xfId="2834"/>
    <cellStyle name="Input 37" xfId="2835"/>
    <cellStyle name="Input 38" xfId="2836"/>
    <cellStyle name="Input 39" xfId="2837"/>
    <cellStyle name="Input 4" xfId="2838"/>
    <cellStyle name="Input 4 2" xfId="2839"/>
    <cellStyle name="Input 40" xfId="2840"/>
    <cellStyle name="Input 41" xfId="2841"/>
    <cellStyle name="Input 42" xfId="2842"/>
    <cellStyle name="Input 43" xfId="2843"/>
    <cellStyle name="Input 44" xfId="2844"/>
    <cellStyle name="Input 45" xfId="2845"/>
    <cellStyle name="Input 46" xfId="2846"/>
    <cellStyle name="Input 47" xfId="2847"/>
    <cellStyle name="Input 48" xfId="2848"/>
    <cellStyle name="Input 49" xfId="2849"/>
    <cellStyle name="Input 5" xfId="2850"/>
    <cellStyle name="Input 5 2" xfId="2851"/>
    <cellStyle name="Input 50" xfId="2852"/>
    <cellStyle name="Input 51" xfId="2853"/>
    <cellStyle name="Input 52" xfId="2854"/>
    <cellStyle name="Input 53" xfId="2855"/>
    <cellStyle name="Input 54" xfId="2856"/>
    <cellStyle name="Input 55" xfId="2857"/>
    <cellStyle name="Input 56" xfId="2858"/>
    <cellStyle name="Input 57" xfId="2859"/>
    <cellStyle name="Input 58" xfId="2860"/>
    <cellStyle name="Input 59" xfId="2861"/>
    <cellStyle name="Input 6" xfId="2862"/>
    <cellStyle name="Input 6 2" xfId="2863"/>
    <cellStyle name="Input 60" xfId="2864"/>
    <cellStyle name="Input 61" xfId="2865"/>
    <cellStyle name="Input 62" xfId="2866"/>
    <cellStyle name="Input 63" xfId="2867"/>
    <cellStyle name="Input 64" xfId="2868"/>
    <cellStyle name="Input 65" xfId="2869"/>
    <cellStyle name="Input 66" xfId="2870"/>
    <cellStyle name="Input 67" xfId="2871"/>
    <cellStyle name="Input 68" xfId="2872"/>
    <cellStyle name="Input 69" xfId="2873"/>
    <cellStyle name="Input 7" xfId="2874"/>
    <cellStyle name="Input 7 2" xfId="2875"/>
    <cellStyle name="Input 70" xfId="2876"/>
    <cellStyle name="Input 71" xfId="2877"/>
    <cellStyle name="Input 72" xfId="2878"/>
    <cellStyle name="Input 73" xfId="18332"/>
    <cellStyle name="Input 73 2" xfId="18333"/>
    <cellStyle name="Input 73 3" xfId="18334"/>
    <cellStyle name="Input 73 4" xfId="18335"/>
    <cellStyle name="Input 73 5" xfId="18336"/>
    <cellStyle name="Input 74" xfId="18337"/>
    <cellStyle name="Input 75" xfId="18338"/>
    <cellStyle name="Input 76" xfId="18339"/>
    <cellStyle name="Input 77" xfId="18340"/>
    <cellStyle name="Input 78" xfId="18341"/>
    <cellStyle name="Input 8" xfId="2879"/>
    <cellStyle name="Input 8 2" xfId="2880"/>
    <cellStyle name="Input 9" xfId="2881"/>
    <cellStyle name="Input 9 2" xfId="2882"/>
    <cellStyle name="Linked Cell 10" xfId="2883"/>
    <cellStyle name="Linked Cell 11" xfId="2884"/>
    <cellStyle name="Linked Cell 12" xfId="2885"/>
    <cellStyle name="Linked Cell 13" xfId="2886"/>
    <cellStyle name="Linked Cell 14" xfId="2887"/>
    <cellStyle name="Linked Cell 15" xfId="2888"/>
    <cellStyle name="Linked Cell 16" xfId="2889"/>
    <cellStyle name="Linked Cell 17" xfId="2890"/>
    <cellStyle name="Linked Cell 18" xfId="2891"/>
    <cellStyle name="Linked Cell 19" xfId="2892"/>
    <cellStyle name="Linked Cell 2" xfId="2893"/>
    <cellStyle name="Linked Cell 2 2" xfId="18342"/>
    <cellStyle name="Linked Cell 2 2 2" xfId="18343"/>
    <cellStyle name="Linked Cell 2 2 3" xfId="18344"/>
    <cellStyle name="Linked Cell 2 2 4" xfId="18345"/>
    <cellStyle name="Linked Cell 2 2 5" xfId="18346"/>
    <cellStyle name="Linked Cell 2 3" xfId="18347"/>
    <cellStyle name="Linked Cell 2 4" xfId="18348"/>
    <cellStyle name="Linked Cell 2 5" xfId="18349"/>
    <cellStyle name="Linked Cell 2 6" xfId="18350"/>
    <cellStyle name="Linked Cell 2 7" xfId="18351"/>
    <cellStyle name="Linked Cell 2 8" xfId="18352"/>
    <cellStyle name="Linked Cell 20" xfId="2894"/>
    <cellStyle name="Linked Cell 21" xfId="2895"/>
    <cellStyle name="Linked Cell 22" xfId="2896"/>
    <cellStyle name="Linked Cell 23" xfId="2897"/>
    <cellStyle name="Linked Cell 24" xfId="2898"/>
    <cellStyle name="Linked Cell 25" xfId="2899"/>
    <cellStyle name="Linked Cell 26" xfId="2900"/>
    <cellStyle name="Linked Cell 27" xfId="2901"/>
    <cellStyle name="Linked Cell 28" xfId="2902"/>
    <cellStyle name="Linked Cell 29" xfId="2903"/>
    <cellStyle name="Linked Cell 3" xfId="2904"/>
    <cellStyle name="Linked Cell 30" xfId="2905"/>
    <cellStyle name="Linked Cell 31" xfId="2906"/>
    <cellStyle name="Linked Cell 32" xfId="2907"/>
    <cellStyle name="Linked Cell 33" xfId="2908"/>
    <cellStyle name="Linked Cell 34" xfId="2909"/>
    <cellStyle name="Linked Cell 35" xfId="2910"/>
    <cellStyle name="Linked Cell 36" xfId="2911"/>
    <cellStyle name="Linked Cell 37" xfId="2912"/>
    <cellStyle name="Linked Cell 38" xfId="2913"/>
    <cellStyle name="Linked Cell 39" xfId="2914"/>
    <cellStyle name="Linked Cell 4" xfId="2915"/>
    <cellStyle name="Linked Cell 40" xfId="2916"/>
    <cellStyle name="Linked Cell 41" xfId="2917"/>
    <cellStyle name="Linked Cell 42" xfId="2918"/>
    <cellStyle name="Linked Cell 43" xfId="2919"/>
    <cellStyle name="Linked Cell 44" xfId="2920"/>
    <cellStyle name="Linked Cell 45" xfId="2921"/>
    <cellStyle name="Linked Cell 46" xfId="2922"/>
    <cellStyle name="Linked Cell 47" xfId="2923"/>
    <cellStyle name="Linked Cell 48" xfId="2924"/>
    <cellStyle name="Linked Cell 49" xfId="2925"/>
    <cellStyle name="Linked Cell 5" xfId="2926"/>
    <cellStyle name="Linked Cell 50" xfId="2927"/>
    <cellStyle name="Linked Cell 51" xfId="2928"/>
    <cellStyle name="Linked Cell 52" xfId="2929"/>
    <cellStyle name="Linked Cell 53" xfId="2930"/>
    <cellStyle name="Linked Cell 54" xfId="2931"/>
    <cellStyle name="Linked Cell 55" xfId="2932"/>
    <cellStyle name="Linked Cell 56" xfId="2933"/>
    <cellStyle name="Linked Cell 57" xfId="2934"/>
    <cellStyle name="Linked Cell 58" xfId="2935"/>
    <cellStyle name="Linked Cell 59" xfId="2936"/>
    <cellStyle name="Linked Cell 6" xfId="2937"/>
    <cellStyle name="Linked Cell 60" xfId="2938"/>
    <cellStyle name="Linked Cell 61" xfId="2939"/>
    <cellStyle name="Linked Cell 62" xfId="2940"/>
    <cellStyle name="Linked Cell 63" xfId="2941"/>
    <cellStyle name="Linked Cell 64" xfId="2942"/>
    <cellStyle name="Linked Cell 65" xfId="2943"/>
    <cellStyle name="Linked Cell 66" xfId="2944"/>
    <cellStyle name="Linked Cell 67" xfId="2945"/>
    <cellStyle name="Linked Cell 68" xfId="2946"/>
    <cellStyle name="Linked Cell 69" xfId="2947"/>
    <cellStyle name="Linked Cell 7" xfId="2948"/>
    <cellStyle name="Linked Cell 70" xfId="2949"/>
    <cellStyle name="Linked Cell 71" xfId="2950"/>
    <cellStyle name="Linked Cell 72" xfId="2951"/>
    <cellStyle name="Linked Cell 73" xfId="18353"/>
    <cellStyle name="Linked Cell 73 2" xfId="18354"/>
    <cellStyle name="Linked Cell 73 3" xfId="18355"/>
    <cellStyle name="Linked Cell 73 4" xfId="18356"/>
    <cellStyle name="Linked Cell 73 5" xfId="18357"/>
    <cellStyle name="Linked Cell 74" xfId="18358"/>
    <cellStyle name="Linked Cell 75" xfId="18359"/>
    <cellStyle name="Linked Cell 76" xfId="18360"/>
    <cellStyle name="Linked Cell 77" xfId="18361"/>
    <cellStyle name="Linked Cell 78" xfId="18362"/>
    <cellStyle name="Linked Cell 8" xfId="2952"/>
    <cellStyle name="Linked Cell 9" xfId="2953"/>
    <cellStyle name="Neutral 10" xfId="2954"/>
    <cellStyle name="Neutral 10 2" xfId="2955"/>
    <cellStyle name="Neutral 11" xfId="2956"/>
    <cellStyle name="Neutral 11 2" xfId="2957"/>
    <cellStyle name="Neutral 12" xfId="2958"/>
    <cellStyle name="Neutral 12 2" xfId="2959"/>
    <cellStyle name="Neutral 13" xfId="2960"/>
    <cellStyle name="Neutral 14" xfId="2961"/>
    <cellStyle name="Neutral 15" xfId="2962"/>
    <cellStyle name="Neutral 16" xfId="2963"/>
    <cellStyle name="Neutral 17" xfId="2964"/>
    <cellStyle name="Neutral 18" xfId="2965"/>
    <cellStyle name="Neutral 19" xfId="2966"/>
    <cellStyle name="Neutral 2" xfId="2967"/>
    <cellStyle name="Neutral 2 2" xfId="2968"/>
    <cellStyle name="Neutral 2 2 2" xfId="18363"/>
    <cellStyle name="Neutral 2 2 2 2" xfId="18364"/>
    <cellStyle name="Neutral 2 2 2 3" xfId="18365"/>
    <cellStyle name="Neutral 2 2 2 4" xfId="18366"/>
    <cellStyle name="Neutral 2 2 2 5" xfId="18367"/>
    <cellStyle name="Neutral 2 2 3" xfId="18368"/>
    <cellStyle name="Neutral 2 2 4" xfId="18369"/>
    <cellStyle name="Neutral 2 2 5" xfId="18370"/>
    <cellStyle name="Neutral 2 2 6" xfId="18371"/>
    <cellStyle name="Neutral 2 2 7" xfId="18372"/>
    <cellStyle name="Neutral 2 2 8" xfId="18373"/>
    <cellStyle name="Neutral 2 3" xfId="18374"/>
    <cellStyle name="Neutral 2 3 2" xfId="18375"/>
    <cellStyle name="Neutral 2 3 3" xfId="18376"/>
    <cellStyle name="Neutral 2 3 4" xfId="18377"/>
    <cellStyle name="Neutral 2 3 5" xfId="18378"/>
    <cellStyle name="Neutral 2 4" xfId="18379"/>
    <cellStyle name="Neutral 2 5" xfId="18380"/>
    <cellStyle name="Neutral 2 6" xfId="18381"/>
    <cellStyle name="Neutral 2 7" xfId="18382"/>
    <cellStyle name="Neutral 2 8" xfId="18383"/>
    <cellStyle name="Neutral 20" xfId="2969"/>
    <cellStyle name="Neutral 21" xfId="2970"/>
    <cellStyle name="Neutral 22" xfId="2971"/>
    <cellStyle name="Neutral 23" xfId="2972"/>
    <cellStyle name="Neutral 24" xfId="2973"/>
    <cellStyle name="Neutral 25" xfId="2974"/>
    <cellStyle name="Neutral 26" xfId="2975"/>
    <cellStyle name="Neutral 27" xfId="2976"/>
    <cellStyle name="Neutral 28" xfId="2977"/>
    <cellStyle name="Neutral 29" xfId="2978"/>
    <cellStyle name="Neutral 3" xfId="2979"/>
    <cellStyle name="Neutral 3 2" xfId="2980"/>
    <cellStyle name="Neutral 30" xfId="2981"/>
    <cellStyle name="Neutral 31" xfId="2982"/>
    <cellStyle name="Neutral 32" xfId="2983"/>
    <cellStyle name="Neutral 33" xfId="2984"/>
    <cellStyle name="Neutral 34" xfId="2985"/>
    <cellStyle name="Neutral 35" xfId="2986"/>
    <cellStyle name="Neutral 36" xfId="2987"/>
    <cellStyle name="Neutral 37" xfId="2988"/>
    <cellStyle name="Neutral 38" xfId="2989"/>
    <cellStyle name="Neutral 39" xfId="2990"/>
    <cellStyle name="Neutral 4" xfId="2991"/>
    <cellStyle name="Neutral 4 2" xfId="2992"/>
    <cellStyle name="Neutral 40" xfId="2993"/>
    <cellStyle name="Neutral 41" xfId="2994"/>
    <cellStyle name="Neutral 42" xfId="2995"/>
    <cellStyle name="Neutral 43" xfId="2996"/>
    <cellStyle name="Neutral 44" xfId="2997"/>
    <cellStyle name="Neutral 45" xfId="2998"/>
    <cellStyle name="Neutral 46" xfId="2999"/>
    <cellStyle name="Neutral 47" xfId="3000"/>
    <cellStyle name="Neutral 48" xfId="3001"/>
    <cellStyle name="Neutral 49" xfId="3002"/>
    <cellStyle name="Neutral 5" xfId="3003"/>
    <cellStyle name="Neutral 5 2" xfId="3004"/>
    <cellStyle name="Neutral 50" xfId="3005"/>
    <cellStyle name="Neutral 51" xfId="3006"/>
    <cellStyle name="Neutral 52" xfId="3007"/>
    <cellStyle name="Neutral 53" xfId="3008"/>
    <cellStyle name="Neutral 54" xfId="3009"/>
    <cellStyle name="Neutral 55" xfId="3010"/>
    <cellStyle name="Neutral 56" xfId="3011"/>
    <cellStyle name="Neutral 57" xfId="3012"/>
    <cellStyle name="Neutral 58" xfId="3013"/>
    <cellStyle name="Neutral 59" xfId="3014"/>
    <cellStyle name="Neutral 6" xfId="3015"/>
    <cellStyle name="Neutral 6 2" xfId="3016"/>
    <cellStyle name="Neutral 60" xfId="3017"/>
    <cellStyle name="Neutral 61" xfId="3018"/>
    <cellStyle name="Neutral 62" xfId="3019"/>
    <cellStyle name="Neutral 63" xfId="3020"/>
    <cellStyle name="Neutral 64" xfId="3021"/>
    <cellStyle name="Neutral 65" xfId="3022"/>
    <cellStyle name="Neutral 66" xfId="3023"/>
    <cellStyle name="Neutral 67" xfId="3024"/>
    <cellStyle name="Neutral 68" xfId="3025"/>
    <cellStyle name="Neutral 69" xfId="3026"/>
    <cellStyle name="Neutral 7" xfId="3027"/>
    <cellStyle name="Neutral 7 2" xfId="3028"/>
    <cellStyle name="Neutral 70" xfId="3029"/>
    <cellStyle name="Neutral 71" xfId="3030"/>
    <cellStyle name="Neutral 72" xfId="3031"/>
    <cellStyle name="Neutral 73" xfId="18384"/>
    <cellStyle name="Neutral 73 2" xfId="18385"/>
    <cellStyle name="Neutral 73 3" xfId="18386"/>
    <cellStyle name="Neutral 73 4" xfId="18387"/>
    <cellStyle name="Neutral 73 5" xfId="18388"/>
    <cellStyle name="Neutral 74" xfId="18389"/>
    <cellStyle name="Neutral 75" xfId="18390"/>
    <cellStyle name="Neutral 76" xfId="18391"/>
    <cellStyle name="Neutral 77" xfId="18392"/>
    <cellStyle name="Neutral 78" xfId="18393"/>
    <cellStyle name="Neutral 8" xfId="3032"/>
    <cellStyle name="Neutral 8 2" xfId="3033"/>
    <cellStyle name="Neutral 9" xfId="3034"/>
    <cellStyle name="Neutral 9 2" xfId="3035"/>
    <cellStyle name="Normal" xfId="0" builtinId="0"/>
    <cellStyle name="Normal 10" xfId="3036"/>
    <cellStyle name="Normal 10 2" xfId="18394"/>
    <cellStyle name="Normal 10 3" xfId="18395"/>
    <cellStyle name="Normal 10 4" xfId="18396"/>
    <cellStyle name="Normal 10 5" xfId="18397"/>
    <cellStyle name="Normal 10 6" xfId="19741"/>
    <cellStyle name="Normal 11" xfId="3037"/>
    <cellStyle name="Normal 11 2" xfId="18398"/>
    <cellStyle name="Normal 11 3" xfId="18399"/>
    <cellStyle name="Normal 11 4" xfId="18400"/>
    <cellStyle name="Normal 11 5" xfId="18401"/>
    <cellStyle name="Normal 11 6" xfId="19742"/>
    <cellStyle name="Normal 12" xfId="3038"/>
    <cellStyle name="Normal 12 2" xfId="18402"/>
    <cellStyle name="Normal 12 3" xfId="18403"/>
    <cellStyle name="Normal 12 4" xfId="18404"/>
    <cellStyle name="Normal 12 5" xfId="18405"/>
    <cellStyle name="Normal 12 6" xfId="19743"/>
    <cellStyle name="Normal 13" xfId="3039"/>
    <cellStyle name="Normal 13 2" xfId="18406"/>
    <cellStyle name="Normal 13 3" xfId="18407"/>
    <cellStyle name="Normal 13 4" xfId="18408"/>
    <cellStyle name="Normal 13 5" xfId="18409"/>
    <cellStyle name="Normal 13 6" xfId="19744"/>
    <cellStyle name="Normal 14" xfId="3040"/>
    <cellStyle name="Normal 14 2" xfId="18410"/>
    <cellStyle name="Normal 14 3" xfId="18411"/>
    <cellStyle name="Normal 14 4" xfId="18412"/>
    <cellStyle name="Normal 14 5" xfId="18413"/>
    <cellStyle name="Normal 14 6" xfId="19745"/>
    <cellStyle name="Normal 15" xfId="3041"/>
    <cellStyle name="Normal 15 2" xfId="18414"/>
    <cellStyle name="Normal 15 3" xfId="18415"/>
    <cellStyle name="Normal 15 4" xfId="18416"/>
    <cellStyle name="Normal 15 5" xfId="18417"/>
    <cellStyle name="Normal 15 6" xfId="19754"/>
    <cellStyle name="Normal 16" xfId="3042"/>
    <cellStyle name="Normal 16 2" xfId="18418"/>
    <cellStyle name="Normal 16 3" xfId="18419"/>
    <cellStyle name="Normal 16 4" xfId="18420"/>
    <cellStyle name="Normal 16 5" xfId="18421"/>
    <cellStyle name="Normal 17" xfId="3043"/>
    <cellStyle name="Normal 18" xfId="3044"/>
    <cellStyle name="Normal 19" xfId="3045"/>
    <cellStyle name="Normal 19 2" xfId="3046"/>
    <cellStyle name="Normal 19 3" xfId="18422"/>
    <cellStyle name="Normal 19 4" xfId="18423"/>
    <cellStyle name="Normal 19 5" xfId="18424"/>
    <cellStyle name="Normal 19 6" xfId="18425"/>
    <cellStyle name="Normal 2" xfId="3047"/>
    <cellStyle name="Normal 2 10" xfId="18426"/>
    <cellStyle name="Normal 2 11" xfId="18427"/>
    <cellStyle name="Normal 2 12" xfId="18428"/>
    <cellStyle name="Normal 2 13" xfId="19746"/>
    <cellStyle name="Normal 2 2" xfId="3048"/>
    <cellStyle name="Normal 2 2 10" xfId="18429"/>
    <cellStyle name="Normal 2 2 2" xfId="3049"/>
    <cellStyle name="Normal 2 2 2 2" xfId="18430"/>
    <cellStyle name="Normal 2 2 2 2 2" xfId="18431"/>
    <cellStyle name="Normal 2 2 2 2 3" xfId="18432"/>
    <cellStyle name="Normal 2 2 2 2 4" xfId="18433"/>
    <cellStyle name="Normal 2 2 2 2 5" xfId="18434"/>
    <cellStyle name="Normal 2 2 2 3" xfId="18435"/>
    <cellStyle name="Normal 2 2 2 4" xfId="18436"/>
    <cellStyle name="Normal 2 2 2 5" xfId="18437"/>
    <cellStyle name="Normal 2 2 2 6" xfId="18438"/>
    <cellStyle name="Normal 2 2 2 7" xfId="18439"/>
    <cellStyle name="Normal 2 2 2 8" xfId="18440"/>
    <cellStyle name="Normal 2 2 3" xfId="3050"/>
    <cellStyle name="Normal 2 2 4" xfId="3051"/>
    <cellStyle name="Normal 2 2 5" xfId="18441"/>
    <cellStyle name="Normal 2 2 5 2" xfId="18442"/>
    <cellStyle name="Normal 2 2 5 3" xfId="18443"/>
    <cellStyle name="Normal 2 2 5 4" xfId="18444"/>
    <cellStyle name="Normal 2 2 5 5" xfId="18445"/>
    <cellStyle name="Normal 2 2 6" xfId="18446"/>
    <cellStyle name="Normal 2 2 7" xfId="18447"/>
    <cellStyle name="Normal 2 2 8" xfId="18448"/>
    <cellStyle name="Normal 2 2 9" xfId="18449"/>
    <cellStyle name="Normal 2 2_Daily Overview" xfId="3052"/>
    <cellStyle name="Normal 2 3" xfId="3053"/>
    <cellStyle name="Normal 2 3 2" xfId="3054"/>
    <cellStyle name="Normal 2 4" xfId="3055"/>
    <cellStyle name="Normal 2 5" xfId="3056"/>
    <cellStyle name="Normal 2 6" xfId="18450"/>
    <cellStyle name="Normal 2 6 2" xfId="18451"/>
    <cellStyle name="Normal 2 6 3" xfId="18452"/>
    <cellStyle name="Normal 2 6 4" xfId="18453"/>
    <cellStyle name="Normal 2 6 5" xfId="18454"/>
    <cellStyle name="Normal 2 7" xfId="18455"/>
    <cellStyle name="Normal 2 8" xfId="18456"/>
    <cellStyle name="Normal 2 9" xfId="18457"/>
    <cellStyle name="Normal 2_Daily Overview" xfId="3057"/>
    <cellStyle name="Normal 20" xfId="1"/>
    <cellStyle name="Normal 20 2" xfId="18458"/>
    <cellStyle name="Normal 20 3" xfId="18459"/>
    <cellStyle name="Normal 20 4" xfId="18460"/>
    <cellStyle name="Normal 20 5" xfId="18461"/>
    <cellStyle name="Normal 21" xfId="18462"/>
    <cellStyle name="Normal 21 2" xfId="18463"/>
    <cellStyle name="Normal 21 3" xfId="18464"/>
    <cellStyle name="Normal 21 4" xfId="18465"/>
    <cellStyle name="Normal 21 5" xfId="18466"/>
    <cellStyle name="Normal 21 6" xfId="18467"/>
    <cellStyle name="Normal 22" xfId="18468"/>
    <cellStyle name="Normal 22 10" xfId="3058"/>
    <cellStyle name="Normal 22 10 2" xfId="18469"/>
    <cellStyle name="Normal 22 10 3" xfId="18470"/>
    <cellStyle name="Normal 22 10 4" xfId="18471"/>
    <cellStyle name="Normal 22 10 5" xfId="18472"/>
    <cellStyle name="Normal 22 11" xfId="3059"/>
    <cellStyle name="Normal 22 11 2" xfId="18473"/>
    <cellStyle name="Normal 22 11 3" xfId="18474"/>
    <cellStyle name="Normal 22 11 4" xfId="18475"/>
    <cellStyle name="Normal 22 11 5" xfId="18476"/>
    <cellStyle name="Normal 22 12" xfId="18477"/>
    <cellStyle name="Normal 22 13" xfId="18478"/>
    <cellStyle name="Normal 22 14" xfId="18479"/>
    <cellStyle name="Normal 22 15" xfId="18480"/>
    <cellStyle name="Normal 22 2" xfId="3060"/>
    <cellStyle name="Normal 22 2 2" xfId="18481"/>
    <cellStyle name="Normal 22 2 3" xfId="18482"/>
    <cellStyle name="Normal 22 2 4" xfId="18483"/>
    <cellStyle name="Normal 22 2 5" xfId="18484"/>
    <cellStyle name="Normal 22 3" xfId="3061"/>
    <cellStyle name="Normal 22 3 2" xfId="18485"/>
    <cellStyle name="Normal 22 3 3" xfId="18486"/>
    <cellStyle name="Normal 22 3 4" xfId="18487"/>
    <cellStyle name="Normal 22 3 5" xfId="18488"/>
    <cellStyle name="Normal 22 4" xfId="3062"/>
    <cellStyle name="Normal 22 4 2" xfId="18489"/>
    <cellStyle name="Normal 22 4 3" xfId="18490"/>
    <cellStyle name="Normal 22 4 4" xfId="18491"/>
    <cellStyle name="Normal 22 4 5" xfId="18492"/>
    <cellStyle name="Normal 22 5" xfId="3063"/>
    <cellStyle name="Normal 22 5 2" xfId="18493"/>
    <cellStyle name="Normal 22 5 3" xfId="18494"/>
    <cellStyle name="Normal 22 5 4" xfId="18495"/>
    <cellStyle name="Normal 22 5 5" xfId="18496"/>
    <cellStyle name="Normal 22 6" xfId="3064"/>
    <cellStyle name="Normal 22 6 2" xfId="18497"/>
    <cellStyle name="Normal 22 6 3" xfId="18498"/>
    <cellStyle name="Normal 22 6 4" xfId="18499"/>
    <cellStyle name="Normal 22 6 5" xfId="18500"/>
    <cellStyle name="Normal 22 7" xfId="3065"/>
    <cellStyle name="Normal 22 7 2" xfId="18501"/>
    <cellStyle name="Normal 22 7 3" xfId="18502"/>
    <cellStyle name="Normal 22 7 4" xfId="18503"/>
    <cellStyle name="Normal 22 7 5" xfId="18504"/>
    <cellStyle name="Normal 22 8" xfId="3066"/>
    <cellStyle name="Normal 22 8 2" xfId="18505"/>
    <cellStyle name="Normal 22 8 3" xfId="18506"/>
    <cellStyle name="Normal 22 8 4" xfId="18507"/>
    <cellStyle name="Normal 22 8 5" xfId="18508"/>
    <cellStyle name="Normal 22 9" xfId="3067"/>
    <cellStyle name="Normal 22 9 2" xfId="18509"/>
    <cellStyle name="Normal 22 9 3" xfId="18510"/>
    <cellStyle name="Normal 22 9 4" xfId="18511"/>
    <cellStyle name="Normal 22 9 5" xfId="18512"/>
    <cellStyle name="Normal 23" xfId="18513"/>
    <cellStyle name="Normal 23 2" xfId="18514"/>
    <cellStyle name="Normal 23 3" xfId="18515"/>
    <cellStyle name="Normal 23 4" xfId="18516"/>
    <cellStyle name="Normal 23 5" xfId="18517"/>
    <cellStyle name="Normal 24" xfId="18518"/>
    <cellStyle name="Normal 25" xfId="18519"/>
    <cellStyle name="Normal 26" xfId="18520"/>
    <cellStyle name="Normal 26 2" xfId="18521"/>
    <cellStyle name="Normal 26 2 2" xfId="18522"/>
    <cellStyle name="Normal 26 2 3" xfId="18523"/>
    <cellStyle name="Normal 27" xfId="18524"/>
    <cellStyle name="Normal 27 2" xfId="18525"/>
    <cellStyle name="Normal 27 2 2" xfId="18526"/>
    <cellStyle name="Normal 27 2 3" xfId="18527"/>
    <cellStyle name="Normal 28" xfId="18528"/>
    <cellStyle name="Normal 29" xfId="18529"/>
    <cellStyle name="Normal 3" xfId="3068"/>
    <cellStyle name="Normal 3 2" xfId="3069"/>
    <cellStyle name="Normal 3 2 2" xfId="3070"/>
    <cellStyle name="Normal 3 3" xfId="3071"/>
    <cellStyle name="Normal 3 3 2" xfId="3072"/>
    <cellStyle name="Normal 3 4" xfId="18530"/>
    <cellStyle name="Normal 30" xfId="18531"/>
    <cellStyle name="Normal 31" xfId="18532"/>
    <cellStyle name="Normal 32" xfId="18533"/>
    <cellStyle name="Normal 33" xfId="18534"/>
    <cellStyle name="Normal 34" xfId="19709"/>
    <cellStyle name="Normal 4" xfId="3073"/>
    <cellStyle name="Normal 4 2" xfId="18535"/>
    <cellStyle name="Normal 4 3" xfId="18536"/>
    <cellStyle name="Normal 4 4" xfId="18537"/>
    <cellStyle name="Normal 4 5" xfId="18538"/>
    <cellStyle name="Normal 5" xfId="3074"/>
    <cellStyle name="Normal 5 2" xfId="18539"/>
    <cellStyle name="Normal 5 2 2" xfId="19748"/>
    <cellStyle name="Normal 5 3" xfId="18540"/>
    <cellStyle name="Normal 5 4" xfId="18541"/>
    <cellStyle name="Normal 5 5" xfId="18542"/>
    <cellStyle name="Normal 5 6" xfId="19747"/>
    <cellStyle name="Normal 59" xfId="3075"/>
    <cellStyle name="Normal 59 2" xfId="3076"/>
    <cellStyle name="Normal 59 2 2" xfId="18543"/>
    <cellStyle name="Normal 59 2 3" xfId="18544"/>
    <cellStyle name="Normal 59 2 4" xfId="18545"/>
    <cellStyle name="Normal 59 2 5" xfId="18546"/>
    <cellStyle name="Normal 59 3" xfId="18547"/>
    <cellStyle name="Normal 59 4" xfId="18548"/>
    <cellStyle name="Normal 59 5" xfId="18549"/>
    <cellStyle name="Normal 59 6" xfId="18550"/>
    <cellStyle name="Normal 6" xfId="3077"/>
    <cellStyle name="Normal 6 2" xfId="3078"/>
    <cellStyle name="Normal 6 3" xfId="3079"/>
    <cellStyle name="Normal 60" xfId="3080"/>
    <cellStyle name="Normal 60 2" xfId="3081"/>
    <cellStyle name="Normal 60 2 2" xfId="18551"/>
    <cellStyle name="Normal 60 2 3" xfId="18552"/>
    <cellStyle name="Normal 60 2 4" xfId="18553"/>
    <cellStyle name="Normal 60 2 5" xfId="18554"/>
    <cellStyle name="Normal 60 3" xfId="18555"/>
    <cellStyle name="Normal 60 4" xfId="18556"/>
    <cellStyle name="Normal 60 5" xfId="18557"/>
    <cellStyle name="Normal 60 6" xfId="18558"/>
    <cellStyle name="Normal 61" xfId="3082"/>
    <cellStyle name="Normal 61 2" xfId="3083"/>
    <cellStyle name="Normal 61 2 2" xfId="18559"/>
    <cellStyle name="Normal 61 2 3" xfId="18560"/>
    <cellStyle name="Normal 61 2 4" xfId="18561"/>
    <cellStyle name="Normal 61 2 5" xfId="18562"/>
    <cellStyle name="Normal 61 3" xfId="18563"/>
    <cellStyle name="Normal 61 4" xfId="18564"/>
    <cellStyle name="Normal 61 5" xfId="18565"/>
    <cellStyle name="Normal 61 6" xfId="18566"/>
    <cellStyle name="Normal 62" xfId="3084"/>
    <cellStyle name="Normal 62 2" xfId="3085"/>
    <cellStyle name="Normal 62 2 2" xfId="18567"/>
    <cellStyle name="Normal 62 2 3" xfId="18568"/>
    <cellStyle name="Normal 62 2 4" xfId="18569"/>
    <cellStyle name="Normal 62 2 5" xfId="18570"/>
    <cellStyle name="Normal 62 3" xfId="18571"/>
    <cellStyle name="Normal 62 4" xfId="18572"/>
    <cellStyle name="Normal 62 5" xfId="18573"/>
    <cellStyle name="Normal 62 6" xfId="18574"/>
    <cellStyle name="Normal 63" xfId="3086"/>
    <cellStyle name="Normal 63 2" xfId="3087"/>
    <cellStyle name="Normal 63 2 2" xfId="18575"/>
    <cellStyle name="Normal 63 2 3" xfId="18576"/>
    <cellStyle name="Normal 63 2 4" xfId="18577"/>
    <cellStyle name="Normal 63 2 5" xfId="18578"/>
    <cellStyle name="Normal 63 3" xfId="18579"/>
    <cellStyle name="Normal 63 4" xfId="18580"/>
    <cellStyle name="Normal 63 5" xfId="18581"/>
    <cellStyle name="Normal 63 6" xfId="18582"/>
    <cellStyle name="Normal 64" xfId="3088"/>
    <cellStyle name="Normal 64 2" xfId="3089"/>
    <cellStyle name="Normal 64 2 2" xfId="18583"/>
    <cellStyle name="Normal 64 2 3" xfId="18584"/>
    <cellStyle name="Normal 64 2 4" xfId="18585"/>
    <cellStyle name="Normal 64 2 5" xfId="18586"/>
    <cellStyle name="Normal 64 3" xfId="18587"/>
    <cellStyle name="Normal 64 4" xfId="18588"/>
    <cellStyle name="Normal 64 5" xfId="18589"/>
    <cellStyle name="Normal 64 6" xfId="18590"/>
    <cellStyle name="Normal 65" xfId="3090"/>
    <cellStyle name="Normal 65 2" xfId="3091"/>
    <cellStyle name="Normal 65 2 2" xfId="18591"/>
    <cellStyle name="Normal 65 2 3" xfId="18592"/>
    <cellStyle name="Normal 65 2 4" xfId="18593"/>
    <cellStyle name="Normal 65 2 5" xfId="18594"/>
    <cellStyle name="Normal 65 3" xfId="18595"/>
    <cellStyle name="Normal 65 4" xfId="18596"/>
    <cellStyle name="Normal 65 5" xfId="18597"/>
    <cellStyle name="Normal 65 6" xfId="18598"/>
    <cellStyle name="Normal 66" xfId="3092"/>
    <cellStyle name="Normal 66 2" xfId="3093"/>
    <cellStyle name="Normal 66 2 2" xfId="18599"/>
    <cellStyle name="Normal 66 2 3" xfId="18600"/>
    <cellStyle name="Normal 66 2 4" xfId="18601"/>
    <cellStyle name="Normal 66 2 5" xfId="18602"/>
    <cellStyle name="Normal 66 3" xfId="18603"/>
    <cellStyle name="Normal 66 4" xfId="18604"/>
    <cellStyle name="Normal 66 5" xfId="18605"/>
    <cellStyle name="Normal 66 6" xfId="18606"/>
    <cellStyle name="Normal 67" xfId="3094"/>
    <cellStyle name="Normal 67 2" xfId="3095"/>
    <cellStyle name="Normal 67 2 2" xfId="18607"/>
    <cellStyle name="Normal 67 2 3" xfId="18608"/>
    <cellStyle name="Normal 67 2 4" xfId="18609"/>
    <cellStyle name="Normal 67 2 5" xfId="18610"/>
    <cellStyle name="Normal 67 3" xfId="18611"/>
    <cellStyle name="Normal 67 4" xfId="18612"/>
    <cellStyle name="Normal 67 5" xfId="18613"/>
    <cellStyle name="Normal 67 6" xfId="18614"/>
    <cellStyle name="Normal 68" xfId="3096"/>
    <cellStyle name="Normal 68 2" xfId="3097"/>
    <cellStyle name="Normal 68 2 2" xfId="18615"/>
    <cellStyle name="Normal 68 2 3" xfId="18616"/>
    <cellStyle name="Normal 68 2 4" xfId="18617"/>
    <cellStyle name="Normal 68 2 5" xfId="18618"/>
    <cellStyle name="Normal 68 3" xfId="18619"/>
    <cellStyle name="Normal 68 4" xfId="18620"/>
    <cellStyle name="Normal 68 5" xfId="18621"/>
    <cellStyle name="Normal 68 6" xfId="18622"/>
    <cellStyle name="Normal 69" xfId="3098"/>
    <cellStyle name="Normal 69 2" xfId="3099"/>
    <cellStyle name="Normal 69 2 2" xfId="18623"/>
    <cellStyle name="Normal 69 2 3" xfId="18624"/>
    <cellStyle name="Normal 69 2 4" xfId="18625"/>
    <cellStyle name="Normal 69 2 5" xfId="18626"/>
    <cellStyle name="Normal 69 3" xfId="18627"/>
    <cellStyle name="Normal 69 4" xfId="18628"/>
    <cellStyle name="Normal 69 5" xfId="18629"/>
    <cellStyle name="Normal 69 6" xfId="18630"/>
    <cellStyle name="Normal 7" xfId="3100"/>
    <cellStyle name="Normal 7 2" xfId="18631"/>
    <cellStyle name="Normal 7 3" xfId="18632"/>
    <cellStyle name="Normal 7 4" xfId="18633"/>
    <cellStyle name="Normal 7 5" xfId="18634"/>
    <cellStyle name="Normal 70" xfId="3101"/>
    <cellStyle name="Normal 70 2" xfId="3102"/>
    <cellStyle name="Normal 70 2 2" xfId="18635"/>
    <cellStyle name="Normal 70 2 3" xfId="18636"/>
    <cellStyle name="Normal 70 2 4" xfId="18637"/>
    <cellStyle name="Normal 70 2 5" xfId="18638"/>
    <cellStyle name="Normal 70 3" xfId="18639"/>
    <cellStyle name="Normal 70 4" xfId="18640"/>
    <cellStyle name="Normal 70 5" xfId="18641"/>
    <cellStyle name="Normal 70 6" xfId="18642"/>
    <cellStyle name="Normal 71" xfId="3103"/>
    <cellStyle name="Normal 71 2" xfId="3104"/>
    <cellStyle name="Normal 71 2 2" xfId="18643"/>
    <cellStyle name="Normal 71 2 3" xfId="18644"/>
    <cellStyle name="Normal 71 2 4" xfId="18645"/>
    <cellStyle name="Normal 71 2 5" xfId="18646"/>
    <cellStyle name="Normal 71 3" xfId="18647"/>
    <cellStyle name="Normal 71 4" xfId="18648"/>
    <cellStyle name="Normal 71 5" xfId="18649"/>
    <cellStyle name="Normal 71 6" xfId="18650"/>
    <cellStyle name="Normal 72" xfId="3105"/>
    <cellStyle name="Normal 72 2" xfId="3106"/>
    <cellStyle name="Normal 72 2 2" xfId="18651"/>
    <cellStyle name="Normal 72 2 3" xfId="18652"/>
    <cellStyle name="Normal 72 2 4" xfId="18653"/>
    <cellStyle name="Normal 72 2 5" xfId="18654"/>
    <cellStyle name="Normal 72 3" xfId="18655"/>
    <cellStyle name="Normal 72 4" xfId="18656"/>
    <cellStyle name="Normal 72 5" xfId="18657"/>
    <cellStyle name="Normal 72 6" xfId="18658"/>
    <cellStyle name="Normal 73" xfId="3107"/>
    <cellStyle name="Normal 73 2" xfId="3108"/>
    <cellStyle name="Normal 73 2 2" xfId="18659"/>
    <cellStyle name="Normal 73 2 3" xfId="18660"/>
    <cellStyle name="Normal 73 2 4" xfId="18661"/>
    <cellStyle name="Normal 73 2 5" xfId="18662"/>
    <cellStyle name="Normal 73 3" xfId="18663"/>
    <cellStyle name="Normal 73 4" xfId="18664"/>
    <cellStyle name="Normal 73 5" xfId="18665"/>
    <cellStyle name="Normal 73 6" xfId="18666"/>
    <cellStyle name="Normal 8" xfId="3109"/>
    <cellStyle name="Normal 8 2" xfId="18667"/>
    <cellStyle name="Normal 8 3" xfId="18668"/>
    <cellStyle name="Normal 8 4" xfId="18669"/>
    <cellStyle name="Normal 8 5" xfId="18670"/>
    <cellStyle name="Normal 8 6" xfId="19749"/>
    <cellStyle name="Normal 9" xfId="3110"/>
    <cellStyle name="Normal 9 2" xfId="18671"/>
    <cellStyle name="Normal 9 3" xfId="18672"/>
    <cellStyle name="Normal 9 4" xfId="18673"/>
    <cellStyle name="Normal 9 5" xfId="18674"/>
    <cellStyle name="Normal 9 6" xfId="19750"/>
    <cellStyle name="Note 10" xfId="3111"/>
    <cellStyle name="Note 10 2" xfId="3112"/>
    <cellStyle name="Note 10 2 2" xfId="3113"/>
    <cellStyle name="Note 10 2 2 2" xfId="18675"/>
    <cellStyle name="Note 10 2 2 3" xfId="18676"/>
    <cellStyle name="Note 10 2 2 4" xfId="18677"/>
    <cellStyle name="Note 10 2 2 5" xfId="18678"/>
    <cellStyle name="Note 10 2 3" xfId="18679"/>
    <cellStyle name="Note 10 2 4" xfId="18680"/>
    <cellStyle name="Note 10 2 5" xfId="18681"/>
    <cellStyle name="Note 10 2 6" xfId="18682"/>
    <cellStyle name="Note 10 3" xfId="3114"/>
    <cellStyle name="Note 10 3 2" xfId="18683"/>
    <cellStyle name="Note 10 3 3" xfId="18684"/>
    <cellStyle name="Note 10 3 4" xfId="18685"/>
    <cellStyle name="Note 10 3 5" xfId="18686"/>
    <cellStyle name="Note 10 4" xfId="3115"/>
    <cellStyle name="Note 10 4 2" xfId="18687"/>
    <cellStyle name="Note 10 4 3" xfId="18688"/>
    <cellStyle name="Note 10 4 4" xfId="18689"/>
    <cellStyle name="Note 10 4 5" xfId="18690"/>
    <cellStyle name="Note 10 5" xfId="18691"/>
    <cellStyle name="Note 10 6" xfId="18692"/>
    <cellStyle name="Note 10 7" xfId="18693"/>
    <cellStyle name="Note 10 8" xfId="18694"/>
    <cellStyle name="Note 10 9" xfId="18695"/>
    <cellStyle name="Note 11" xfId="3116"/>
    <cellStyle name="Note 11 2" xfId="3117"/>
    <cellStyle name="Note 11 2 2" xfId="3118"/>
    <cellStyle name="Note 11 2 2 2" xfId="18696"/>
    <cellStyle name="Note 11 2 2 3" xfId="18697"/>
    <cellStyle name="Note 11 2 2 4" xfId="18698"/>
    <cellStyle name="Note 11 2 2 5" xfId="18699"/>
    <cellStyle name="Note 11 2 3" xfId="18700"/>
    <cellStyle name="Note 11 2 4" xfId="18701"/>
    <cellStyle name="Note 11 2 5" xfId="18702"/>
    <cellStyle name="Note 11 2 6" xfId="18703"/>
    <cellStyle name="Note 11 3" xfId="3119"/>
    <cellStyle name="Note 11 3 2" xfId="18704"/>
    <cellStyle name="Note 11 3 3" xfId="18705"/>
    <cellStyle name="Note 11 3 4" xfId="18706"/>
    <cellStyle name="Note 11 3 5" xfId="18707"/>
    <cellStyle name="Note 11 4" xfId="3120"/>
    <cellStyle name="Note 11 4 2" xfId="18708"/>
    <cellStyle name="Note 11 4 3" xfId="18709"/>
    <cellStyle name="Note 11 4 4" xfId="18710"/>
    <cellStyle name="Note 11 4 5" xfId="18711"/>
    <cellStyle name="Note 11 5" xfId="18712"/>
    <cellStyle name="Note 11 6" xfId="18713"/>
    <cellStyle name="Note 11 7" xfId="18714"/>
    <cellStyle name="Note 11 8" xfId="18715"/>
    <cellStyle name="Note 11 9" xfId="18716"/>
    <cellStyle name="Note 12" xfId="3121"/>
    <cellStyle name="Note 12 2" xfId="3122"/>
    <cellStyle name="Note 12 2 2" xfId="3123"/>
    <cellStyle name="Note 12 2 2 2" xfId="18717"/>
    <cellStyle name="Note 12 2 2 3" xfId="18718"/>
    <cellStyle name="Note 12 2 2 4" xfId="18719"/>
    <cellStyle name="Note 12 2 2 5" xfId="18720"/>
    <cellStyle name="Note 12 2 3" xfId="18721"/>
    <cellStyle name="Note 12 2 4" xfId="18722"/>
    <cellStyle name="Note 12 2 5" xfId="18723"/>
    <cellStyle name="Note 12 2 6" xfId="18724"/>
    <cellStyle name="Note 12 3" xfId="3124"/>
    <cellStyle name="Note 12 3 2" xfId="18725"/>
    <cellStyle name="Note 12 3 3" xfId="18726"/>
    <cellStyle name="Note 12 3 4" xfId="18727"/>
    <cellStyle name="Note 12 3 5" xfId="18728"/>
    <cellStyle name="Note 12 4" xfId="3125"/>
    <cellStyle name="Note 12 4 2" xfId="18729"/>
    <cellStyle name="Note 12 4 3" xfId="18730"/>
    <cellStyle name="Note 12 4 4" xfId="18731"/>
    <cellStyle name="Note 12 4 5" xfId="18732"/>
    <cellStyle name="Note 12 5" xfId="18733"/>
    <cellStyle name="Note 12 6" xfId="18734"/>
    <cellStyle name="Note 12 7" xfId="18735"/>
    <cellStyle name="Note 12 8" xfId="18736"/>
    <cellStyle name="Note 12 9" xfId="18737"/>
    <cellStyle name="Note 13" xfId="3126"/>
    <cellStyle name="Note 13 2" xfId="3127"/>
    <cellStyle name="Note 13 2 2" xfId="18738"/>
    <cellStyle name="Note 13 2 3" xfId="18739"/>
    <cellStyle name="Note 13 2 4" xfId="18740"/>
    <cellStyle name="Note 13 2 5" xfId="18741"/>
    <cellStyle name="Note 13 3" xfId="18742"/>
    <cellStyle name="Note 13 4" xfId="18743"/>
    <cellStyle name="Note 13 5" xfId="18744"/>
    <cellStyle name="Note 13 6" xfId="18745"/>
    <cellStyle name="Note 13 7" xfId="18746"/>
    <cellStyle name="Note 14" xfId="3128"/>
    <cellStyle name="Note 14 2" xfId="3129"/>
    <cellStyle name="Note 14 2 2" xfId="18747"/>
    <cellStyle name="Note 14 2 3" xfId="18748"/>
    <cellStyle name="Note 14 2 4" xfId="18749"/>
    <cellStyle name="Note 14 2 5" xfId="18750"/>
    <cellStyle name="Note 14 3" xfId="18751"/>
    <cellStyle name="Note 14 4" xfId="18752"/>
    <cellStyle name="Note 14 5" xfId="18753"/>
    <cellStyle name="Note 14 6" xfId="18754"/>
    <cellStyle name="Note 14 7" xfId="18755"/>
    <cellStyle name="Note 15" xfId="3130"/>
    <cellStyle name="Note 15 2" xfId="3131"/>
    <cellStyle name="Note 15 2 2" xfId="18756"/>
    <cellStyle name="Note 15 2 3" xfId="18757"/>
    <cellStyle name="Note 15 2 4" xfId="18758"/>
    <cellStyle name="Note 15 2 5" xfId="18759"/>
    <cellStyle name="Note 15 3" xfId="18760"/>
    <cellStyle name="Note 15 4" xfId="18761"/>
    <cellStyle name="Note 15 5" xfId="18762"/>
    <cellStyle name="Note 15 6" xfId="18763"/>
    <cellStyle name="Note 15 7" xfId="18764"/>
    <cellStyle name="Note 16" xfId="3132"/>
    <cellStyle name="Note 16 2" xfId="3133"/>
    <cellStyle name="Note 16 2 2" xfId="18765"/>
    <cellStyle name="Note 16 2 3" xfId="18766"/>
    <cellStyle name="Note 16 2 4" xfId="18767"/>
    <cellStyle name="Note 16 2 5" xfId="18768"/>
    <cellStyle name="Note 16 3" xfId="18769"/>
    <cellStyle name="Note 16 4" xfId="18770"/>
    <cellStyle name="Note 16 5" xfId="18771"/>
    <cellStyle name="Note 16 6" xfId="18772"/>
    <cellStyle name="Note 16 7" xfId="18773"/>
    <cellStyle name="Note 17" xfId="3134"/>
    <cellStyle name="Note 17 2" xfId="3135"/>
    <cellStyle name="Note 17 2 2" xfId="18774"/>
    <cellStyle name="Note 17 2 3" xfId="18775"/>
    <cellStyle name="Note 17 2 4" xfId="18776"/>
    <cellStyle name="Note 17 2 5" xfId="18777"/>
    <cellStyle name="Note 17 3" xfId="18778"/>
    <cellStyle name="Note 17 4" xfId="18779"/>
    <cellStyle name="Note 17 5" xfId="18780"/>
    <cellStyle name="Note 17 6" xfId="18781"/>
    <cellStyle name="Note 17 7" xfId="18782"/>
    <cellStyle name="Note 18" xfId="3136"/>
    <cellStyle name="Note 18 2" xfId="3137"/>
    <cellStyle name="Note 18 2 2" xfId="18783"/>
    <cellStyle name="Note 18 2 3" xfId="18784"/>
    <cellStyle name="Note 18 2 4" xfId="18785"/>
    <cellStyle name="Note 18 2 5" xfId="18786"/>
    <cellStyle name="Note 18 3" xfId="18787"/>
    <cellStyle name="Note 18 4" xfId="18788"/>
    <cellStyle name="Note 18 5" xfId="18789"/>
    <cellStyle name="Note 18 6" xfId="18790"/>
    <cellStyle name="Note 18 7" xfId="18791"/>
    <cellStyle name="Note 19" xfId="3138"/>
    <cellStyle name="Note 19 2" xfId="3139"/>
    <cellStyle name="Note 19 2 2" xfId="18792"/>
    <cellStyle name="Note 19 2 3" xfId="18793"/>
    <cellStyle name="Note 19 2 4" xfId="18794"/>
    <cellStyle name="Note 19 2 5" xfId="18795"/>
    <cellStyle name="Note 19 3" xfId="18796"/>
    <cellStyle name="Note 19 4" xfId="18797"/>
    <cellStyle name="Note 19 5" xfId="18798"/>
    <cellStyle name="Note 19 6" xfId="18799"/>
    <cellStyle name="Note 19 7" xfId="18800"/>
    <cellStyle name="Note 2" xfId="3140"/>
    <cellStyle name="Note 2 2" xfId="3141"/>
    <cellStyle name="Note 2 2 2" xfId="3142"/>
    <cellStyle name="Note 2 2 2 2" xfId="18801"/>
    <cellStyle name="Note 2 2 2 3" xfId="18802"/>
    <cellStyle name="Note 2 2 2 4" xfId="18803"/>
    <cellStyle name="Note 2 2 2 5" xfId="18804"/>
    <cellStyle name="Note 2 2 3" xfId="18805"/>
    <cellStyle name="Note 2 2 4" xfId="18806"/>
    <cellStyle name="Note 2 2 5" xfId="18807"/>
    <cellStyle name="Note 2 2 6" xfId="18808"/>
    <cellStyle name="Note 2 3" xfId="3143"/>
    <cellStyle name="Note 2 3 2" xfId="18809"/>
    <cellStyle name="Note 2 3 3" xfId="18810"/>
    <cellStyle name="Note 2 3 4" xfId="18811"/>
    <cellStyle name="Note 2 3 5" xfId="18812"/>
    <cellStyle name="Note 2 4" xfId="3144"/>
    <cellStyle name="Note 2 4 2" xfId="18813"/>
    <cellStyle name="Note 2 4 3" xfId="18814"/>
    <cellStyle name="Note 2 4 4" xfId="18815"/>
    <cellStyle name="Note 2 4 5" xfId="18816"/>
    <cellStyle name="Note 2 4 6" xfId="19751"/>
    <cellStyle name="Note 2 5" xfId="18817"/>
    <cellStyle name="Note 2 6" xfId="18818"/>
    <cellStyle name="Note 2 7" xfId="18819"/>
    <cellStyle name="Note 2 8" xfId="18820"/>
    <cellStyle name="Note 2 9" xfId="18821"/>
    <cellStyle name="Note 20" xfId="3145"/>
    <cellStyle name="Note 20 2" xfId="3146"/>
    <cellStyle name="Note 20 2 2" xfId="18822"/>
    <cellStyle name="Note 20 2 3" xfId="18823"/>
    <cellStyle name="Note 20 2 4" xfId="18824"/>
    <cellStyle name="Note 20 2 5" xfId="18825"/>
    <cellStyle name="Note 20 3" xfId="18826"/>
    <cellStyle name="Note 20 4" xfId="18827"/>
    <cellStyle name="Note 20 5" xfId="18828"/>
    <cellStyle name="Note 20 6" xfId="18829"/>
    <cellStyle name="Note 20 7" xfId="18830"/>
    <cellStyle name="Note 21" xfId="3147"/>
    <cellStyle name="Note 21 2" xfId="3148"/>
    <cellStyle name="Note 21 2 2" xfId="18831"/>
    <cellStyle name="Note 21 2 3" xfId="18832"/>
    <cellStyle name="Note 21 2 4" xfId="18833"/>
    <cellStyle name="Note 21 2 5" xfId="18834"/>
    <cellStyle name="Note 21 3" xfId="18835"/>
    <cellStyle name="Note 21 4" xfId="18836"/>
    <cellStyle name="Note 21 5" xfId="18837"/>
    <cellStyle name="Note 21 6" xfId="18838"/>
    <cellStyle name="Note 21 7" xfId="18839"/>
    <cellStyle name="Note 22" xfId="3149"/>
    <cellStyle name="Note 22 2" xfId="3150"/>
    <cellStyle name="Note 22 2 2" xfId="18840"/>
    <cellStyle name="Note 22 2 3" xfId="18841"/>
    <cellStyle name="Note 22 2 4" xfId="18842"/>
    <cellStyle name="Note 22 2 5" xfId="18843"/>
    <cellStyle name="Note 22 3" xfId="18844"/>
    <cellStyle name="Note 22 4" xfId="18845"/>
    <cellStyle name="Note 22 5" xfId="18846"/>
    <cellStyle name="Note 22 6" xfId="18847"/>
    <cellStyle name="Note 22 7" xfId="18848"/>
    <cellStyle name="Note 23" xfId="3151"/>
    <cellStyle name="Note 23 2" xfId="3152"/>
    <cellStyle name="Note 23 2 2" xfId="18849"/>
    <cellStyle name="Note 23 2 3" xfId="18850"/>
    <cellStyle name="Note 23 2 4" xfId="18851"/>
    <cellStyle name="Note 23 2 5" xfId="18852"/>
    <cellStyle name="Note 23 3" xfId="18853"/>
    <cellStyle name="Note 23 4" xfId="18854"/>
    <cellStyle name="Note 23 5" xfId="18855"/>
    <cellStyle name="Note 23 6" xfId="18856"/>
    <cellStyle name="Note 23 7" xfId="18857"/>
    <cellStyle name="Note 24" xfId="3153"/>
    <cellStyle name="Note 24 2" xfId="3154"/>
    <cellStyle name="Note 24 2 2" xfId="18858"/>
    <cellStyle name="Note 24 2 3" xfId="18859"/>
    <cellStyle name="Note 24 2 4" xfId="18860"/>
    <cellStyle name="Note 24 2 5" xfId="18861"/>
    <cellStyle name="Note 24 3" xfId="18862"/>
    <cellStyle name="Note 24 4" xfId="18863"/>
    <cellStyle name="Note 24 5" xfId="18864"/>
    <cellStyle name="Note 24 6" xfId="18865"/>
    <cellStyle name="Note 24 7" xfId="18866"/>
    <cellStyle name="Note 25" xfId="3155"/>
    <cellStyle name="Note 25 2" xfId="3156"/>
    <cellStyle name="Note 25 2 2" xfId="18867"/>
    <cellStyle name="Note 25 2 3" xfId="18868"/>
    <cellStyle name="Note 25 2 4" xfId="18869"/>
    <cellStyle name="Note 25 2 5" xfId="18870"/>
    <cellStyle name="Note 25 3" xfId="18871"/>
    <cellStyle name="Note 25 4" xfId="18872"/>
    <cellStyle name="Note 25 5" xfId="18873"/>
    <cellStyle name="Note 25 6" xfId="18874"/>
    <cellStyle name="Note 25 7" xfId="18875"/>
    <cellStyle name="Note 26" xfId="3157"/>
    <cellStyle name="Note 26 2" xfId="3158"/>
    <cellStyle name="Note 26 2 2" xfId="18876"/>
    <cellStyle name="Note 26 2 3" xfId="18877"/>
    <cellStyle name="Note 26 2 4" xfId="18878"/>
    <cellStyle name="Note 26 2 5" xfId="18879"/>
    <cellStyle name="Note 26 3" xfId="18880"/>
    <cellStyle name="Note 26 4" xfId="18881"/>
    <cellStyle name="Note 26 5" xfId="18882"/>
    <cellStyle name="Note 26 6" xfId="18883"/>
    <cellStyle name="Note 26 7" xfId="18884"/>
    <cellStyle name="Note 27" xfId="3159"/>
    <cellStyle name="Note 27 2" xfId="3160"/>
    <cellStyle name="Note 27 2 2" xfId="18885"/>
    <cellStyle name="Note 27 2 3" xfId="18886"/>
    <cellStyle name="Note 27 2 4" xfId="18887"/>
    <cellStyle name="Note 27 2 5" xfId="18888"/>
    <cellStyle name="Note 27 3" xfId="18889"/>
    <cellStyle name="Note 27 4" xfId="18890"/>
    <cellStyle name="Note 27 5" xfId="18891"/>
    <cellStyle name="Note 27 6" xfId="18892"/>
    <cellStyle name="Note 27 7" xfId="18893"/>
    <cellStyle name="Note 28" xfId="3161"/>
    <cellStyle name="Note 28 2" xfId="3162"/>
    <cellStyle name="Note 28 2 2" xfId="18894"/>
    <cellStyle name="Note 28 2 3" xfId="18895"/>
    <cellStyle name="Note 28 2 4" xfId="18896"/>
    <cellStyle name="Note 28 2 5" xfId="18897"/>
    <cellStyle name="Note 28 3" xfId="18898"/>
    <cellStyle name="Note 28 4" xfId="18899"/>
    <cellStyle name="Note 28 5" xfId="18900"/>
    <cellStyle name="Note 28 6" xfId="18901"/>
    <cellStyle name="Note 28 7" xfId="18902"/>
    <cellStyle name="Note 29" xfId="3163"/>
    <cellStyle name="Note 29 2" xfId="3164"/>
    <cellStyle name="Note 29 2 2" xfId="18903"/>
    <cellStyle name="Note 29 2 3" xfId="18904"/>
    <cellStyle name="Note 29 2 4" xfId="18905"/>
    <cellStyle name="Note 29 2 5" xfId="18906"/>
    <cellStyle name="Note 29 3" xfId="18907"/>
    <cellStyle name="Note 29 4" xfId="18908"/>
    <cellStyle name="Note 29 5" xfId="18909"/>
    <cellStyle name="Note 29 6" xfId="18910"/>
    <cellStyle name="Note 29 7" xfId="18911"/>
    <cellStyle name="Note 3" xfId="3165"/>
    <cellStyle name="Note 3 2" xfId="3166"/>
    <cellStyle name="Note 3 2 2" xfId="3167"/>
    <cellStyle name="Note 3 2 2 2" xfId="18912"/>
    <cellStyle name="Note 3 2 2 3" xfId="18913"/>
    <cellStyle name="Note 3 2 2 4" xfId="18914"/>
    <cellStyle name="Note 3 2 2 5" xfId="18915"/>
    <cellStyle name="Note 3 2 3" xfId="18916"/>
    <cellStyle name="Note 3 2 4" xfId="18917"/>
    <cellStyle name="Note 3 2 5" xfId="18918"/>
    <cellStyle name="Note 3 2 6" xfId="18919"/>
    <cellStyle name="Note 3 3" xfId="3168"/>
    <cellStyle name="Note 3 3 2" xfId="18920"/>
    <cellStyle name="Note 3 3 3" xfId="18921"/>
    <cellStyle name="Note 3 3 4" xfId="18922"/>
    <cellStyle name="Note 3 3 5" xfId="18923"/>
    <cellStyle name="Note 3 4" xfId="3169"/>
    <cellStyle name="Note 3 4 2" xfId="18924"/>
    <cellStyle name="Note 3 4 3" xfId="18925"/>
    <cellStyle name="Note 3 4 4" xfId="18926"/>
    <cellStyle name="Note 3 4 5" xfId="18927"/>
    <cellStyle name="Note 3 5" xfId="18928"/>
    <cellStyle name="Note 3 6" xfId="18929"/>
    <cellStyle name="Note 3 7" xfId="18930"/>
    <cellStyle name="Note 3 8" xfId="18931"/>
    <cellStyle name="Note 3 9" xfId="18932"/>
    <cellStyle name="Note 30" xfId="3170"/>
    <cellStyle name="Note 30 2" xfId="3171"/>
    <cellStyle name="Note 30 2 2" xfId="18933"/>
    <cellStyle name="Note 30 2 3" xfId="18934"/>
    <cellStyle name="Note 30 2 4" xfId="18935"/>
    <cellStyle name="Note 30 2 5" xfId="18936"/>
    <cellStyle name="Note 30 3" xfId="18937"/>
    <cellStyle name="Note 30 4" xfId="18938"/>
    <cellStyle name="Note 30 5" xfId="18939"/>
    <cellStyle name="Note 30 6" xfId="18940"/>
    <cellStyle name="Note 30 7" xfId="18941"/>
    <cellStyle name="Note 31" xfId="3172"/>
    <cellStyle name="Note 31 2" xfId="3173"/>
    <cellStyle name="Note 31 2 2" xfId="18942"/>
    <cellStyle name="Note 31 2 3" xfId="18943"/>
    <cellStyle name="Note 31 2 4" xfId="18944"/>
    <cellStyle name="Note 31 2 5" xfId="18945"/>
    <cellStyle name="Note 31 3" xfId="18946"/>
    <cellStyle name="Note 31 4" xfId="18947"/>
    <cellStyle name="Note 31 5" xfId="18948"/>
    <cellStyle name="Note 31 6" xfId="18949"/>
    <cellStyle name="Note 31 7" xfId="18950"/>
    <cellStyle name="Note 32" xfId="3174"/>
    <cellStyle name="Note 32 2" xfId="3175"/>
    <cellStyle name="Note 32 2 2" xfId="18951"/>
    <cellStyle name="Note 32 2 3" xfId="18952"/>
    <cellStyle name="Note 32 2 4" xfId="18953"/>
    <cellStyle name="Note 32 2 5" xfId="18954"/>
    <cellStyle name="Note 32 3" xfId="18955"/>
    <cellStyle name="Note 32 4" xfId="18956"/>
    <cellStyle name="Note 32 5" xfId="18957"/>
    <cellStyle name="Note 32 6" xfId="18958"/>
    <cellStyle name="Note 32 7" xfId="18959"/>
    <cellStyle name="Note 33" xfId="3176"/>
    <cellStyle name="Note 33 2" xfId="3177"/>
    <cellStyle name="Note 33 2 2" xfId="18960"/>
    <cellStyle name="Note 33 2 3" xfId="18961"/>
    <cellStyle name="Note 33 2 4" xfId="18962"/>
    <cellStyle name="Note 33 2 5" xfId="18963"/>
    <cellStyle name="Note 33 3" xfId="18964"/>
    <cellStyle name="Note 33 4" xfId="18965"/>
    <cellStyle name="Note 33 5" xfId="18966"/>
    <cellStyle name="Note 33 6" xfId="18967"/>
    <cellStyle name="Note 33 7" xfId="18968"/>
    <cellStyle name="Note 34" xfId="3178"/>
    <cellStyle name="Note 34 2" xfId="3179"/>
    <cellStyle name="Note 34 2 2" xfId="18969"/>
    <cellStyle name="Note 34 2 3" xfId="18970"/>
    <cellStyle name="Note 34 2 4" xfId="18971"/>
    <cellStyle name="Note 34 2 5" xfId="18972"/>
    <cellStyle name="Note 34 3" xfId="3180"/>
    <cellStyle name="Note 34 3 2" xfId="18973"/>
    <cellStyle name="Note 34 3 3" xfId="18974"/>
    <cellStyle name="Note 34 3 4" xfId="18975"/>
    <cellStyle name="Note 34 3 5" xfId="18976"/>
    <cellStyle name="Note 34 4" xfId="18977"/>
    <cellStyle name="Note 34 5" xfId="18978"/>
    <cellStyle name="Note 34 6" xfId="18979"/>
    <cellStyle name="Note 34 7" xfId="18980"/>
    <cellStyle name="Note 34 8" xfId="18981"/>
    <cellStyle name="Note 35" xfId="3181"/>
    <cellStyle name="Note 35 2" xfId="3182"/>
    <cellStyle name="Note 35 2 2" xfId="18982"/>
    <cellStyle name="Note 35 2 3" xfId="18983"/>
    <cellStyle name="Note 35 2 4" xfId="18984"/>
    <cellStyle name="Note 35 2 5" xfId="18985"/>
    <cellStyle name="Note 35 3" xfId="3183"/>
    <cellStyle name="Note 35 3 2" xfId="18986"/>
    <cellStyle name="Note 35 3 3" xfId="18987"/>
    <cellStyle name="Note 35 3 4" xfId="18988"/>
    <cellStyle name="Note 35 3 5" xfId="18989"/>
    <cellStyle name="Note 35 4" xfId="18990"/>
    <cellStyle name="Note 35 5" xfId="18991"/>
    <cellStyle name="Note 35 6" xfId="18992"/>
    <cellStyle name="Note 35 7" xfId="18993"/>
    <cellStyle name="Note 35 8" xfId="18994"/>
    <cellStyle name="Note 36" xfId="3184"/>
    <cellStyle name="Note 36 2" xfId="3185"/>
    <cellStyle name="Note 36 2 2" xfId="18995"/>
    <cellStyle name="Note 36 2 3" xfId="18996"/>
    <cellStyle name="Note 36 2 4" xfId="18997"/>
    <cellStyle name="Note 36 2 5" xfId="18998"/>
    <cellStyle name="Note 36 3" xfId="3186"/>
    <cellStyle name="Note 36 3 2" xfId="18999"/>
    <cellStyle name="Note 36 3 3" xfId="19000"/>
    <cellStyle name="Note 36 3 4" xfId="19001"/>
    <cellStyle name="Note 36 3 5" xfId="19002"/>
    <cellStyle name="Note 36 4" xfId="19003"/>
    <cellStyle name="Note 36 5" xfId="19004"/>
    <cellStyle name="Note 36 6" xfId="19005"/>
    <cellStyle name="Note 36 7" xfId="19006"/>
    <cellStyle name="Note 36 8" xfId="19007"/>
    <cellStyle name="Note 37" xfId="3187"/>
    <cellStyle name="Note 37 2" xfId="3188"/>
    <cellStyle name="Note 37 2 2" xfId="19008"/>
    <cellStyle name="Note 37 2 3" xfId="19009"/>
    <cellStyle name="Note 37 2 4" xfId="19010"/>
    <cellStyle name="Note 37 2 5" xfId="19011"/>
    <cellStyle name="Note 37 3" xfId="3189"/>
    <cellStyle name="Note 37 3 2" xfId="19012"/>
    <cellStyle name="Note 37 3 3" xfId="19013"/>
    <cellStyle name="Note 37 3 4" xfId="19014"/>
    <cellStyle name="Note 37 3 5" xfId="19015"/>
    <cellStyle name="Note 37 4" xfId="19016"/>
    <cellStyle name="Note 37 5" xfId="19017"/>
    <cellStyle name="Note 37 6" xfId="19018"/>
    <cellStyle name="Note 37 7" xfId="19019"/>
    <cellStyle name="Note 37 8" xfId="19020"/>
    <cellStyle name="Note 38" xfId="3190"/>
    <cellStyle name="Note 38 2" xfId="3191"/>
    <cellStyle name="Note 38 2 2" xfId="19021"/>
    <cellStyle name="Note 38 2 3" xfId="19022"/>
    <cellStyle name="Note 38 2 4" xfId="19023"/>
    <cellStyle name="Note 38 2 5" xfId="19024"/>
    <cellStyle name="Note 38 3" xfId="3192"/>
    <cellStyle name="Note 38 3 2" xfId="19025"/>
    <cellStyle name="Note 38 3 3" xfId="19026"/>
    <cellStyle name="Note 38 3 4" xfId="19027"/>
    <cellStyle name="Note 38 3 5" xfId="19028"/>
    <cellStyle name="Note 38 4" xfId="19029"/>
    <cellStyle name="Note 38 5" xfId="19030"/>
    <cellStyle name="Note 38 6" xfId="19031"/>
    <cellStyle name="Note 38 7" xfId="19032"/>
    <cellStyle name="Note 38 8" xfId="19033"/>
    <cellStyle name="Note 39" xfId="3193"/>
    <cellStyle name="Note 39 2" xfId="3194"/>
    <cellStyle name="Note 39 2 2" xfId="19034"/>
    <cellStyle name="Note 39 2 3" xfId="19035"/>
    <cellStyle name="Note 39 2 4" xfId="19036"/>
    <cellStyle name="Note 39 2 5" xfId="19037"/>
    <cellStyle name="Note 39 3" xfId="3195"/>
    <cellStyle name="Note 39 3 2" xfId="19038"/>
    <cellStyle name="Note 39 3 3" xfId="19039"/>
    <cellStyle name="Note 39 3 4" xfId="19040"/>
    <cellStyle name="Note 39 3 5" xfId="19041"/>
    <cellStyle name="Note 39 4" xfId="19042"/>
    <cellStyle name="Note 39 5" xfId="19043"/>
    <cellStyle name="Note 39 6" xfId="19044"/>
    <cellStyle name="Note 39 7" xfId="19045"/>
    <cellStyle name="Note 39 8" xfId="19046"/>
    <cellStyle name="Note 4" xfId="3196"/>
    <cellStyle name="Note 4 2" xfId="3197"/>
    <cellStyle name="Note 4 2 2" xfId="3198"/>
    <cellStyle name="Note 4 2 2 2" xfId="19047"/>
    <cellStyle name="Note 4 2 2 3" xfId="19048"/>
    <cellStyle name="Note 4 2 2 4" xfId="19049"/>
    <cellStyle name="Note 4 2 2 5" xfId="19050"/>
    <cellStyle name="Note 4 2 3" xfId="19051"/>
    <cellStyle name="Note 4 2 4" xfId="19052"/>
    <cellStyle name="Note 4 2 5" xfId="19053"/>
    <cellStyle name="Note 4 2 6" xfId="19054"/>
    <cellStyle name="Note 4 3" xfId="3199"/>
    <cellStyle name="Note 4 3 2" xfId="19055"/>
    <cellStyle name="Note 4 3 3" xfId="19056"/>
    <cellStyle name="Note 4 3 4" xfId="19057"/>
    <cellStyle name="Note 4 3 5" xfId="19058"/>
    <cellStyle name="Note 4 4" xfId="3200"/>
    <cellStyle name="Note 4 4 2" xfId="19059"/>
    <cellStyle name="Note 4 4 3" xfId="19060"/>
    <cellStyle name="Note 4 4 4" xfId="19061"/>
    <cellStyle name="Note 4 4 5" xfId="19062"/>
    <cellStyle name="Note 4 5" xfId="19063"/>
    <cellStyle name="Note 4 6" xfId="19064"/>
    <cellStyle name="Note 4 7" xfId="19065"/>
    <cellStyle name="Note 4 8" xfId="19066"/>
    <cellStyle name="Note 4 9" xfId="19067"/>
    <cellStyle name="Note 40" xfId="3201"/>
    <cellStyle name="Note 40 2" xfId="3202"/>
    <cellStyle name="Note 40 2 2" xfId="19068"/>
    <cellStyle name="Note 40 2 3" xfId="19069"/>
    <cellStyle name="Note 40 2 4" xfId="19070"/>
    <cellStyle name="Note 40 2 5" xfId="19071"/>
    <cellStyle name="Note 40 3" xfId="3203"/>
    <cellStyle name="Note 40 3 2" xfId="19072"/>
    <cellStyle name="Note 40 3 3" xfId="19073"/>
    <cellStyle name="Note 40 3 4" xfId="19074"/>
    <cellStyle name="Note 40 3 5" xfId="19075"/>
    <cellStyle name="Note 40 4" xfId="19076"/>
    <cellStyle name="Note 40 5" xfId="19077"/>
    <cellStyle name="Note 40 6" xfId="19078"/>
    <cellStyle name="Note 40 7" xfId="19079"/>
    <cellStyle name="Note 40 8" xfId="19080"/>
    <cellStyle name="Note 41" xfId="3204"/>
    <cellStyle name="Note 41 2" xfId="3205"/>
    <cellStyle name="Note 41 2 2" xfId="19081"/>
    <cellStyle name="Note 41 2 3" xfId="19082"/>
    <cellStyle name="Note 41 2 4" xfId="19083"/>
    <cellStyle name="Note 41 2 5" xfId="19084"/>
    <cellStyle name="Note 41 3" xfId="3206"/>
    <cellStyle name="Note 41 3 2" xfId="19085"/>
    <cellStyle name="Note 41 3 3" xfId="19086"/>
    <cellStyle name="Note 41 3 4" xfId="19087"/>
    <cellStyle name="Note 41 3 5" xfId="19088"/>
    <cellStyle name="Note 41 4" xfId="19089"/>
    <cellStyle name="Note 41 5" xfId="19090"/>
    <cellStyle name="Note 41 6" xfId="19091"/>
    <cellStyle name="Note 41 7" xfId="19092"/>
    <cellStyle name="Note 41 8" xfId="19093"/>
    <cellStyle name="Note 42" xfId="3207"/>
    <cellStyle name="Note 42 2" xfId="3208"/>
    <cellStyle name="Note 42 2 2" xfId="19094"/>
    <cellStyle name="Note 42 2 3" xfId="19095"/>
    <cellStyle name="Note 42 2 4" xfId="19096"/>
    <cellStyle name="Note 42 2 5" xfId="19097"/>
    <cellStyle name="Note 42 3" xfId="3209"/>
    <cellStyle name="Note 42 3 2" xfId="19098"/>
    <cellStyle name="Note 42 3 3" xfId="19099"/>
    <cellStyle name="Note 42 3 4" xfId="19100"/>
    <cellStyle name="Note 42 3 5" xfId="19101"/>
    <cellStyle name="Note 42 4" xfId="19102"/>
    <cellStyle name="Note 42 5" xfId="19103"/>
    <cellStyle name="Note 42 6" xfId="19104"/>
    <cellStyle name="Note 42 7" xfId="19105"/>
    <cellStyle name="Note 42 8" xfId="19106"/>
    <cellStyle name="Note 43" xfId="3210"/>
    <cellStyle name="Note 43 2" xfId="3211"/>
    <cellStyle name="Note 43 2 2" xfId="19107"/>
    <cellStyle name="Note 43 2 3" xfId="19108"/>
    <cellStyle name="Note 43 2 4" xfId="19109"/>
    <cellStyle name="Note 43 2 5" xfId="19110"/>
    <cellStyle name="Note 43 3" xfId="3212"/>
    <cellStyle name="Note 43 3 2" xfId="19111"/>
    <cellStyle name="Note 43 3 3" xfId="19112"/>
    <cellStyle name="Note 43 3 4" xfId="19113"/>
    <cellStyle name="Note 43 3 5" xfId="19114"/>
    <cellStyle name="Note 43 4" xfId="19115"/>
    <cellStyle name="Note 43 5" xfId="19116"/>
    <cellStyle name="Note 43 6" xfId="19117"/>
    <cellStyle name="Note 43 7" xfId="19118"/>
    <cellStyle name="Note 43 8" xfId="19119"/>
    <cellStyle name="Note 44" xfId="3213"/>
    <cellStyle name="Note 44 2" xfId="3214"/>
    <cellStyle name="Note 44 2 2" xfId="19120"/>
    <cellStyle name="Note 44 2 3" xfId="19121"/>
    <cellStyle name="Note 44 2 4" xfId="19122"/>
    <cellStyle name="Note 44 2 5" xfId="19123"/>
    <cellStyle name="Note 44 3" xfId="3215"/>
    <cellStyle name="Note 44 3 2" xfId="19124"/>
    <cellStyle name="Note 44 3 3" xfId="19125"/>
    <cellStyle name="Note 44 3 4" xfId="19126"/>
    <cellStyle name="Note 44 3 5" xfId="19127"/>
    <cellStyle name="Note 44 4" xfId="19128"/>
    <cellStyle name="Note 44 5" xfId="19129"/>
    <cellStyle name="Note 44 6" xfId="19130"/>
    <cellStyle name="Note 44 7" xfId="19131"/>
    <cellStyle name="Note 44 8" xfId="19132"/>
    <cellStyle name="Note 45" xfId="3216"/>
    <cellStyle name="Note 45 2" xfId="3217"/>
    <cellStyle name="Note 45 2 2" xfId="19133"/>
    <cellStyle name="Note 45 2 3" xfId="19134"/>
    <cellStyle name="Note 45 2 4" xfId="19135"/>
    <cellStyle name="Note 45 2 5" xfId="19136"/>
    <cellStyle name="Note 45 3" xfId="3218"/>
    <cellStyle name="Note 45 3 2" xfId="19137"/>
    <cellStyle name="Note 45 3 3" xfId="19138"/>
    <cellStyle name="Note 45 3 4" xfId="19139"/>
    <cellStyle name="Note 45 3 5" xfId="19140"/>
    <cellStyle name="Note 45 4" xfId="19141"/>
    <cellStyle name="Note 45 5" xfId="19142"/>
    <cellStyle name="Note 45 6" xfId="19143"/>
    <cellStyle name="Note 45 7" xfId="19144"/>
    <cellStyle name="Note 45 8" xfId="19145"/>
    <cellStyle name="Note 46" xfId="3219"/>
    <cellStyle name="Note 46 2" xfId="3220"/>
    <cellStyle name="Note 46 2 2" xfId="19146"/>
    <cellStyle name="Note 46 2 3" xfId="19147"/>
    <cellStyle name="Note 46 2 4" xfId="19148"/>
    <cellStyle name="Note 46 2 5" xfId="19149"/>
    <cellStyle name="Note 46 3" xfId="3221"/>
    <cellStyle name="Note 46 3 2" xfId="19150"/>
    <cellStyle name="Note 46 3 3" xfId="19151"/>
    <cellStyle name="Note 46 3 4" xfId="19152"/>
    <cellStyle name="Note 46 3 5" xfId="19153"/>
    <cellStyle name="Note 46 4" xfId="19154"/>
    <cellStyle name="Note 46 5" xfId="19155"/>
    <cellStyle name="Note 46 6" xfId="19156"/>
    <cellStyle name="Note 46 7" xfId="19157"/>
    <cellStyle name="Note 46 8" xfId="19158"/>
    <cellStyle name="Note 47" xfId="3222"/>
    <cellStyle name="Note 47 2" xfId="3223"/>
    <cellStyle name="Note 47 2 2" xfId="19159"/>
    <cellStyle name="Note 47 2 3" xfId="19160"/>
    <cellStyle name="Note 47 2 4" xfId="19161"/>
    <cellStyle name="Note 47 2 5" xfId="19162"/>
    <cellStyle name="Note 47 3" xfId="3224"/>
    <cellStyle name="Note 47 3 2" xfId="19163"/>
    <cellStyle name="Note 47 3 3" xfId="19164"/>
    <cellStyle name="Note 47 3 4" xfId="19165"/>
    <cellStyle name="Note 47 3 5" xfId="19166"/>
    <cellStyle name="Note 47 4" xfId="19167"/>
    <cellStyle name="Note 47 5" xfId="19168"/>
    <cellStyle name="Note 47 6" xfId="19169"/>
    <cellStyle name="Note 47 7" xfId="19170"/>
    <cellStyle name="Note 47 8" xfId="19171"/>
    <cellStyle name="Note 48" xfId="3225"/>
    <cellStyle name="Note 48 2" xfId="3226"/>
    <cellStyle name="Note 48 2 2" xfId="19172"/>
    <cellStyle name="Note 48 2 3" xfId="19173"/>
    <cellStyle name="Note 48 2 4" xfId="19174"/>
    <cellStyle name="Note 48 2 5" xfId="19175"/>
    <cellStyle name="Note 48 3" xfId="3227"/>
    <cellStyle name="Note 48 3 2" xfId="19176"/>
    <cellStyle name="Note 48 3 3" xfId="19177"/>
    <cellStyle name="Note 48 3 4" xfId="19178"/>
    <cellStyle name="Note 48 3 5" xfId="19179"/>
    <cellStyle name="Note 48 4" xfId="19180"/>
    <cellStyle name="Note 48 5" xfId="19181"/>
    <cellStyle name="Note 48 6" xfId="19182"/>
    <cellStyle name="Note 48 7" xfId="19183"/>
    <cellStyle name="Note 48 8" xfId="19184"/>
    <cellStyle name="Note 49" xfId="3228"/>
    <cellStyle name="Note 49 2" xfId="3229"/>
    <cellStyle name="Note 49 2 2" xfId="19185"/>
    <cellStyle name="Note 49 2 3" xfId="19186"/>
    <cellStyle name="Note 49 2 4" xfId="19187"/>
    <cellStyle name="Note 49 2 5" xfId="19188"/>
    <cellStyle name="Note 49 3" xfId="3230"/>
    <cellStyle name="Note 49 3 2" xfId="19189"/>
    <cellStyle name="Note 49 3 3" xfId="19190"/>
    <cellStyle name="Note 49 3 4" xfId="19191"/>
    <cellStyle name="Note 49 3 5" xfId="19192"/>
    <cellStyle name="Note 49 4" xfId="19193"/>
    <cellStyle name="Note 49 5" xfId="19194"/>
    <cellStyle name="Note 49 6" xfId="19195"/>
    <cellStyle name="Note 49 7" xfId="19196"/>
    <cellStyle name="Note 49 8" xfId="19197"/>
    <cellStyle name="Note 5" xfId="3231"/>
    <cellStyle name="Note 5 2" xfId="3232"/>
    <cellStyle name="Note 5 2 2" xfId="3233"/>
    <cellStyle name="Note 5 2 2 2" xfId="19198"/>
    <cellStyle name="Note 5 2 2 3" xfId="19199"/>
    <cellStyle name="Note 5 2 2 4" xfId="19200"/>
    <cellStyle name="Note 5 2 2 5" xfId="19201"/>
    <cellStyle name="Note 5 2 3" xfId="19202"/>
    <cellStyle name="Note 5 2 4" xfId="19203"/>
    <cellStyle name="Note 5 2 5" xfId="19204"/>
    <cellStyle name="Note 5 2 6" xfId="19205"/>
    <cellStyle name="Note 5 3" xfId="3234"/>
    <cellStyle name="Note 5 3 2" xfId="19206"/>
    <cellStyle name="Note 5 3 3" xfId="19207"/>
    <cellStyle name="Note 5 3 4" xfId="19208"/>
    <cellStyle name="Note 5 3 5" xfId="19209"/>
    <cellStyle name="Note 5 4" xfId="3235"/>
    <cellStyle name="Note 5 4 2" xfId="19210"/>
    <cellStyle name="Note 5 4 3" xfId="19211"/>
    <cellStyle name="Note 5 4 4" xfId="19212"/>
    <cellStyle name="Note 5 4 5" xfId="19213"/>
    <cellStyle name="Note 5 5" xfId="19214"/>
    <cellStyle name="Note 5 6" xfId="19215"/>
    <cellStyle name="Note 5 7" xfId="19216"/>
    <cellStyle name="Note 5 8" xfId="19217"/>
    <cellStyle name="Note 5 9" xfId="19218"/>
    <cellStyle name="Note 50" xfId="3236"/>
    <cellStyle name="Note 50 2" xfId="3237"/>
    <cellStyle name="Note 50 2 2" xfId="19219"/>
    <cellStyle name="Note 50 2 3" xfId="19220"/>
    <cellStyle name="Note 50 2 4" xfId="19221"/>
    <cellStyle name="Note 50 2 5" xfId="19222"/>
    <cellStyle name="Note 50 3" xfId="3238"/>
    <cellStyle name="Note 50 3 2" xfId="19223"/>
    <cellStyle name="Note 50 3 3" xfId="19224"/>
    <cellStyle name="Note 50 3 4" xfId="19225"/>
    <cellStyle name="Note 50 3 5" xfId="19226"/>
    <cellStyle name="Note 50 4" xfId="19227"/>
    <cellStyle name="Note 50 5" xfId="19228"/>
    <cellStyle name="Note 50 6" xfId="19229"/>
    <cellStyle name="Note 50 7" xfId="19230"/>
    <cellStyle name="Note 50 8" xfId="19231"/>
    <cellStyle name="Note 51" xfId="3239"/>
    <cellStyle name="Note 51 2" xfId="3240"/>
    <cellStyle name="Note 51 2 2" xfId="19232"/>
    <cellStyle name="Note 51 2 3" xfId="19233"/>
    <cellStyle name="Note 51 2 4" xfId="19234"/>
    <cellStyle name="Note 51 2 5" xfId="19235"/>
    <cellStyle name="Note 51 3" xfId="3241"/>
    <cellStyle name="Note 51 3 2" xfId="19236"/>
    <cellStyle name="Note 51 3 3" xfId="19237"/>
    <cellStyle name="Note 51 3 4" xfId="19238"/>
    <cellStyle name="Note 51 3 5" xfId="19239"/>
    <cellStyle name="Note 51 4" xfId="19240"/>
    <cellStyle name="Note 51 5" xfId="19241"/>
    <cellStyle name="Note 51 6" xfId="19242"/>
    <cellStyle name="Note 51 7" xfId="19243"/>
    <cellStyle name="Note 51 8" xfId="19244"/>
    <cellStyle name="Note 52" xfId="3242"/>
    <cellStyle name="Note 52 2" xfId="3243"/>
    <cellStyle name="Note 52 2 2" xfId="19245"/>
    <cellStyle name="Note 52 2 3" xfId="19246"/>
    <cellStyle name="Note 52 2 4" xfId="19247"/>
    <cellStyle name="Note 52 2 5" xfId="19248"/>
    <cellStyle name="Note 52 3" xfId="3244"/>
    <cellStyle name="Note 52 3 2" xfId="19249"/>
    <cellStyle name="Note 52 3 3" xfId="19250"/>
    <cellStyle name="Note 52 3 4" xfId="19251"/>
    <cellStyle name="Note 52 3 5" xfId="19252"/>
    <cellStyle name="Note 52 4" xfId="19253"/>
    <cellStyle name="Note 52 5" xfId="19254"/>
    <cellStyle name="Note 52 6" xfId="19255"/>
    <cellStyle name="Note 52 7" xfId="19256"/>
    <cellStyle name="Note 52 8" xfId="19257"/>
    <cellStyle name="Note 53" xfId="3245"/>
    <cellStyle name="Note 53 2" xfId="3246"/>
    <cellStyle name="Note 53 2 2" xfId="19258"/>
    <cellStyle name="Note 53 2 3" xfId="19259"/>
    <cellStyle name="Note 53 2 4" xfId="19260"/>
    <cellStyle name="Note 53 2 5" xfId="19261"/>
    <cellStyle name="Note 53 3" xfId="3247"/>
    <cellStyle name="Note 53 3 2" xfId="19262"/>
    <cellStyle name="Note 53 3 3" xfId="19263"/>
    <cellStyle name="Note 53 3 4" xfId="19264"/>
    <cellStyle name="Note 53 3 5" xfId="19265"/>
    <cellStyle name="Note 53 4" xfId="19266"/>
    <cellStyle name="Note 53 5" xfId="19267"/>
    <cellStyle name="Note 53 6" xfId="19268"/>
    <cellStyle name="Note 53 7" xfId="19269"/>
    <cellStyle name="Note 53 8" xfId="19270"/>
    <cellStyle name="Note 54" xfId="3248"/>
    <cellStyle name="Note 54 2" xfId="3249"/>
    <cellStyle name="Note 54 2 2" xfId="19271"/>
    <cellStyle name="Note 54 2 3" xfId="19272"/>
    <cellStyle name="Note 54 2 4" xfId="19273"/>
    <cellStyle name="Note 54 2 5" xfId="19274"/>
    <cellStyle name="Note 54 3" xfId="3250"/>
    <cellStyle name="Note 54 3 2" xfId="19275"/>
    <cellStyle name="Note 54 3 3" xfId="19276"/>
    <cellStyle name="Note 54 3 4" xfId="19277"/>
    <cellStyle name="Note 54 3 5" xfId="19278"/>
    <cellStyle name="Note 54 4" xfId="19279"/>
    <cellStyle name="Note 54 5" xfId="19280"/>
    <cellStyle name="Note 54 6" xfId="19281"/>
    <cellStyle name="Note 54 7" xfId="19282"/>
    <cellStyle name="Note 54 8" xfId="19283"/>
    <cellStyle name="Note 55" xfId="3251"/>
    <cellStyle name="Note 55 2" xfId="3252"/>
    <cellStyle name="Note 55 2 2" xfId="19284"/>
    <cellStyle name="Note 55 2 3" xfId="19285"/>
    <cellStyle name="Note 55 2 4" xfId="19286"/>
    <cellStyle name="Note 55 2 5" xfId="19287"/>
    <cellStyle name="Note 55 3" xfId="3253"/>
    <cellStyle name="Note 55 3 2" xfId="19288"/>
    <cellStyle name="Note 55 3 3" xfId="19289"/>
    <cellStyle name="Note 55 3 4" xfId="19290"/>
    <cellStyle name="Note 55 3 5" xfId="19291"/>
    <cellStyle name="Note 55 4" xfId="19292"/>
    <cellStyle name="Note 55 5" xfId="19293"/>
    <cellStyle name="Note 55 6" xfId="19294"/>
    <cellStyle name="Note 55 7" xfId="19295"/>
    <cellStyle name="Note 55 8" xfId="19296"/>
    <cellStyle name="Note 56" xfId="3254"/>
    <cellStyle name="Note 56 2" xfId="3255"/>
    <cellStyle name="Note 56 2 2" xfId="19297"/>
    <cellStyle name="Note 56 2 3" xfId="19298"/>
    <cellStyle name="Note 56 2 4" xfId="19299"/>
    <cellStyle name="Note 56 2 5" xfId="19300"/>
    <cellStyle name="Note 56 3" xfId="3256"/>
    <cellStyle name="Note 56 3 2" xfId="19301"/>
    <cellStyle name="Note 56 3 3" xfId="19302"/>
    <cellStyle name="Note 56 3 4" xfId="19303"/>
    <cellStyle name="Note 56 3 5" xfId="19304"/>
    <cellStyle name="Note 56 4" xfId="19305"/>
    <cellStyle name="Note 56 5" xfId="19306"/>
    <cellStyle name="Note 56 6" xfId="19307"/>
    <cellStyle name="Note 56 7" xfId="19308"/>
    <cellStyle name="Note 56 8" xfId="19309"/>
    <cellStyle name="Note 57" xfId="3257"/>
    <cellStyle name="Note 57 2" xfId="3258"/>
    <cellStyle name="Note 57 2 2" xfId="19310"/>
    <cellStyle name="Note 57 2 3" xfId="19311"/>
    <cellStyle name="Note 57 2 4" xfId="19312"/>
    <cellStyle name="Note 57 2 5" xfId="19313"/>
    <cellStyle name="Note 57 3" xfId="3259"/>
    <cellStyle name="Note 57 3 2" xfId="19314"/>
    <cellStyle name="Note 57 3 3" xfId="19315"/>
    <cellStyle name="Note 57 3 4" xfId="19316"/>
    <cellStyle name="Note 57 3 5" xfId="19317"/>
    <cellStyle name="Note 57 4" xfId="19318"/>
    <cellStyle name="Note 57 5" xfId="19319"/>
    <cellStyle name="Note 57 6" xfId="19320"/>
    <cellStyle name="Note 57 7" xfId="19321"/>
    <cellStyle name="Note 57 8" xfId="19322"/>
    <cellStyle name="Note 58" xfId="3260"/>
    <cellStyle name="Note 58 2" xfId="3261"/>
    <cellStyle name="Note 58 2 2" xfId="19323"/>
    <cellStyle name="Note 58 2 3" xfId="19324"/>
    <cellStyle name="Note 58 2 4" xfId="19325"/>
    <cellStyle name="Note 58 2 5" xfId="19326"/>
    <cellStyle name="Note 58 3" xfId="3262"/>
    <cellStyle name="Note 58 3 2" xfId="19327"/>
    <cellStyle name="Note 58 3 3" xfId="19328"/>
    <cellStyle name="Note 58 3 4" xfId="19329"/>
    <cellStyle name="Note 58 3 5" xfId="19330"/>
    <cellStyle name="Note 58 4" xfId="19331"/>
    <cellStyle name="Note 58 5" xfId="19332"/>
    <cellStyle name="Note 58 6" xfId="19333"/>
    <cellStyle name="Note 58 7" xfId="19334"/>
    <cellStyle name="Note 58 8" xfId="19335"/>
    <cellStyle name="Note 59" xfId="3263"/>
    <cellStyle name="Note 59 2" xfId="3264"/>
    <cellStyle name="Note 59 2 2" xfId="19336"/>
    <cellStyle name="Note 59 2 3" xfId="19337"/>
    <cellStyle name="Note 59 2 4" xfId="19338"/>
    <cellStyle name="Note 59 2 5" xfId="19339"/>
    <cellStyle name="Note 59 3" xfId="3265"/>
    <cellStyle name="Note 59 3 2" xfId="19340"/>
    <cellStyle name="Note 59 3 3" xfId="19341"/>
    <cellStyle name="Note 59 3 4" xfId="19342"/>
    <cellStyle name="Note 59 3 5" xfId="19343"/>
    <cellStyle name="Note 59 4" xfId="19344"/>
    <cellStyle name="Note 59 5" xfId="19345"/>
    <cellStyle name="Note 59 6" xfId="19346"/>
    <cellStyle name="Note 59 7" xfId="19347"/>
    <cellStyle name="Note 59 8" xfId="19348"/>
    <cellStyle name="Note 6" xfId="3266"/>
    <cellStyle name="Note 6 2" xfId="3267"/>
    <cellStyle name="Note 6 2 2" xfId="3268"/>
    <cellStyle name="Note 6 2 2 2" xfId="19349"/>
    <cellStyle name="Note 6 2 2 3" xfId="19350"/>
    <cellStyle name="Note 6 2 2 4" xfId="19351"/>
    <cellStyle name="Note 6 2 2 5" xfId="19352"/>
    <cellStyle name="Note 6 2 3" xfId="19353"/>
    <cellStyle name="Note 6 2 4" xfId="19354"/>
    <cellStyle name="Note 6 2 5" xfId="19355"/>
    <cellStyle name="Note 6 2 6" xfId="19356"/>
    <cellStyle name="Note 6 3" xfId="3269"/>
    <cellStyle name="Note 6 3 2" xfId="19357"/>
    <cellStyle name="Note 6 3 3" xfId="19358"/>
    <cellStyle name="Note 6 3 4" xfId="19359"/>
    <cellStyle name="Note 6 3 5" xfId="19360"/>
    <cellStyle name="Note 6 4" xfId="3270"/>
    <cellStyle name="Note 6 4 2" xfId="19361"/>
    <cellStyle name="Note 6 4 3" xfId="19362"/>
    <cellStyle name="Note 6 4 4" xfId="19363"/>
    <cellStyle name="Note 6 4 5" xfId="19364"/>
    <cellStyle name="Note 6 5" xfId="19365"/>
    <cellStyle name="Note 6 6" xfId="19366"/>
    <cellStyle name="Note 6 7" xfId="19367"/>
    <cellStyle name="Note 6 8" xfId="19368"/>
    <cellStyle name="Note 6 9" xfId="19369"/>
    <cellStyle name="Note 60" xfId="3271"/>
    <cellStyle name="Note 60 2" xfId="3272"/>
    <cellStyle name="Note 60 2 2" xfId="19370"/>
    <cellStyle name="Note 60 2 3" xfId="19371"/>
    <cellStyle name="Note 60 2 4" xfId="19372"/>
    <cellStyle name="Note 60 2 5" xfId="19373"/>
    <cellStyle name="Note 60 3" xfId="3273"/>
    <cellStyle name="Note 60 3 2" xfId="19374"/>
    <cellStyle name="Note 60 3 3" xfId="19375"/>
    <cellStyle name="Note 60 3 4" xfId="19376"/>
    <cellStyle name="Note 60 3 5" xfId="19377"/>
    <cellStyle name="Note 60 4" xfId="19378"/>
    <cellStyle name="Note 60 5" xfId="19379"/>
    <cellStyle name="Note 60 6" xfId="19380"/>
    <cellStyle name="Note 60 7" xfId="19381"/>
    <cellStyle name="Note 60 8" xfId="19382"/>
    <cellStyle name="Note 61" xfId="3274"/>
    <cellStyle name="Note 61 2" xfId="3275"/>
    <cellStyle name="Note 61 2 2" xfId="19383"/>
    <cellStyle name="Note 61 2 3" xfId="19384"/>
    <cellStyle name="Note 61 2 4" xfId="19385"/>
    <cellStyle name="Note 61 2 5" xfId="19386"/>
    <cellStyle name="Note 61 3" xfId="3276"/>
    <cellStyle name="Note 61 3 2" xfId="19387"/>
    <cellStyle name="Note 61 3 3" xfId="19388"/>
    <cellStyle name="Note 61 3 4" xfId="19389"/>
    <cellStyle name="Note 61 3 5" xfId="19390"/>
    <cellStyle name="Note 61 4" xfId="19391"/>
    <cellStyle name="Note 61 5" xfId="19392"/>
    <cellStyle name="Note 61 6" xfId="19393"/>
    <cellStyle name="Note 61 7" xfId="19394"/>
    <cellStyle name="Note 61 8" xfId="19395"/>
    <cellStyle name="Note 62" xfId="3277"/>
    <cellStyle name="Note 62 2" xfId="3278"/>
    <cellStyle name="Note 62 2 2" xfId="19396"/>
    <cellStyle name="Note 62 2 3" xfId="19397"/>
    <cellStyle name="Note 62 2 4" xfId="19398"/>
    <cellStyle name="Note 62 2 5" xfId="19399"/>
    <cellStyle name="Note 62 3" xfId="3279"/>
    <cellStyle name="Note 62 3 2" xfId="19400"/>
    <cellStyle name="Note 62 3 3" xfId="19401"/>
    <cellStyle name="Note 62 3 4" xfId="19402"/>
    <cellStyle name="Note 62 3 5" xfId="19403"/>
    <cellStyle name="Note 62 4" xfId="19404"/>
    <cellStyle name="Note 62 5" xfId="19405"/>
    <cellStyle name="Note 62 6" xfId="19406"/>
    <cellStyle name="Note 62 7" xfId="19407"/>
    <cellStyle name="Note 62 8" xfId="19408"/>
    <cellStyle name="Note 63" xfId="3280"/>
    <cellStyle name="Note 63 2" xfId="3281"/>
    <cellStyle name="Note 63 2 2" xfId="19409"/>
    <cellStyle name="Note 63 2 3" xfId="19410"/>
    <cellStyle name="Note 63 2 4" xfId="19411"/>
    <cellStyle name="Note 63 2 5" xfId="19412"/>
    <cellStyle name="Note 63 3" xfId="3282"/>
    <cellStyle name="Note 63 3 2" xfId="19413"/>
    <cellStyle name="Note 63 3 3" xfId="19414"/>
    <cellStyle name="Note 63 3 4" xfId="19415"/>
    <cellStyle name="Note 63 3 5" xfId="19416"/>
    <cellStyle name="Note 63 4" xfId="19417"/>
    <cellStyle name="Note 63 5" xfId="19418"/>
    <cellStyle name="Note 63 6" xfId="19419"/>
    <cellStyle name="Note 63 7" xfId="19420"/>
    <cellStyle name="Note 63 8" xfId="19421"/>
    <cellStyle name="Note 64" xfId="3283"/>
    <cellStyle name="Note 64 2" xfId="3284"/>
    <cellStyle name="Note 64 2 2" xfId="19422"/>
    <cellStyle name="Note 64 2 3" xfId="19423"/>
    <cellStyle name="Note 64 2 4" xfId="19424"/>
    <cellStyle name="Note 64 2 5" xfId="19425"/>
    <cellStyle name="Note 64 3" xfId="3285"/>
    <cellStyle name="Note 64 3 2" xfId="19426"/>
    <cellStyle name="Note 64 3 3" xfId="19427"/>
    <cellStyle name="Note 64 3 4" xfId="19428"/>
    <cellStyle name="Note 64 3 5" xfId="19429"/>
    <cellStyle name="Note 64 4" xfId="19430"/>
    <cellStyle name="Note 64 5" xfId="19431"/>
    <cellStyle name="Note 64 6" xfId="19432"/>
    <cellStyle name="Note 64 7" xfId="19433"/>
    <cellStyle name="Note 64 8" xfId="19434"/>
    <cellStyle name="Note 65" xfId="3286"/>
    <cellStyle name="Note 65 2" xfId="3287"/>
    <cellStyle name="Note 65 2 2" xfId="19435"/>
    <cellStyle name="Note 65 2 3" xfId="19436"/>
    <cellStyle name="Note 65 2 4" xfId="19437"/>
    <cellStyle name="Note 65 2 5" xfId="19438"/>
    <cellStyle name="Note 65 3" xfId="3288"/>
    <cellStyle name="Note 65 3 2" xfId="19439"/>
    <cellStyle name="Note 65 3 3" xfId="19440"/>
    <cellStyle name="Note 65 3 4" xfId="19441"/>
    <cellStyle name="Note 65 3 5" xfId="19442"/>
    <cellStyle name="Note 65 4" xfId="19443"/>
    <cellStyle name="Note 65 5" xfId="19444"/>
    <cellStyle name="Note 65 6" xfId="19445"/>
    <cellStyle name="Note 65 7" xfId="19446"/>
    <cellStyle name="Note 65 8" xfId="19447"/>
    <cellStyle name="Note 66" xfId="3289"/>
    <cellStyle name="Note 66 2" xfId="3290"/>
    <cellStyle name="Note 66 2 2" xfId="19448"/>
    <cellStyle name="Note 66 2 3" xfId="19449"/>
    <cellStyle name="Note 66 2 4" xfId="19450"/>
    <cellStyle name="Note 66 2 5" xfId="19451"/>
    <cellStyle name="Note 66 3" xfId="3291"/>
    <cellStyle name="Note 66 3 2" xfId="19452"/>
    <cellStyle name="Note 66 3 3" xfId="19453"/>
    <cellStyle name="Note 66 3 4" xfId="19454"/>
    <cellStyle name="Note 66 3 5" xfId="19455"/>
    <cellStyle name="Note 66 4" xfId="19456"/>
    <cellStyle name="Note 66 5" xfId="19457"/>
    <cellStyle name="Note 66 6" xfId="19458"/>
    <cellStyle name="Note 66 7" xfId="19459"/>
    <cellStyle name="Note 66 8" xfId="19460"/>
    <cellStyle name="Note 67" xfId="3292"/>
    <cellStyle name="Note 67 2" xfId="3293"/>
    <cellStyle name="Note 67 2 2" xfId="19461"/>
    <cellStyle name="Note 67 2 3" xfId="19462"/>
    <cellStyle name="Note 67 2 4" xfId="19463"/>
    <cellStyle name="Note 67 2 5" xfId="19464"/>
    <cellStyle name="Note 67 3" xfId="3294"/>
    <cellStyle name="Note 67 3 2" xfId="19465"/>
    <cellStyle name="Note 67 3 3" xfId="19466"/>
    <cellStyle name="Note 67 3 4" xfId="19467"/>
    <cellStyle name="Note 67 3 5" xfId="19468"/>
    <cellStyle name="Note 67 4" xfId="19469"/>
    <cellStyle name="Note 67 5" xfId="19470"/>
    <cellStyle name="Note 67 6" xfId="19471"/>
    <cellStyle name="Note 67 7" xfId="19472"/>
    <cellStyle name="Note 67 8" xfId="19473"/>
    <cellStyle name="Note 68" xfId="3295"/>
    <cellStyle name="Note 68 2" xfId="3296"/>
    <cellStyle name="Note 68 2 2" xfId="19474"/>
    <cellStyle name="Note 68 2 3" xfId="19475"/>
    <cellStyle name="Note 68 2 4" xfId="19476"/>
    <cellStyle name="Note 68 2 5" xfId="19477"/>
    <cellStyle name="Note 68 3" xfId="3297"/>
    <cellStyle name="Note 68 3 2" xfId="19478"/>
    <cellStyle name="Note 68 3 3" xfId="19479"/>
    <cellStyle name="Note 68 3 4" xfId="19480"/>
    <cellStyle name="Note 68 3 5" xfId="19481"/>
    <cellStyle name="Note 68 4" xfId="19482"/>
    <cellStyle name="Note 68 5" xfId="19483"/>
    <cellStyle name="Note 68 6" xfId="19484"/>
    <cellStyle name="Note 68 7" xfId="19485"/>
    <cellStyle name="Note 68 8" xfId="19486"/>
    <cellStyle name="Note 69" xfId="3298"/>
    <cellStyle name="Note 69 2" xfId="3299"/>
    <cellStyle name="Note 69 2 2" xfId="19487"/>
    <cellStyle name="Note 69 2 3" xfId="19488"/>
    <cellStyle name="Note 69 2 4" xfId="19489"/>
    <cellStyle name="Note 69 2 5" xfId="19490"/>
    <cellStyle name="Note 69 3" xfId="3300"/>
    <cellStyle name="Note 69 3 2" xfId="19491"/>
    <cellStyle name="Note 69 3 3" xfId="19492"/>
    <cellStyle name="Note 69 3 4" xfId="19493"/>
    <cellStyle name="Note 69 3 5" xfId="19494"/>
    <cellStyle name="Note 69 4" xfId="19495"/>
    <cellStyle name="Note 69 5" xfId="19496"/>
    <cellStyle name="Note 69 6" xfId="19497"/>
    <cellStyle name="Note 69 7" xfId="19498"/>
    <cellStyle name="Note 69 8" xfId="19499"/>
    <cellStyle name="Note 7" xfId="3301"/>
    <cellStyle name="Note 7 2" xfId="3302"/>
    <cellStyle name="Note 7 2 2" xfId="3303"/>
    <cellStyle name="Note 7 2 2 2" xfId="19500"/>
    <cellStyle name="Note 7 2 2 3" xfId="19501"/>
    <cellStyle name="Note 7 2 2 4" xfId="19502"/>
    <cellStyle name="Note 7 2 2 5" xfId="19503"/>
    <cellStyle name="Note 7 2 3" xfId="19504"/>
    <cellStyle name="Note 7 2 4" xfId="19505"/>
    <cellStyle name="Note 7 2 5" xfId="19506"/>
    <cellStyle name="Note 7 2 6" xfId="19507"/>
    <cellStyle name="Note 7 3" xfId="3304"/>
    <cellStyle name="Note 7 3 2" xfId="19508"/>
    <cellStyle name="Note 7 3 3" xfId="19509"/>
    <cellStyle name="Note 7 3 4" xfId="19510"/>
    <cellStyle name="Note 7 3 5" xfId="19511"/>
    <cellStyle name="Note 7 4" xfId="3305"/>
    <cellStyle name="Note 7 4 2" xfId="19512"/>
    <cellStyle name="Note 7 4 3" xfId="19513"/>
    <cellStyle name="Note 7 4 4" xfId="19514"/>
    <cellStyle name="Note 7 4 5" xfId="19515"/>
    <cellStyle name="Note 7 5" xfId="19516"/>
    <cellStyle name="Note 7 6" xfId="19517"/>
    <cellStyle name="Note 7 7" xfId="19518"/>
    <cellStyle name="Note 7 8" xfId="19519"/>
    <cellStyle name="Note 7 9" xfId="19520"/>
    <cellStyle name="Note 70" xfId="3306"/>
    <cellStyle name="Note 70 2" xfId="3307"/>
    <cellStyle name="Note 70 2 2" xfId="19521"/>
    <cellStyle name="Note 70 2 3" xfId="19522"/>
    <cellStyle name="Note 70 2 4" xfId="19523"/>
    <cellStyle name="Note 70 2 5" xfId="19524"/>
    <cellStyle name="Note 70 3" xfId="3308"/>
    <cellStyle name="Note 70 3 2" xfId="19525"/>
    <cellStyle name="Note 70 3 3" xfId="19526"/>
    <cellStyle name="Note 70 3 4" xfId="19527"/>
    <cellStyle name="Note 70 3 5" xfId="19528"/>
    <cellStyle name="Note 70 4" xfId="19529"/>
    <cellStyle name="Note 70 5" xfId="19530"/>
    <cellStyle name="Note 70 6" xfId="19531"/>
    <cellStyle name="Note 70 7" xfId="19532"/>
    <cellStyle name="Note 70 8" xfId="19533"/>
    <cellStyle name="Note 71" xfId="3309"/>
    <cellStyle name="Note 71 2" xfId="3310"/>
    <cellStyle name="Note 71 2 2" xfId="19534"/>
    <cellStyle name="Note 71 2 3" xfId="19535"/>
    <cellStyle name="Note 71 2 4" xfId="19536"/>
    <cellStyle name="Note 71 2 5" xfId="19537"/>
    <cellStyle name="Note 71 3" xfId="3311"/>
    <cellStyle name="Note 71 3 2" xfId="19538"/>
    <cellStyle name="Note 71 3 3" xfId="19539"/>
    <cellStyle name="Note 71 3 4" xfId="19540"/>
    <cellStyle name="Note 71 3 5" xfId="19541"/>
    <cellStyle name="Note 71 4" xfId="19542"/>
    <cellStyle name="Note 71 5" xfId="19543"/>
    <cellStyle name="Note 71 6" xfId="19544"/>
    <cellStyle name="Note 71 7" xfId="19545"/>
    <cellStyle name="Note 71 8" xfId="19546"/>
    <cellStyle name="Note 72" xfId="3312"/>
    <cellStyle name="Note 72 2" xfId="3313"/>
    <cellStyle name="Note 72 2 2" xfId="19547"/>
    <cellStyle name="Note 72 2 3" xfId="19548"/>
    <cellStyle name="Note 72 2 4" xfId="19549"/>
    <cellStyle name="Note 72 2 5" xfId="19550"/>
    <cellStyle name="Note 72 3" xfId="3314"/>
    <cellStyle name="Note 72 3 2" xfId="19551"/>
    <cellStyle name="Note 72 3 3" xfId="19552"/>
    <cellStyle name="Note 72 3 4" xfId="19553"/>
    <cellStyle name="Note 72 3 5" xfId="19554"/>
    <cellStyle name="Note 72 4" xfId="19555"/>
    <cellStyle name="Note 72 5" xfId="19556"/>
    <cellStyle name="Note 72 6" xfId="19557"/>
    <cellStyle name="Note 72 7" xfId="19558"/>
    <cellStyle name="Note 72 8" xfId="19559"/>
    <cellStyle name="Note 73" xfId="19560"/>
    <cellStyle name="Note 73 2" xfId="19561"/>
    <cellStyle name="Note 73 3" xfId="19562"/>
    <cellStyle name="Note 73 4" xfId="19563"/>
    <cellStyle name="Note 73 5" xfId="19564"/>
    <cellStyle name="Note 74" xfId="19565"/>
    <cellStyle name="Note 75" xfId="19566"/>
    <cellStyle name="Note 76" xfId="19567"/>
    <cellStyle name="Note 77" xfId="19568"/>
    <cellStyle name="Note 8" xfId="3315"/>
    <cellStyle name="Note 8 2" xfId="3316"/>
    <cellStyle name="Note 8 2 2" xfId="3317"/>
    <cellStyle name="Note 8 2 2 2" xfId="19569"/>
    <cellStyle name="Note 8 2 2 3" xfId="19570"/>
    <cellStyle name="Note 8 2 2 4" xfId="19571"/>
    <cellStyle name="Note 8 2 2 5" xfId="19572"/>
    <cellStyle name="Note 8 2 3" xfId="19573"/>
    <cellStyle name="Note 8 2 4" xfId="19574"/>
    <cellStyle name="Note 8 2 5" xfId="19575"/>
    <cellStyle name="Note 8 2 6" xfId="19576"/>
    <cellStyle name="Note 8 3" xfId="3318"/>
    <cellStyle name="Note 8 3 2" xfId="19577"/>
    <cellStyle name="Note 8 3 3" xfId="19578"/>
    <cellStyle name="Note 8 3 4" xfId="19579"/>
    <cellStyle name="Note 8 3 5" xfId="19580"/>
    <cellStyle name="Note 8 4" xfId="3319"/>
    <cellStyle name="Note 8 4 2" xfId="19581"/>
    <cellStyle name="Note 8 4 3" xfId="19582"/>
    <cellStyle name="Note 8 4 4" xfId="19583"/>
    <cellStyle name="Note 8 4 5" xfId="19584"/>
    <cellStyle name="Note 8 5" xfId="19585"/>
    <cellStyle name="Note 8 6" xfId="19586"/>
    <cellStyle name="Note 8 7" xfId="19587"/>
    <cellStyle name="Note 8 8" xfId="19588"/>
    <cellStyle name="Note 8 9" xfId="19589"/>
    <cellStyle name="Note 9" xfId="3320"/>
    <cellStyle name="Note 9 2" xfId="3321"/>
    <cellStyle name="Note 9 2 2" xfId="3322"/>
    <cellStyle name="Note 9 2 2 2" xfId="19590"/>
    <cellStyle name="Note 9 2 2 3" xfId="19591"/>
    <cellStyle name="Note 9 2 2 4" xfId="19592"/>
    <cellStyle name="Note 9 2 2 5" xfId="19593"/>
    <cellStyle name="Note 9 2 3" xfId="19594"/>
    <cellStyle name="Note 9 2 4" xfId="19595"/>
    <cellStyle name="Note 9 2 5" xfId="19596"/>
    <cellStyle name="Note 9 2 6" xfId="19597"/>
    <cellStyle name="Note 9 3" xfId="3323"/>
    <cellStyle name="Note 9 3 2" xfId="19598"/>
    <cellStyle name="Note 9 3 3" xfId="19599"/>
    <cellStyle name="Note 9 3 4" xfId="19600"/>
    <cellStyle name="Note 9 3 5" xfId="19601"/>
    <cellStyle name="Note 9 4" xfId="3324"/>
    <cellStyle name="Note 9 4 2" xfId="19602"/>
    <cellStyle name="Note 9 4 3" xfId="19603"/>
    <cellStyle name="Note 9 4 4" xfId="19604"/>
    <cellStyle name="Note 9 4 5" xfId="19605"/>
    <cellStyle name="Note 9 5" xfId="19606"/>
    <cellStyle name="Note 9 6" xfId="19607"/>
    <cellStyle name="Note 9 7" xfId="19608"/>
    <cellStyle name="Note 9 8" xfId="19609"/>
    <cellStyle name="Note 9 9" xfId="19610"/>
    <cellStyle name="Output 10" xfId="3325"/>
    <cellStyle name="Output 10 2" xfId="3326"/>
    <cellStyle name="Output 11" xfId="3327"/>
    <cellStyle name="Output 11 2" xfId="3328"/>
    <cellStyle name="Output 12" xfId="3329"/>
    <cellStyle name="Output 12 2" xfId="3330"/>
    <cellStyle name="Output 13" xfId="3331"/>
    <cellStyle name="Output 14" xfId="3332"/>
    <cellStyle name="Output 15" xfId="3333"/>
    <cellStyle name="Output 16" xfId="3334"/>
    <cellStyle name="Output 17" xfId="3335"/>
    <cellStyle name="Output 18" xfId="3336"/>
    <cellStyle name="Output 19" xfId="3337"/>
    <cellStyle name="Output 2" xfId="3338"/>
    <cellStyle name="Output 2 2" xfId="3339"/>
    <cellStyle name="Output 2 2 2" xfId="19611"/>
    <cellStyle name="Output 2 2 2 2" xfId="19612"/>
    <cellStyle name="Output 2 2 2 3" xfId="19613"/>
    <cellStyle name="Output 2 2 2 4" xfId="19614"/>
    <cellStyle name="Output 2 2 2 5" xfId="19615"/>
    <cellStyle name="Output 2 2 3" xfId="19616"/>
    <cellStyle name="Output 2 2 4" xfId="19617"/>
    <cellStyle name="Output 2 2 5" xfId="19618"/>
    <cellStyle name="Output 2 2 6" xfId="19619"/>
    <cellStyle name="Output 2 2 7" xfId="19620"/>
    <cellStyle name="Output 2 2 8" xfId="19621"/>
    <cellStyle name="Output 2 3" xfId="19622"/>
    <cellStyle name="Output 2 3 2" xfId="19623"/>
    <cellStyle name="Output 2 3 3" xfId="19624"/>
    <cellStyle name="Output 2 3 4" xfId="19625"/>
    <cellStyle name="Output 2 3 5" xfId="19626"/>
    <cellStyle name="Output 2 4" xfId="19627"/>
    <cellStyle name="Output 2 5" xfId="19628"/>
    <cellStyle name="Output 2 6" xfId="19629"/>
    <cellStyle name="Output 2 7" xfId="19630"/>
    <cellStyle name="Output 2 8" xfId="19631"/>
    <cellStyle name="Output 20" xfId="3340"/>
    <cellStyle name="Output 21" xfId="3341"/>
    <cellStyle name="Output 22" xfId="3342"/>
    <cellStyle name="Output 23" xfId="3343"/>
    <cellStyle name="Output 24" xfId="3344"/>
    <cellStyle name="Output 25" xfId="3345"/>
    <cellStyle name="Output 26" xfId="3346"/>
    <cellStyle name="Output 27" xfId="3347"/>
    <cellStyle name="Output 28" xfId="3348"/>
    <cellStyle name="Output 29" xfId="3349"/>
    <cellStyle name="Output 3" xfId="3350"/>
    <cellStyle name="Output 3 2" xfId="3351"/>
    <cellStyle name="Output 30" xfId="3352"/>
    <cellStyle name="Output 31" xfId="3353"/>
    <cellStyle name="Output 32" xfId="3354"/>
    <cellStyle name="Output 33" xfId="3355"/>
    <cellStyle name="Output 34" xfId="3356"/>
    <cellStyle name="Output 35" xfId="3357"/>
    <cellStyle name="Output 36" xfId="3358"/>
    <cellStyle name="Output 37" xfId="3359"/>
    <cellStyle name="Output 38" xfId="3360"/>
    <cellStyle name="Output 39" xfId="3361"/>
    <cellStyle name="Output 4" xfId="3362"/>
    <cellStyle name="Output 4 2" xfId="3363"/>
    <cellStyle name="Output 40" xfId="3364"/>
    <cellStyle name="Output 41" xfId="3365"/>
    <cellStyle name="Output 42" xfId="3366"/>
    <cellStyle name="Output 43" xfId="3367"/>
    <cellStyle name="Output 44" xfId="3368"/>
    <cellStyle name="Output 45" xfId="3369"/>
    <cellStyle name="Output 46" xfId="3370"/>
    <cellStyle name="Output 47" xfId="3371"/>
    <cellStyle name="Output 48" xfId="3372"/>
    <cellStyle name="Output 49" xfId="3373"/>
    <cellStyle name="Output 5" xfId="3374"/>
    <cellStyle name="Output 5 2" xfId="3375"/>
    <cellStyle name="Output 50" xfId="3376"/>
    <cellStyle name="Output 51" xfId="3377"/>
    <cellStyle name="Output 52" xfId="3378"/>
    <cellStyle name="Output 53" xfId="3379"/>
    <cellStyle name="Output 54" xfId="3380"/>
    <cellStyle name="Output 55" xfId="3381"/>
    <cellStyle name="Output 56" xfId="3382"/>
    <cellStyle name="Output 57" xfId="3383"/>
    <cellStyle name="Output 58" xfId="3384"/>
    <cellStyle name="Output 59" xfId="3385"/>
    <cellStyle name="Output 6" xfId="3386"/>
    <cellStyle name="Output 6 2" xfId="3387"/>
    <cellStyle name="Output 60" xfId="3388"/>
    <cellStyle name="Output 61" xfId="3389"/>
    <cellStyle name="Output 62" xfId="3390"/>
    <cellStyle name="Output 63" xfId="3391"/>
    <cellStyle name="Output 64" xfId="3392"/>
    <cellStyle name="Output 65" xfId="3393"/>
    <cellStyle name="Output 66" xfId="3394"/>
    <cellStyle name="Output 67" xfId="3395"/>
    <cellStyle name="Output 68" xfId="3396"/>
    <cellStyle name="Output 69" xfId="3397"/>
    <cellStyle name="Output 7" xfId="3398"/>
    <cellStyle name="Output 7 2" xfId="3399"/>
    <cellStyle name="Output 70" xfId="3400"/>
    <cellStyle name="Output 71" xfId="3401"/>
    <cellStyle name="Output 72" xfId="3402"/>
    <cellStyle name="Output 73" xfId="19632"/>
    <cellStyle name="Output 73 2" xfId="19633"/>
    <cellStyle name="Output 73 3" xfId="19634"/>
    <cellStyle name="Output 73 4" xfId="19635"/>
    <cellStyle name="Output 73 5" xfId="19636"/>
    <cellStyle name="Output 74" xfId="19637"/>
    <cellStyle name="Output 75" xfId="19638"/>
    <cellStyle name="Output 76" xfId="19639"/>
    <cellStyle name="Output 77" xfId="19640"/>
    <cellStyle name="Output 78" xfId="19641"/>
    <cellStyle name="Output 8" xfId="3403"/>
    <cellStyle name="Output 8 2" xfId="3404"/>
    <cellStyle name="Output 9" xfId="3405"/>
    <cellStyle name="Output 9 2" xfId="3406"/>
    <cellStyle name="Percent 2" xfId="3407"/>
    <cellStyle name="Style 1" xfId="3408"/>
    <cellStyle name="Style 1 2" xfId="3409"/>
    <cellStyle name="Style 1 3" xfId="19642"/>
    <cellStyle name="Style 1 4" xfId="19643"/>
    <cellStyle name="Style 1 5" xfId="19644"/>
    <cellStyle name="Style 1 6" xfId="19645"/>
    <cellStyle name="Title 2" xfId="3410"/>
    <cellStyle name="Title 2 2" xfId="19752"/>
    <cellStyle name="Total 10" xfId="3411"/>
    <cellStyle name="Total 10 2" xfId="3412"/>
    <cellStyle name="Total 11" xfId="3413"/>
    <cellStyle name="Total 11 2" xfId="3414"/>
    <cellStyle name="Total 12" xfId="3415"/>
    <cellStyle name="Total 12 2" xfId="3416"/>
    <cellStyle name="Total 13" xfId="3417"/>
    <cellStyle name="Total 14" xfId="3418"/>
    <cellStyle name="Total 15" xfId="3419"/>
    <cellStyle name="Total 16" xfId="3420"/>
    <cellStyle name="Total 17" xfId="3421"/>
    <cellStyle name="Total 18" xfId="3422"/>
    <cellStyle name="Total 19" xfId="3423"/>
    <cellStyle name="Total 2" xfId="3424"/>
    <cellStyle name="Total 2 2" xfId="3425"/>
    <cellStyle name="Total 2 2 2" xfId="19646"/>
    <cellStyle name="Total 2 2 2 2" xfId="19647"/>
    <cellStyle name="Total 2 2 2 3" xfId="19648"/>
    <cellStyle name="Total 2 2 2 4" xfId="19649"/>
    <cellStyle name="Total 2 2 2 5" xfId="19650"/>
    <cellStyle name="Total 2 2 3" xfId="19651"/>
    <cellStyle name="Total 2 2 4" xfId="19652"/>
    <cellStyle name="Total 2 2 5" xfId="19653"/>
    <cellStyle name="Total 2 2 6" xfId="19654"/>
    <cellStyle name="Total 2 2 7" xfId="19655"/>
    <cellStyle name="Total 2 2 8" xfId="19656"/>
    <cellStyle name="Total 2 3" xfId="19657"/>
    <cellStyle name="Total 2 3 2" xfId="19658"/>
    <cellStyle name="Total 2 3 3" xfId="19659"/>
    <cellStyle name="Total 2 3 4" xfId="19660"/>
    <cellStyle name="Total 2 3 5" xfId="19661"/>
    <cellStyle name="Total 2 4" xfId="19662"/>
    <cellStyle name="Total 2 5" xfId="19663"/>
    <cellStyle name="Total 2 6" xfId="19664"/>
    <cellStyle name="Total 2 7" xfId="19665"/>
    <cellStyle name="Total 2 8" xfId="19666"/>
    <cellStyle name="Total 20" xfId="3426"/>
    <cellStyle name="Total 21" xfId="3427"/>
    <cellStyle name="Total 22" xfId="3428"/>
    <cellStyle name="Total 23" xfId="3429"/>
    <cellStyle name="Total 24" xfId="3430"/>
    <cellStyle name="Total 25" xfId="3431"/>
    <cellStyle name="Total 26" xfId="3432"/>
    <cellStyle name="Total 27" xfId="3433"/>
    <cellStyle name="Total 28" xfId="3434"/>
    <cellStyle name="Total 29" xfId="3435"/>
    <cellStyle name="Total 3" xfId="3436"/>
    <cellStyle name="Total 3 2" xfId="3437"/>
    <cellStyle name="Total 30" xfId="3438"/>
    <cellStyle name="Total 31" xfId="3439"/>
    <cellStyle name="Total 32" xfId="3440"/>
    <cellStyle name="Total 33" xfId="3441"/>
    <cellStyle name="Total 34" xfId="3442"/>
    <cellStyle name="Total 35" xfId="3443"/>
    <cellStyle name="Total 36" xfId="3444"/>
    <cellStyle name="Total 37" xfId="3445"/>
    <cellStyle name="Total 38" xfId="3446"/>
    <cellStyle name="Total 39" xfId="3447"/>
    <cellStyle name="Total 4" xfId="3448"/>
    <cellStyle name="Total 4 2" xfId="3449"/>
    <cellStyle name="Total 40" xfId="3450"/>
    <cellStyle name="Total 41" xfId="3451"/>
    <cellStyle name="Total 42" xfId="3452"/>
    <cellStyle name="Total 43" xfId="3453"/>
    <cellStyle name="Total 44" xfId="3454"/>
    <cellStyle name="Total 45" xfId="3455"/>
    <cellStyle name="Total 46" xfId="3456"/>
    <cellStyle name="Total 47" xfId="3457"/>
    <cellStyle name="Total 48" xfId="3458"/>
    <cellStyle name="Total 49" xfId="3459"/>
    <cellStyle name="Total 5" xfId="3460"/>
    <cellStyle name="Total 5 2" xfId="3461"/>
    <cellStyle name="Total 50" xfId="3462"/>
    <cellStyle name="Total 51" xfId="3463"/>
    <cellStyle name="Total 52" xfId="3464"/>
    <cellStyle name="Total 53" xfId="3465"/>
    <cellStyle name="Total 54" xfId="3466"/>
    <cellStyle name="Total 55" xfId="3467"/>
    <cellStyle name="Total 56" xfId="3468"/>
    <cellStyle name="Total 57" xfId="3469"/>
    <cellStyle name="Total 58" xfId="3470"/>
    <cellStyle name="Total 59" xfId="3471"/>
    <cellStyle name="Total 6" xfId="3472"/>
    <cellStyle name="Total 6 2" xfId="3473"/>
    <cellStyle name="Total 60" xfId="3474"/>
    <cellStyle name="Total 61" xfId="3475"/>
    <cellStyle name="Total 62" xfId="3476"/>
    <cellStyle name="Total 63" xfId="3477"/>
    <cellStyle name="Total 64" xfId="3478"/>
    <cellStyle name="Total 65" xfId="3479"/>
    <cellStyle name="Total 66" xfId="3480"/>
    <cellStyle name="Total 67" xfId="3481"/>
    <cellStyle name="Total 68" xfId="3482"/>
    <cellStyle name="Total 69" xfId="3483"/>
    <cellStyle name="Total 7" xfId="3484"/>
    <cellStyle name="Total 7 2" xfId="3485"/>
    <cellStyle name="Total 70" xfId="3486"/>
    <cellStyle name="Total 71" xfId="3487"/>
    <cellStyle name="Total 72" xfId="3488"/>
    <cellStyle name="Total 73" xfId="19667"/>
    <cellStyle name="Total 73 2" xfId="19668"/>
    <cellStyle name="Total 73 3" xfId="19669"/>
    <cellStyle name="Total 73 4" xfId="19670"/>
    <cellStyle name="Total 73 5" xfId="19671"/>
    <cellStyle name="Total 74" xfId="19672"/>
    <cellStyle name="Total 75" xfId="19673"/>
    <cellStyle name="Total 76" xfId="19674"/>
    <cellStyle name="Total 77" xfId="19675"/>
    <cellStyle name="Total 78" xfId="19676"/>
    <cellStyle name="Total 8" xfId="3489"/>
    <cellStyle name="Total 8 2" xfId="3490"/>
    <cellStyle name="Total 9" xfId="3491"/>
    <cellStyle name="Total 9 2" xfId="3492"/>
    <cellStyle name="Warning Text 10" xfId="3493"/>
    <cellStyle name="Warning Text 10 2" xfId="3494"/>
    <cellStyle name="Warning Text 11" xfId="3495"/>
    <cellStyle name="Warning Text 11 2" xfId="3496"/>
    <cellStyle name="Warning Text 12" xfId="3497"/>
    <cellStyle name="Warning Text 12 2" xfId="3498"/>
    <cellStyle name="Warning Text 13" xfId="3499"/>
    <cellStyle name="Warning Text 14" xfId="3500"/>
    <cellStyle name="Warning Text 15" xfId="3501"/>
    <cellStyle name="Warning Text 16" xfId="3502"/>
    <cellStyle name="Warning Text 17" xfId="3503"/>
    <cellStyle name="Warning Text 18" xfId="3504"/>
    <cellStyle name="Warning Text 19" xfId="3505"/>
    <cellStyle name="Warning Text 2" xfId="3506"/>
    <cellStyle name="Warning Text 2 2" xfId="3507"/>
    <cellStyle name="Warning Text 2 2 2" xfId="19677"/>
    <cellStyle name="Warning Text 2 2 2 2" xfId="19678"/>
    <cellStyle name="Warning Text 2 2 2 3" xfId="19679"/>
    <cellStyle name="Warning Text 2 2 2 4" xfId="19680"/>
    <cellStyle name="Warning Text 2 2 2 5" xfId="19681"/>
    <cellStyle name="Warning Text 2 2 3" xfId="19682"/>
    <cellStyle name="Warning Text 2 2 4" xfId="19683"/>
    <cellStyle name="Warning Text 2 2 5" xfId="19684"/>
    <cellStyle name="Warning Text 2 2 6" xfId="19685"/>
    <cellStyle name="Warning Text 2 2 7" xfId="19686"/>
    <cellStyle name="Warning Text 2 2 8" xfId="19687"/>
    <cellStyle name="Warning Text 2 3" xfId="19688"/>
    <cellStyle name="Warning Text 2 3 2" xfId="19689"/>
    <cellStyle name="Warning Text 2 3 3" xfId="19690"/>
    <cellStyle name="Warning Text 2 3 4" xfId="19691"/>
    <cellStyle name="Warning Text 2 3 5" xfId="19692"/>
    <cellStyle name="Warning Text 2 4" xfId="19693"/>
    <cellStyle name="Warning Text 2 5" xfId="19694"/>
    <cellStyle name="Warning Text 2 6" xfId="19695"/>
    <cellStyle name="Warning Text 2 7" xfId="19696"/>
    <cellStyle name="Warning Text 2 8" xfId="19697"/>
    <cellStyle name="Warning Text 20" xfId="3508"/>
    <cellStyle name="Warning Text 21" xfId="3509"/>
    <cellStyle name="Warning Text 22" xfId="3510"/>
    <cellStyle name="Warning Text 23" xfId="3511"/>
    <cellStyle name="Warning Text 24" xfId="3512"/>
    <cellStyle name="Warning Text 25" xfId="3513"/>
    <cellStyle name="Warning Text 26" xfId="3514"/>
    <cellStyle name="Warning Text 27" xfId="3515"/>
    <cellStyle name="Warning Text 28" xfId="3516"/>
    <cellStyle name="Warning Text 29" xfId="3517"/>
    <cellStyle name="Warning Text 3" xfId="3518"/>
    <cellStyle name="Warning Text 3 2" xfId="3519"/>
    <cellStyle name="Warning Text 30" xfId="3520"/>
    <cellStyle name="Warning Text 31" xfId="3521"/>
    <cellStyle name="Warning Text 32" xfId="3522"/>
    <cellStyle name="Warning Text 33" xfId="3523"/>
    <cellStyle name="Warning Text 34" xfId="3524"/>
    <cellStyle name="Warning Text 35" xfId="3525"/>
    <cellStyle name="Warning Text 36" xfId="3526"/>
    <cellStyle name="Warning Text 37" xfId="3527"/>
    <cellStyle name="Warning Text 38" xfId="3528"/>
    <cellStyle name="Warning Text 39" xfId="3529"/>
    <cellStyle name="Warning Text 4" xfId="3530"/>
    <cellStyle name="Warning Text 4 2" xfId="3531"/>
    <cellStyle name="Warning Text 40" xfId="3532"/>
    <cellStyle name="Warning Text 41" xfId="3533"/>
    <cellStyle name="Warning Text 42" xfId="3534"/>
    <cellStyle name="Warning Text 43" xfId="3535"/>
    <cellStyle name="Warning Text 44" xfId="3536"/>
    <cellStyle name="Warning Text 45" xfId="3537"/>
    <cellStyle name="Warning Text 46" xfId="3538"/>
    <cellStyle name="Warning Text 47" xfId="3539"/>
    <cellStyle name="Warning Text 48" xfId="3540"/>
    <cellStyle name="Warning Text 49" xfId="3541"/>
    <cellStyle name="Warning Text 5" xfId="3542"/>
    <cellStyle name="Warning Text 5 2" xfId="3543"/>
    <cellStyle name="Warning Text 50" xfId="3544"/>
    <cellStyle name="Warning Text 51" xfId="3545"/>
    <cellStyle name="Warning Text 52" xfId="3546"/>
    <cellStyle name="Warning Text 53" xfId="3547"/>
    <cellStyle name="Warning Text 54" xfId="3548"/>
    <cellStyle name="Warning Text 55" xfId="3549"/>
    <cellStyle name="Warning Text 56" xfId="3550"/>
    <cellStyle name="Warning Text 57" xfId="3551"/>
    <cellStyle name="Warning Text 58" xfId="3552"/>
    <cellStyle name="Warning Text 59" xfId="3553"/>
    <cellStyle name="Warning Text 6" xfId="3554"/>
    <cellStyle name="Warning Text 6 2" xfId="3555"/>
    <cellStyle name="Warning Text 60" xfId="3556"/>
    <cellStyle name="Warning Text 61" xfId="3557"/>
    <cellStyle name="Warning Text 62" xfId="3558"/>
    <cellStyle name="Warning Text 63" xfId="3559"/>
    <cellStyle name="Warning Text 64" xfId="3560"/>
    <cellStyle name="Warning Text 65" xfId="3561"/>
    <cellStyle name="Warning Text 66" xfId="3562"/>
    <cellStyle name="Warning Text 67" xfId="3563"/>
    <cellStyle name="Warning Text 68" xfId="3564"/>
    <cellStyle name="Warning Text 69" xfId="3565"/>
    <cellStyle name="Warning Text 7" xfId="3566"/>
    <cellStyle name="Warning Text 7 2" xfId="3567"/>
    <cellStyle name="Warning Text 70" xfId="3568"/>
    <cellStyle name="Warning Text 71" xfId="3569"/>
    <cellStyle name="Warning Text 72" xfId="3570"/>
    <cellStyle name="Warning Text 73" xfId="19698"/>
    <cellStyle name="Warning Text 73 2" xfId="19699"/>
    <cellStyle name="Warning Text 73 3" xfId="19700"/>
    <cellStyle name="Warning Text 73 4" xfId="19701"/>
    <cellStyle name="Warning Text 73 5" xfId="19702"/>
    <cellStyle name="Warning Text 74" xfId="19703"/>
    <cellStyle name="Warning Text 75" xfId="19704"/>
    <cellStyle name="Warning Text 76" xfId="19705"/>
    <cellStyle name="Warning Text 77" xfId="19706"/>
    <cellStyle name="Warning Text 78" xfId="19707"/>
    <cellStyle name="Warning Text 8" xfId="3571"/>
    <cellStyle name="Warning Text 8 2" xfId="3572"/>
    <cellStyle name="Warning Text 9" xfId="3573"/>
    <cellStyle name="Warning Text 9 2" xfId="3574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N3"/>
  <sheetViews>
    <sheetView zoomScale="70" zoomScaleNormal="70" workbookViewId="0">
      <pane xSplit="4" ySplit="1" topLeftCell="E2" activePane="bottomRight" state="frozen"/>
      <selection pane="topRight" activeCell="E1" sqref="E1"/>
      <selection pane="bottomLeft" activeCell="A4" sqref="A4"/>
      <selection pane="bottomRight" activeCell="G10" sqref="G10"/>
    </sheetView>
  </sheetViews>
  <sheetFormatPr defaultColWidth="9.140625" defaultRowHeight="15.75"/>
  <cols>
    <col min="1" max="1" width="6.85546875" style="6" customWidth="1"/>
    <col min="2" max="3" width="14.140625" style="6" customWidth="1"/>
    <col min="4" max="4" width="16.28515625" style="7" customWidth="1"/>
    <col min="5" max="5" width="13.140625" style="8" customWidth="1"/>
    <col min="6" max="6" width="13.7109375" style="9" customWidth="1"/>
    <col min="7" max="7" width="51.28515625" style="6" customWidth="1"/>
    <col min="8" max="8" width="67" style="5" customWidth="1"/>
    <col min="9" max="9" width="48.28515625" style="5" customWidth="1"/>
    <col min="10" max="10" width="51.7109375" style="5" customWidth="1"/>
    <col min="11" max="11" width="43.7109375" style="5" customWidth="1"/>
    <col min="12" max="12" width="33.28515625" style="5" customWidth="1"/>
    <col min="13" max="13" width="11.7109375" style="5" customWidth="1"/>
    <col min="14" max="14" width="52.7109375" style="5" customWidth="1"/>
    <col min="15" max="15" width="41.7109375" style="5" customWidth="1"/>
    <col min="16" max="16384" width="9.140625" style="5"/>
  </cols>
  <sheetData>
    <row r="1" spans="1:14" s="12" customFormat="1" ht="28.5">
      <c r="A1" s="4" t="s">
        <v>25</v>
      </c>
      <c r="B1" s="4" t="s">
        <v>26</v>
      </c>
      <c r="C1" s="4" t="s">
        <v>27</v>
      </c>
      <c r="D1" s="4" t="s">
        <v>5</v>
      </c>
      <c r="E1" s="4" t="s">
        <v>29</v>
      </c>
      <c r="F1" s="4" t="s">
        <v>30</v>
      </c>
      <c r="G1" s="4" t="s">
        <v>31</v>
      </c>
      <c r="H1" s="4" t="s">
        <v>32</v>
      </c>
      <c r="I1" s="4" t="s">
        <v>33</v>
      </c>
      <c r="J1" s="4" t="s">
        <v>34</v>
      </c>
      <c r="K1" s="4" t="s">
        <v>35</v>
      </c>
      <c r="L1" s="4" t="s">
        <v>36</v>
      </c>
      <c r="M1" s="4" t="s">
        <v>37</v>
      </c>
      <c r="N1" s="4" t="s">
        <v>38</v>
      </c>
    </row>
    <row r="2" spans="1:14" s="30" customFormat="1" ht="242.25" customHeight="1">
      <c r="A2" s="26">
        <v>1</v>
      </c>
      <c r="B2" s="26" t="s">
        <v>7</v>
      </c>
      <c r="C2" s="26" t="s">
        <v>28</v>
      </c>
      <c r="D2" s="34" t="s">
        <v>2</v>
      </c>
      <c r="E2" s="32"/>
      <c r="F2" s="32">
        <v>36</v>
      </c>
      <c r="G2" s="31" t="s">
        <v>716</v>
      </c>
      <c r="H2" s="27" t="s">
        <v>742</v>
      </c>
      <c r="I2" s="27" t="s">
        <v>743</v>
      </c>
      <c r="J2" s="27" t="s">
        <v>744</v>
      </c>
      <c r="K2" s="27" t="s">
        <v>745</v>
      </c>
      <c r="L2" s="28"/>
      <c r="M2" s="29"/>
      <c r="N2" s="29"/>
    </row>
    <row r="3" spans="1:14" s="30" customFormat="1" ht="242.25" customHeight="1">
      <c r="A3" s="26">
        <v>1</v>
      </c>
      <c r="B3" s="26" t="s">
        <v>7</v>
      </c>
      <c r="C3" s="26" t="s">
        <v>28</v>
      </c>
      <c r="D3" s="34" t="s">
        <v>3</v>
      </c>
      <c r="E3" s="32"/>
      <c r="F3" s="32">
        <v>23</v>
      </c>
      <c r="G3" s="31" t="s">
        <v>717</v>
      </c>
      <c r="H3" s="27" t="s">
        <v>746</v>
      </c>
      <c r="I3" s="27" t="s">
        <v>747</v>
      </c>
      <c r="J3" s="27" t="s">
        <v>744</v>
      </c>
      <c r="K3" s="27" t="s">
        <v>748</v>
      </c>
      <c r="L3" s="28"/>
      <c r="M3" s="29"/>
      <c r="N3" s="2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9"/>
  <sheetViews>
    <sheetView workbookViewId="0">
      <selection activeCell="E20" sqref="E20"/>
    </sheetView>
  </sheetViews>
  <sheetFormatPr defaultRowHeight="15"/>
  <cols>
    <col min="1" max="1" width="2.7109375" bestFit="1" customWidth="1"/>
    <col min="4" max="4" width="9.42578125" bestFit="1" customWidth="1"/>
    <col min="5" max="5" width="65" bestFit="1" customWidth="1"/>
  </cols>
  <sheetData>
    <row r="1" spans="1:7" ht="25.5">
      <c r="A1" s="54" t="s">
        <v>25</v>
      </c>
      <c r="B1" s="54" t="s">
        <v>39</v>
      </c>
      <c r="C1" s="54" t="s">
        <v>0</v>
      </c>
      <c r="D1" s="54" t="s">
        <v>32</v>
      </c>
      <c r="E1" s="54" t="s">
        <v>33</v>
      </c>
      <c r="F1" s="54" t="s">
        <v>34</v>
      </c>
      <c r="G1" s="55" t="s">
        <v>35</v>
      </c>
    </row>
    <row r="2" spans="1:7">
      <c r="A2" s="56">
        <v>1</v>
      </c>
      <c r="B2" s="56" t="s">
        <v>19</v>
      </c>
      <c r="C2" s="52">
        <v>89.7</v>
      </c>
      <c r="D2" s="56" t="s">
        <v>55</v>
      </c>
      <c r="E2" s="56" t="s">
        <v>189</v>
      </c>
      <c r="F2" s="56"/>
      <c r="G2" s="56"/>
    </row>
    <row r="3" spans="1:7">
      <c r="A3" s="57">
        <v>2</v>
      </c>
      <c r="B3" s="56" t="s">
        <v>9</v>
      </c>
      <c r="C3" s="52">
        <v>89.97</v>
      </c>
      <c r="D3" s="56" t="s">
        <v>55</v>
      </c>
      <c r="E3" s="56" t="s">
        <v>194</v>
      </c>
      <c r="F3" s="56"/>
      <c r="G3" s="56"/>
    </row>
    <row r="4" spans="1:7">
      <c r="A4" s="56">
        <v>3</v>
      </c>
      <c r="B4" s="56" t="s">
        <v>14</v>
      </c>
      <c r="C4" s="52">
        <v>93.55</v>
      </c>
      <c r="D4" s="56" t="s">
        <v>55</v>
      </c>
      <c r="E4" s="56" t="s">
        <v>192</v>
      </c>
      <c r="F4" s="56"/>
      <c r="G4" s="56"/>
    </row>
    <row r="5" spans="1:7">
      <c r="A5" s="57">
        <v>4</v>
      </c>
      <c r="B5" s="56" t="s">
        <v>16</v>
      </c>
      <c r="C5" s="53">
        <v>13.93</v>
      </c>
      <c r="D5" s="56" t="s">
        <v>55</v>
      </c>
      <c r="E5" s="56" t="s">
        <v>191</v>
      </c>
      <c r="F5" s="56"/>
      <c r="G5" s="56"/>
    </row>
    <row r="6" spans="1:7">
      <c r="A6" s="56">
        <v>5</v>
      </c>
      <c r="B6" s="56" t="s">
        <v>22</v>
      </c>
      <c r="C6" s="52">
        <v>94.77</v>
      </c>
      <c r="D6" s="56" t="s">
        <v>55</v>
      </c>
      <c r="E6" s="56" t="s">
        <v>193</v>
      </c>
      <c r="F6" s="56"/>
      <c r="G6" s="56"/>
    </row>
    <row r="7" spans="1:7">
      <c r="A7" s="57">
        <v>6</v>
      </c>
      <c r="B7" s="56" t="s">
        <v>20</v>
      </c>
      <c r="C7" s="52">
        <v>89.4</v>
      </c>
      <c r="D7" s="56" t="s">
        <v>55</v>
      </c>
      <c r="E7" s="56" t="s">
        <v>189</v>
      </c>
      <c r="F7" s="56"/>
      <c r="G7" s="56"/>
    </row>
    <row r="8" spans="1:7">
      <c r="A8" s="56">
        <v>7</v>
      </c>
      <c r="B8" s="56" t="s">
        <v>18</v>
      </c>
      <c r="C8" s="52">
        <v>92.54</v>
      </c>
      <c r="D8" s="56" t="s">
        <v>190</v>
      </c>
      <c r="E8" s="56" t="s">
        <v>192</v>
      </c>
      <c r="F8" s="56"/>
      <c r="G8" s="56"/>
    </row>
    <row r="9" spans="1:7">
      <c r="A9" s="57">
        <v>8</v>
      </c>
      <c r="B9" s="56" t="s">
        <v>13</v>
      </c>
      <c r="C9" s="52">
        <v>94.8</v>
      </c>
      <c r="D9" s="56" t="s">
        <v>55</v>
      </c>
      <c r="E9" s="56" t="s">
        <v>189</v>
      </c>
      <c r="F9" s="56"/>
      <c r="G9" s="5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F0"/>
  </sheetPr>
  <dimension ref="C1:W93"/>
  <sheetViews>
    <sheetView tabSelected="1" zoomScale="85" zoomScaleNormal="85" workbookViewId="0">
      <selection activeCell="Q2" sqref="Q2"/>
    </sheetView>
  </sheetViews>
  <sheetFormatPr defaultColWidth="9" defaultRowHeight="15"/>
  <cols>
    <col min="1" max="1" width="4.140625" style="36" customWidth="1"/>
    <col min="2" max="2" width="3.5703125" style="36" customWidth="1"/>
    <col min="3" max="3" width="12.28515625" style="36" customWidth="1"/>
    <col min="4" max="4" width="11.28515625" style="36" customWidth="1"/>
    <col min="5" max="5" width="38.28515625" style="36" bestFit="1" customWidth="1"/>
    <col min="6" max="6" width="16" style="36" customWidth="1"/>
    <col min="7" max="7" width="14.42578125" style="36" customWidth="1"/>
    <col min="8" max="8" width="14.140625" style="36" bestFit="1" customWidth="1"/>
    <col min="9" max="9" width="5.42578125" style="36" customWidth="1"/>
    <col min="10" max="10" width="11.85546875" style="36" customWidth="1"/>
    <col min="11" max="11" width="14.140625" style="36" bestFit="1" customWidth="1"/>
    <col min="12" max="12" width="5.140625" style="36" customWidth="1"/>
    <col min="13" max="13" width="11.7109375" style="36" customWidth="1"/>
    <col min="14" max="14" width="14.140625" style="36" bestFit="1" customWidth="1"/>
    <col min="15" max="15" width="5.7109375" style="36" customWidth="1"/>
    <col min="16" max="16" width="16.42578125" style="36" customWidth="1"/>
    <col min="17" max="17" width="14.140625" style="36" bestFit="1" customWidth="1"/>
    <col min="18" max="18" width="9" style="36"/>
    <col min="19" max="19" width="12.42578125" style="36" customWidth="1"/>
    <col min="20" max="20" width="14.140625" style="36" bestFit="1" customWidth="1"/>
    <col min="21" max="21" width="9" style="36"/>
    <col min="22" max="22" width="12.28515625" style="36" customWidth="1"/>
    <col min="23" max="23" width="10.42578125" style="36" bestFit="1" customWidth="1"/>
    <col min="24" max="16384" width="9" style="36"/>
  </cols>
  <sheetData>
    <row r="1" spans="3:23" s="1" customFormat="1" ht="37.5">
      <c r="G1" s="2" t="s">
        <v>501</v>
      </c>
      <c r="H1" s="25" t="s">
        <v>21</v>
      </c>
      <c r="I1" s="37"/>
      <c r="J1" s="3" t="s">
        <v>502</v>
      </c>
      <c r="K1" s="25" t="s">
        <v>21</v>
      </c>
      <c r="M1" s="3" t="s">
        <v>503</v>
      </c>
      <c r="N1" s="25" t="s">
        <v>8</v>
      </c>
      <c r="P1" s="3" t="s">
        <v>504</v>
      </c>
      <c r="Q1" s="25" t="s">
        <v>8</v>
      </c>
      <c r="S1" s="3" t="s">
        <v>505</v>
      </c>
      <c r="T1" s="25" t="s">
        <v>8</v>
      </c>
      <c r="V1" s="3" t="s">
        <v>506</v>
      </c>
      <c r="W1" s="25" t="s">
        <v>8</v>
      </c>
    </row>
    <row r="2" spans="3:23">
      <c r="C2" s="36" t="s">
        <v>10</v>
      </c>
      <c r="G2" s="36" t="str">
        <f>LEFT(H2,3)</f>
        <v>GAZ</v>
      </c>
      <c r="H2" s="36" t="s">
        <v>270</v>
      </c>
      <c r="I2" s="38"/>
      <c r="J2" s="36" t="str">
        <f>LEFT(K2,3)</f>
        <v>NAM</v>
      </c>
      <c r="K2" s="36" t="s">
        <v>322</v>
      </c>
      <c r="M2" s="36" t="str">
        <f>MID(N2,2,3)</f>
        <v>CAB</v>
      </c>
      <c r="N2" s="36" t="s">
        <v>399</v>
      </c>
      <c r="P2" s="36" t="str">
        <f>MID(Q2,2,3)</f>
        <v>MOC</v>
      </c>
      <c r="Q2" s="36" t="s">
        <v>630</v>
      </c>
      <c r="S2" s="36" t="str">
        <f>MID(T2,2,3)</f>
        <v>SOF</v>
      </c>
      <c r="T2" s="36" t="s">
        <v>619</v>
      </c>
      <c r="V2" s="36" t="str">
        <f>MID(W2,2,3)</f>
        <v/>
      </c>
    </row>
    <row r="3" spans="3:23">
      <c r="C3" s="22" t="s">
        <v>6</v>
      </c>
      <c r="D3" s="23">
        <f ca="1">TODAY()-1</f>
        <v>41915</v>
      </c>
      <c r="G3" s="36" t="str">
        <f>LEFT(H3,3)</f>
        <v>GAZ</v>
      </c>
      <c r="H3" s="36" t="s">
        <v>353</v>
      </c>
      <c r="I3" s="38"/>
      <c r="J3" s="36" t="str">
        <f>LEFT(K3,3)</f>
        <v>NAM</v>
      </c>
      <c r="K3" s="36" t="s">
        <v>231</v>
      </c>
      <c r="M3" s="36" t="str">
        <f>MID(N3,2,3)</f>
        <v>CAB</v>
      </c>
      <c r="N3" s="36" t="s">
        <v>765</v>
      </c>
      <c r="P3" s="36" t="str">
        <f>MID(Q3,2,3)</f>
        <v>SOF</v>
      </c>
      <c r="Q3" s="36" t="s">
        <v>619</v>
      </c>
      <c r="S3" s="36" t="str">
        <f>MID(T3,2,3)</f>
        <v>SOF</v>
      </c>
      <c r="T3" s="36" t="s">
        <v>617</v>
      </c>
    </row>
    <row r="4" spans="3:23">
      <c r="C4" s="22" t="s">
        <v>1</v>
      </c>
      <c r="D4" s="24">
        <f>COUNTA(H:H)-1</f>
        <v>32</v>
      </c>
      <c r="E4" s="36" t="s">
        <v>507</v>
      </c>
      <c r="G4" s="36" t="str">
        <f>LEFT(H4,3)</f>
        <v>GAZ</v>
      </c>
      <c r="H4" s="36" t="s">
        <v>373</v>
      </c>
      <c r="I4" s="38"/>
      <c r="J4" s="36" t="str">
        <f>LEFT(K4,3)</f>
        <v>ZAM</v>
      </c>
      <c r="K4" s="36" t="s">
        <v>131</v>
      </c>
      <c r="M4" s="36" t="str">
        <f>MID(N4,2,3)</f>
        <v>MAP</v>
      </c>
      <c r="N4" s="36" t="s">
        <v>15</v>
      </c>
      <c r="P4" s="36" t="str">
        <f>MID(Q4,2,3)</f>
        <v>SOF</v>
      </c>
      <c r="Q4" s="36" t="s">
        <v>617</v>
      </c>
      <c r="S4" s="36" t="str">
        <f>MID(T4,2,3)</f>
        <v>CAB</v>
      </c>
      <c r="T4" s="36" t="s">
        <v>399</v>
      </c>
    </row>
    <row r="5" spans="3:23" ht="15.75">
      <c r="C5" s="22" t="s">
        <v>11</v>
      </c>
      <c r="D5" s="13">
        <v>57</v>
      </c>
      <c r="G5" s="36" t="str">
        <f>LEFT(H5,3)</f>
        <v>GAZ</v>
      </c>
      <c r="H5" s="36" t="s">
        <v>264</v>
      </c>
      <c r="I5" s="38"/>
      <c r="J5" s="36" t="str">
        <f>LEFT(K5,3)</f>
        <v>GAZ</v>
      </c>
      <c r="K5" s="36" t="s">
        <v>332</v>
      </c>
      <c r="M5" s="36" t="str">
        <f>MID(N5,2,3)</f>
        <v>TET</v>
      </c>
      <c r="N5" s="36" t="s">
        <v>397</v>
      </c>
      <c r="P5" s="36" t="str">
        <f>MID(Q5,2,3)</f>
        <v>ZAM</v>
      </c>
      <c r="Q5" s="36" t="s">
        <v>788</v>
      </c>
      <c r="S5" s="36" t="str">
        <f>MID(T5,2,3)</f>
        <v>CAB</v>
      </c>
      <c r="T5" s="36" t="s">
        <v>765</v>
      </c>
    </row>
    <row r="6" spans="3:23">
      <c r="C6" s="22" t="s">
        <v>0</v>
      </c>
      <c r="D6" s="24">
        <f>COUNTA(K:K)-1</f>
        <v>91</v>
      </c>
      <c r="E6" s="36" t="s">
        <v>508</v>
      </c>
      <c r="G6" s="36" t="str">
        <f>LEFT(H6,3)</f>
        <v>GAZ</v>
      </c>
      <c r="H6" s="36" t="s">
        <v>136</v>
      </c>
      <c r="I6" s="38"/>
      <c r="J6" s="36" t="str">
        <f>LEFT(K6,3)</f>
        <v>GAZ</v>
      </c>
      <c r="K6" s="36" t="s">
        <v>270</v>
      </c>
      <c r="M6" s="36" t="str">
        <f>MID(N6,2,3)</f>
        <v/>
      </c>
      <c r="P6" s="36" t="str">
        <f>MID(Q6,2,3)</f>
        <v>CAB</v>
      </c>
      <c r="Q6" s="36" t="s">
        <v>635</v>
      </c>
      <c r="S6" s="36" t="str">
        <f>MID(T6,2,3)</f>
        <v>GAZ</v>
      </c>
      <c r="T6" s="36" t="s">
        <v>17</v>
      </c>
    </row>
    <row r="7" spans="3:23" ht="15.75">
      <c r="C7" s="22" t="s">
        <v>11</v>
      </c>
      <c r="D7" s="13">
        <v>91</v>
      </c>
      <c r="G7" s="36" t="str">
        <f>LEFT(H7,3)</f>
        <v>GAZ</v>
      </c>
      <c r="H7" s="36" t="s">
        <v>266</v>
      </c>
      <c r="I7" s="35"/>
      <c r="J7" s="36" t="str">
        <f>LEFT(K7,3)</f>
        <v>GAZ</v>
      </c>
      <c r="K7" s="36" t="s">
        <v>333</v>
      </c>
      <c r="P7" s="36" t="str">
        <f>MID(Q7,2,3)</f>
        <v>CAB</v>
      </c>
      <c r="Q7" s="36" t="s">
        <v>395</v>
      </c>
      <c r="S7" s="36" t="str">
        <f>MID(T7,2,3)</f>
        <v>CAB</v>
      </c>
      <c r="T7" s="36" t="s">
        <v>628</v>
      </c>
    </row>
    <row r="8" spans="3:23">
      <c r="G8" s="36" t="str">
        <f>LEFT(H8,3)</f>
        <v>MAP</v>
      </c>
      <c r="H8" s="36" t="s">
        <v>125</v>
      </c>
      <c r="I8" s="35"/>
      <c r="J8" s="36" t="str">
        <f>LEFT(K8,3)</f>
        <v>GAZ</v>
      </c>
      <c r="K8" s="36" t="s">
        <v>373</v>
      </c>
      <c r="P8" s="36" t="str">
        <f>MID(Q8,2,3)</f>
        <v>CAB</v>
      </c>
      <c r="Q8" s="36" t="s">
        <v>399</v>
      </c>
      <c r="S8" s="36" t="str">
        <f>MID(T8,2,3)</f>
        <v>SOF</v>
      </c>
      <c r="T8" s="36" t="s">
        <v>940</v>
      </c>
    </row>
    <row r="9" spans="3:23">
      <c r="C9" s="36" t="s">
        <v>12</v>
      </c>
      <c r="G9" s="36" t="str">
        <f>LEFT(H9,3)</f>
        <v>INH</v>
      </c>
      <c r="H9" s="36" t="s">
        <v>448</v>
      </c>
      <c r="I9" s="35"/>
      <c r="J9" s="36" t="str">
        <f>LEFT(K9,3)</f>
        <v>GAZ</v>
      </c>
      <c r="K9" s="36" t="s">
        <v>213</v>
      </c>
      <c r="P9" s="36" t="str">
        <f>MID(Q9,2,3)</f>
        <v>ZAM</v>
      </c>
      <c r="Q9" s="36" t="s">
        <v>576</v>
      </c>
      <c r="S9" s="36" t="str">
        <f>MID(T9,2,3)</f>
        <v>SOF</v>
      </c>
      <c r="T9" s="36" t="s">
        <v>627</v>
      </c>
    </row>
    <row r="10" spans="3:23">
      <c r="C10" s="22" t="s">
        <v>6</v>
      </c>
      <c r="D10" s="23">
        <f ca="1">TODAY()-1</f>
        <v>41915</v>
      </c>
      <c r="G10" s="36" t="str">
        <f>LEFT(H10,3)</f>
        <v>INH</v>
      </c>
      <c r="H10" s="36" t="s">
        <v>328</v>
      </c>
      <c r="I10" s="35"/>
      <c r="J10" s="36" t="str">
        <f>LEFT(K10,3)</f>
        <v>GAZ</v>
      </c>
      <c r="K10" s="36" t="s">
        <v>276</v>
      </c>
      <c r="P10" s="36" t="str">
        <f>MID(Q10,2,3)</f>
        <v>CAB</v>
      </c>
      <c r="Q10" s="36" t="s">
        <v>765</v>
      </c>
      <c r="S10" s="36" t="str">
        <f>MID(T10,2,3)</f>
        <v>MAC</v>
      </c>
      <c r="T10" s="36" t="s">
        <v>217</v>
      </c>
    </row>
    <row r="11" spans="3:23">
      <c r="C11" s="22" t="s">
        <v>4</v>
      </c>
      <c r="D11" s="14">
        <f>COUNTA(N:N)-1</f>
        <v>4</v>
      </c>
      <c r="E11" s="36" t="s">
        <v>509</v>
      </c>
      <c r="G11" s="36" t="str">
        <f>LEFT(H11,3)</f>
        <v>INH</v>
      </c>
      <c r="H11" s="36" t="s">
        <v>290</v>
      </c>
      <c r="I11" s="35"/>
      <c r="J11" s="36" t="str">
        <f>LEFT(K11,3)</f>
        <v>GAZ</v>
      </c>
      <c r="K11" s="36" t="s">
        <v>272</v>
      </c>
      <c r="P11" s="36" t="str">
        <f>MID(Q11,2,3)</f>
        <v>ZAM</v>
      </c>
      <c r="Q11" s="36" t="s">
        <v>876</v>
      </c>
      <c r="S11" s="36" t="str">
        <f>MID(T11,2,3)</f>
        <v>MAC</v>
      </c>
      <c r="T11" s="36" t="s">
        <v>524</v>
      </c>
    </row>
    <row r="12" spans="3:23" ht="15.75">
      <c r="C12" s="22" t="s">
        <v>11</v>
      </c>
      <c r="D12" s="13">
        <v>6</v>
      </c>
      <c r="G12" s="36" t="str">
        <f>LEFT(H12,3)</f>
        <v>INH</v>
      </c>
      <c r="H12" s="36" t="s">
        <v>910</v>
      </c>
      <c r="I12" s="35"/>
      <c r="J12" s="36" t="str">
        <f>LEFT(K12,3)</f>
        <v>GAZ</v>
      </c>
      <c r="K12" s="36" t="s">
        <v>136</v>
      </c>
      <c r="P12" s="36" t="str">
        <f>MID(Q12,2,3)</f>
        <v>CAB</v>
      </c>
      <c r="Q12" s="36" t="s">
        <v>622</v>
      </c>
      <c r="S12" s="36" t="str">
        <f>MID(T12,2,3)</f>
        <v>MAC</v>
      </c>
      <c r="T12" s="36" t="s">
        <v>643</v>
      </c>
    </row>
    <row r="13" spans="3:23">
      <c r="C13" s="22" t="s">
        <v>2</v>
      </c>
      <c r="D13" s="14">
        <f>COUNTA(Q:Q)-1</f>
        <v>23</v>
      </c>
      <c r="E13" s="36" t="s">
        <v>510</v>
      </c>
      <c r="G13" s="36" t="str">
        <f>LEFT(H13,3)</f>
        <v>INH</v>
      </c>
      <c r="H13" s="36" t="s">
        <v>292</v>
      </c>
      <c r="I13" s="35"/>
      <c r="J13" s="36" t="str">
        <f>LEFT(K13,3)</f>
        <v>GAZ</v>
      </c>
      <c r="K13" s="36" t="s">
        <v>824</v>
      </c>
      <c r="P13" s="36" t="str">
        <f>MID(Q13,2,3)</f>
        <v>GAZ</v>
      </c>
      <c r="Q13" s="36" t="s">
        <v>17</v>
      </c>
      <c r="S13" s="36" t="str">
        <f>MID(T13,2,3)</f>
        <v>MAC</v>
      </c>
      <c r="T13" s="36" t="s">
        <v>654</v>
      </c>
    </row>
    <row r="14" spans="3:23" ht="15.75">
      <c r="C14" s="22" t="s">
        <v>11</v>
      </c>
      <c r="D14" s="13">
        <v>20</v>
      </c>
      <c r="G14" s="36" t="str">
        <f>LEFT(H14,3)</f>
        <v>INH</v>
      </c>
      <c r="H14" s="36" t="s">
        <v>242</v>
      </c>
      <c r="I14" s="35"/>
      <c r="J14" s="36" t="str">
        <f>LEFT(K14,3)</f>
        <v>GAZ</v>
      </c>
      <c r="K14" s="36" t="s">
        <v>208</v>
      </c>
      <c r="P14" s="36" t="str">
        <f>MID(Q14,2,3)</f>
        <v>SOF</v>
      </c>
      <c r="Q14" s="36" t="s">
        <v>978</v>
      </c>
      <c r="S14" s="36" t="str">
        <f>MID(T14,2,3)</f>
        <v>SOF</v>
      </c>
      <c r="T14" s="36" t="s">
        <v>620</v>
      </c>
    </row>
    <row r="15" spans="3:23">
      <c r="C15" s="22" t="s">
        <v>3</v>
      </c>
      <c r="D15" s="14">
        <f>COUNTA(T:T)-1</f>
        <v>13</v>
      </c>
      <c r="E15" s="36" t="s">
        <v>511</v>
      </c>
      <c r="G15" s="36" t="str">
        <f>LEFT(H15,3)</f>
        <v>INH</v>
      </c>
      <c r="H15" s="36" t="s">
        <v>346</v>
      </c>
      <c r="I15" s="35"/>
      <c r="J15" s="36" t="str">
        <f>LEFT(K15,3)</f>
        <v>INH</v>
      </c>
      <c r="K15" s="36" t="s">
        <v>448</v>
      </c>
      <c r="P15" s="36" t="str">
        <f>MID(Q15,2,3)</f>
        <v>MAN</v>
      </c>
      <c r="Q15" s="36" t="s">
        <v>701</v>
      </c>
      <c r="S15" s="36" t="str">
        <f>MID(T15,2,3)</f>
        <v/>
      </c>
    </row>
    <row r="16" spans="3:23" ht="15.75">
      <c r="C16" s="22" t="s">
        <v>11</v>
      </c>
      <c r="D16" s="13">
        <v>16</v>
      </c>
      <c r="G16" s="36" t="str">
        <f>LEFT(H16,3)</f>
        <v>INH</v>
      </c>
      <c r="H16" s="36" t="s">
        <v>603</v>
      </c>
      <c r="I16" s="35"/>
      <c r="J16" s="36" t="str">
        <f>LEFT(K16,3)</f>
        <v>INH</v>
      </c>
      <c r="K16" s="36" t="s">
        <v>325</v>
      </c>
      <c r="P16" s="36" t="str">
        <f>MID(Q16,2,3)</f>
        <v>SOF</v>
      </c>
      <c r="Q16" s="36" t="s">
        <v>624</v>
      </c>
    </row>
    <row r="17" spans="7:17">
      <c r="G17" s="36" t="str">
        <f>LEFT(H17,3)</f>
        <v>INH</v>
      </c>
      <c r="H17" s="36" t="s">
        <v>296</v>
      </c>
      <c r="I17" s="35"/>
      <c r="J17" s="36" t="str">
        <f>LEFT(K17,3)</f>
        <v>INH</v>
      </c>
      <c r="K17" s="36" t="s">
        <v>328</v>
      </c>
      <c r="P17" s="36" t="str">
        <f>MID(Q17,2,3)</f>
        <v>MAN</v>
      </c>
      <c r="Q17" s="36" t="s">
        <v>625</v>
      </c>
    </row>
    <row r="18" spans="7:17">
      <c r="G18" s="36" t="str">
        <f>LEFT(H18,3)</f>
        <v>INH</v>
      </c>
      <c r="H18" s="36" t="s">
        <v>467</v>
      </c>
      <c r="I18" s="35"/>
      <c r="J18" s="36" t="str">
        <f>LEFT(K18,3)</f>
        <v>INH</v>
      </c>
      <c r="K18" s="36" t="s">
        <v>949</v>
      </c>
      <c r="P18" s="36" t="str">
        <f>MID(Q18,2,3)</f>
        <v>MAN</v>
      </c>
      <c r="Q18" s="36" t="s">
        <v>708</v>
      </c>
    </row>
    <row r="19" spans="7:17">
      <c r="G19" s="36" t="str">
        <f>LEFT(H19,3)</f>
        <v>CAB</v>
      </c>
      <c r="H19" s="36" t="s">
        <v>361</v>
      </c>
      <c r="I19" s="35"/>
      <c r="J19" s="36" t="str">
        <f>LEFT(K19,3)</f>
        <v>INH</v>
      </c>
      <c r="K19" s="36" t="s">
        <v>292</v>
      </c>
      <c r="P19" s="36" t="str">
        <f>MID(Q19,2,3)</f>
        <v>NIA</v>
      </c>
      <c r="Q19" s="36" t="s">
        <v>623</v>
      </c>
    </row>
    <row r="20" spans="7:17">
      <c r="G20" s="36" t="str">
        <f>LEFT(H20,3)</f>
        <v>CAB</v>
      </c>
      <c r="H20" s="36" t="s">
        <v>308</v>
      </c>
      <c r="I20" s="35"/>
      <c r="J20" s="36" t="str">
        <f>LEFT(K20,3)</f>
        <v>INH</v>
      </c>
      <c r="K20" s="36" t="s">
        <v>340</v>
      </c>
      <c r="P20" s="36" t="str">
        <f>MID(Q20,2,3)</f>
        <v>MAC</v>
      </c>
      <c r="Q20" s="36" t="s">
        <v>217</v>
      </c>
    </row>
    <row r="21" spans="7:17">
      <c r="G21" s="36" t="str">
        <f>LEFT(H21,3)</f>
        <v>NAM</v>
      </c>
      <c r="H21" s="36" t="s">
        <v>198</v>
      </c>
      <c r="I21" s="35"/>
      <c r="J21" s="36" t="str">
        <f>LEFT(K21,3)</f>
        <v>INH</v>
      </c>
      <c r="K21" s="36" t="s">
        <v>242</v>
      </c>
      <c r="P21" s="36" t="str">
        <f>MID(Q21,2,3)</f>
        <v>MAC</v>
      </c>
      <c r="Q21" s="36" t="s">
        <v>524</v>
      </c>
    </row>
    <row r="22" spans="7:17">
      <c r="G22" s="36" t="str">
        <f>LEFT(H22,3)</f>
        <v>ZAM</v>
      </c>
      <c r="H22" s="36" t="s">
        <v>470</v>
      </c>
      <c r="I22" s="35"/>
      <c r="J22" s="36" t="str">
        <f>LEFT(K22,3)</f>
        <v>INH</v>
      </c>
      <c r="K22" s="36" t="s">
        <v>346</v>
      </c>
      <c r="P22" s="36" t="str">
        <f>MID(Q22,2,3)</f>
        <v>MAC</v>
      </c>
      <c r="Q22" s="36" t="s">
        <v>643</v>
      </c>
    </row>
    <row r="23" spans="7:17">
      <c r="G23" s="36" t="str">
        <f>LEFT(H23,3)</f>
        <v>NAM</v>
      </c>
      <c r="H23" s="36" t="s">
        <v>20</v>
      </c>
      <c r="I23" s="35"/>
      <c r="J23" s="36" t="str">
        <f>LEFT(K23,3)</f>
        <v>GAZ</v>
      </c>
      <c r="K23" s="36" t="s">
        <v>803</v>
      </c>
      <c r="P23" s="36" t="str">
        <f>MID(Q23,2,3)</f>
        <v>CAB</v>
      </c>
      <c r="Q23" s="36" t="s">
        <v>422</v>
      </c>
    </row>
    <row r="24" spans="7:17">
      <c r="G24" s="36" t="str">
        <f>LEFT(H24,3)</f>
        <v>NAM</v>
      </c>
      <c r="H24" s="36" t="s">
        <v>209</v>
      </c>
      <c r="I24" s="35"/>
      <c r="J24" s="36" t="str">
        <f>LEFT(K24,3)</f>
        <v>GAZ</v>
      </c>
      <c r="K24" s="36" t="s">
        <v>233</v>
      </c>
      <c r="P24" s="36" t="str">
        <f>MID(Q24,2,3)</f>
        <v>NAC</v>
      </c>
      <c r="Q24" s="36" t="s">
        <v>390</v>
      </c>
    </row>
    <row r="25" spans="7:17">
      <c r="G25" s="36" t="str">
        <f>LEFT(H25,3)</f>
        <v>NAC</v>
      </c>
      <c r="H25" s="36" t="s">
        <v>374</v>
      </c>
      <c r="I25" s="35"/>
      <c r="J25" s="36" t="str">
        <f>LEFT(K25,3)</f>
        <v>GAZ</v>
      </c>
      <c r="K25" s="36" t="s">
        <v>341</v>
      </c>
      <c r="P25" s="36" t="str">
        <f>MID(Q25,2,3)</f>
        <v/>
      </c>
    </row>
    <row r="26" spans="7:17">
      <c r="G26" s="36" t="str">
        <f>LEFT(H26,3)</f>
        <v>SOF</v>
      </c>
      <c r="H26" s="36" t="s">
        <v>458</v>
      </c>
      <c r="I26" s="35"/>
      <c r="J26" s="36" t="str">
        <f>LEFT(K26,3)</f>
        <v>INH</v>
      </c>
      <c r="K26" s="36" t="s">
        <v>323</v>
      </c>
    </row>
    <row r="27" spans="7:17">
      <c r="G27" s="36" t="str">
        <f>LEFT(H27,3)</f>
        <v>SOF</v>
      </c>
      <c r="H27" s="36" t="s">
        <v>211</v>
      </c>
      <c r="I27" s="35"/>
      <c r="J27" s="36" t="str">
        <f>LEFT(K27,3)</f>
        <v>INH</v>
      </c>
      <c r="K27" s="36" t="s">
        <v>288</v>
      </c>
    </row>
    <row r="28" spans="7:17">
      <c r="G28" s="36" t="str">
        <f>LEFT(H28,3)</f>
        <v>MAN</v>
      </c>
      <c r="H28" s="36" t="s">
        <v>16</v>
      </c>
      <c r="I28" s="35"/>
      <c r="J28" s="36" t="str">
        <f>LEFT(K28,3)</f>
        <v>INH</v>
      </c>
      <c r="K28" s="36" t="s">
        <v>589</v>
      </c>
    </row>
    <row r="29" spans="7:17">
      <c r="G29" s="36" t="str">
        <f>LEFT(H29,3)</f>
        <v>MAN</v>
      </c>
      <c r="H29" s="36" t="s">
        <v>214</v>
      </c>
      <c r="I29" s="35"/>
      <c r="J29" s="36" t="str">
        <f>LEFT(K29,3)</f>
        <v>INH</v>
      </c>
      <c r="K29" s="36" t="s">
        <v>296</v>
      </c>
    </row>
    <row r="30" spans="7:17">
      <c r="G30" s="36" t="str">
        <f>LEFT(H30,3)</f>
        <v>GAZ</v>
      </c>
      <c r="H30" s="36" t="s">
        <v>352</v>
      </c>
      <c r="I30" s="35"/>
      <c r="J30" s="36" t="str">
        <f>LEFT(K30,3)</f>
        <v>INH</v>
      </c>
      <c r="K30" s="36" t="s">
        <v>298</v>
      </c>
    </row>
    <row r="31" spans="7:17">
      <c r="G31" s="36" t="str">
        <f>LEFT(H31,3)</f>
        <v>GAZ</v>
      </c>
      <c r="H31" s="36" t="s">
        <v>262</v>
      </c>
      <c r="I31" s="35"/>
      <c r="J31" s="36" t="str">
        <f>LEFT(K31,3)</f>
        <v>INH</v>
      </c>
      <c r="K31" s="36" t="s">
        <v>467</v>
      </c>
    </row>
    <row r="32" spans="7:17">
      <c r="G32" s="36" t="str">
        <f>LEFT(H32,3)</f>
        <v>GAZ</v>
      </c>
      <c r="H32" s="36" t="s">
        <v>1096</v>
      </c>
      <c r="I32" s="35"/>
      <c r="J32" s="36" t="str">
        <f>LEFT(K32,3)</f>
        <v>CAB</v>
      </c>
      <c r="K32" s="36" t="s">
        <v>301</v>
      </c>
    </row>
    <row r="33" spans="7:11">
      <c r="G33" s="36" t="str">
        <f>LEFT(H33,3)</f>
        <v>INH</v>
      </c>
      <c r="H33" s="36" t="s">
        <v>444</v>
      </c>
      <c r="I33" s="35"/>
      <c r="J33" s="36" t="str">
        <f>LEFT(K33,3)</f>
        <v>CAB</v>
      </c>
      <c r="K33" s="36" t="s">
        <v>403</v>
      </c>
    </row>
    <row r="34" spans="7:11">
      <c r="G34" s="36" t="str">
        <f>LEFT(H34,3)</f>
        <v/>
      </c>
      <c r="I34" s="35"/>
      <c r="J34" s="36" t="str">
        <f>LEFT(K34,3)</f>
        <v>CAB</v>
      </c>
      <c r="K34" s="36" t="s">
        <v>303</v>
      </c>
    </row>
    <row r="35" spans="7:11">
      <c r="I35" s="35"/>
      <c r="J35" s="36" t="str">
        <f>LEFT(K35,3)</f>
        <v>CAB</v>
      </c>
      <c r="K35" s="36" t="s">
        <v>418</v>
      </c>
    </row>
    <row r="36" spans="7:11">
      <c r="I36" s="35"/>
      <c r="J36" s="36" t="str">
        <f>LEFT(K36,3)</f>
        <v>CAB</v>
      </c>
      <c r="K36" s="36" t="s">
        <v>757</v>
      </c>
    </row>
    <row r="37" spans="7:11">
      <c r="I37" s="35"/>
      <c r="J37" s="36" t="str">
        <f>LEFT(K37,3)</f>
        <v>CAB</v>
      </c>
      <c r="K37" s="36" t="s">
        <v>758</v>
      </c>
    </row>
    <row r="38" spans="7:11">
      <c r="I38" s="35"/>
      <c r="J38" s="36" t="str">
        <f>LEFT(K38,3)</f>
        <v>CAB</v>
      </c>
      <c r="K38" s="36" t="s">
        <v>307</v>
      </c>
    </row>
    <row r="39" spans="7:11">
      <c r="I39" s="35"/>
      <c r="J39" s="36" t="str">
        <f>LEFT(K39,3)</f>
        <v>CAB</v>
      </c>
      <c r="K39" s="36" t="s">
        <v>133</v>
      </c>
    </row>
    <row r="40" spans="7:11">
      <c r="I40" s="35"/>
      <c r="J40" s="36" t="str">
        <f>LEFT(K40,3)</f>
        <v>ZAM</v>
      </c>
      <c r="K40" s="36" t="s">
        <v>310</v>
      </c>
    </row>
    <row r="41" spans="7:11">
      <c r="I41" s="35"/>
      <c r="J41" s="36" t="str">
        <f>LEFT(K41,3)</f>
        <v>ZAM</v>
      </c>
      <c r="K41" s="36" t="s">
        <v>470</v>
      </c>
    </row>
    <row r="42" spans="7:11">
      <c r="I42" s="35"/>
      <c r="J42" s="36" t="str">
        <f>LEFT(K42,3)</f>
        <v>ZAM</v>
      </c>
      <c r="K42" s="36" t="s">
        <v>372</v>
      </c>
    </row>
    <row r="43" spans="7:11">
      <c r="I43" s="35"/>
      <c r="J43" s="36" t="str">
        <f>LEFT(K43,3)</f>
        <v>ZAM</v>
      </c>
      <c r="K43" s="36" t="s">
        <v>311</v>
      </c>
    </row>
    <row r="44" spans="7:11">
      <c r="I44" s="35"/>
      <c r="J44" s="36" t="str">
        <f>LEFT(K44,3)</f>
        <v>ZAM</v>
      </c>
      <c r="K44" s="36" t="s">
        <v>13</v>
      </c>
    </row>
    <row r="45" spans="7:11">
      <c r="I45" s="35"/>
      <c r="J45" s="36" t="str">
        <f>LEFT(K45,3)</f>
        <v>CAB</v>
      </c>
      <c r="K45" s="36" t="s">
        <v>199</v>
      </c>
    </row>
    <row r="46" spans="7:11">
      <c r="I46" s="35"/>
      <c r="J46" s="36" t="str">
        <f>LEFT(K46,3)</f>
        <v>CAB</v>
      </c>
      <c r="K46" s="36" t="s">
        <v>305</v>
      </c>
    </row>
    <row r="47" spans="7:11">
      <c r="I47" s="35"/>
      <c r="J47" s="36" t="str">
        <f>LEFT(K47,3)</f>
        <v>CAB</v>
      </c>
      <c r="K47" s="36" t="s">
        <v>682</v>
      </c>
    </row>
    <row r="48" spans="7:11">
      <c r="I48" s="35"/>
      <c r="J48" s="36" t="str">
        <f>LEFT(K48,3)</f>
        <v>CAB</v>
      </c>
      <c r="K48" s="36" t="s">
        <v>368</v>
      </c>
    </row>
    <row r="49" spans="10:11">
      <c r="J49" s="36" t="str">
        <f>LEFT(K49,3)</f>
        <v>CAB</v>
      </c>
      <c r="K49" s="36" t="s">
        <v>760</v>
      </c>
    </row>
    <row r="50" spans="10:11">
      <c r="J50" s="36" t="str">
        <f>LEFT(K50,3)</f>
        <v>NAM</v>
      </c>
      <c r="K50" s="36" t="s">
        <v>779</v>
      </c>
    </row>
    <row r="51" spans="10:11">
      <c r="J51" s="36" t="str">
        <f>LEFT(K51,3)</f>
        <v>NAM</v>
      </c>
      <c r="K51" s="36" t="s">
        <v>20</v>
      </c>
    </row>
    <row r="52" spans="10:11">
      <c r="J52" s="36" t="str">
        <f>LEFT(K52,3)</f>
        <v>NAM</v>
      </c>
      <c r="K52" s="36" t="s">
        <v>209</v>
      </c>
    </row>
    <row r="53" spans="10:11">
      <c r="J53" s="36" t="str">
        <f>LEFT(K53,3)</f>
        <v>NAC</v>
      </c>
      <c r="K53" s="36" t="s">
        <v>919</v>
      </c>
    </row>
    <row r="54" spans="10:11">
      <c r="J54" s="36" t="str">
        <f>LEFT(K54,3)</f>
        <v>NAC</v>
      </c>
      <c r="K54" s="36" t="s">
        <v>315</v>
      </c>
    </row>
    <row r="55" spans="10:11">
      <c r="J55" s="36" t="str">
        <f>LEFT(K55,3)</f>
        <v>NAC</v>
      </c>
      <c r="K55" s="36" t="s">
        <v>317</v>
      </c>
    </row>
    <row r="56" spans="10:11">
      <c r="J56" s="36" t="str">
        <f>LEFT(K56,3)</f>
        <v>MOC</v>
      </c>
      <c r="K56" s="36" t="s">
        <v>227</v>
      </c>
    </row>
    <row r="57" spans="10:11">
      <c r="J57" s="36" t="str">
        <f>LEFT(K57,3)</f>
        <v>MOC</v>
      </c>
      <c r="K57" s="36" t="s">
        <v>246</v>
      </c>
    </row>
    <row r="58" spans="10:11">
      <c r="J58" s="36" t="str">
        <f>LEFT(K58,3)</f>
        <v>MOC</v>
      </c>
      <c r="K58" s="36" t="s">
        <v>319</v>
      </c>
    </row>
    <row r="59" spans="10:11">
      <c r="J59" s="36" t="str">
        <f>LEFT(K59,3)</f>
        <v>MOC</v>
      </c>
      <c r="K59" s="36" t="s">
        <v>529</v>
      </c>
    </row>
    <row r="60" spans="10:11">
      <c r="J60" s="36" t="str">
        <f>LEFT(K60,3)</f>
        <v>MOC</v>
      </c>
      <c r="K60" s="36" t="s">
        <v>321</v>
      </c>
    </row>
    <row r="61" spans="10:11">
      <c r="J61" s="36" t="str">
        <f>LEFT(K61,3)</f>
        <v>MOC</v>
      </c>
      <c r="K61" s="36" t="s">
        <v>409</v>
      </c>
    </row>
    <row r="62" spans="10:11">
      <c r="J62" s="36" t="str">
        <f>LEFT(K62,3)</f>
        <v>MOC</v>
      </c>
      <c r="K62" s="36" t="s">
        <v>138</v>
      </c>
    </row>
    <row r="63" spans="10:11">
      <c r="J63" s="36" t="str">
        <f>LEFT(K63,3)</f>
        <v>MAN</v>
      </c>
      <c r="K63" s="36" t="s">
        <v>516</v>
      </c>
    </row>
    <row r="64" spans="10:11">
      <c r="J64" s="36" t="str">
        <f>LEFT(K64,3)</f>
        <v>SOF</v>
      </c>
      <c r="K64" s="36" t="s">
        <v>554</v>
      </c>
    </row>
    <row r="65" spans="10:11">
      <c r="J65" s="36" t="str">
        <f>LEFT(K65,3)</f>
        <v>SOF</v>
      </c>
      <c r="K65" s="36" t="s">
        <v>781</v>
      </c>
    </row>
    <row r="66" spans="10:11">
      <c r="J66" s="36" t="str">
        <f>LEFT(K66,3)</f>
        <v>TET</v>
      </c>
      <c r="K66" s="36" t="s">
        <v>229</v>
      </c>
    </row>
    <row r="67" spans="10:11">
      <c r="J67" s="36" t="str">
        <f>LEFT(K67,3)</f>
        <v>SOF</v>
      </c>
      <c r="K67" s="36" t="s">
        <v>211</v>
      </c>
    </row>
    <row r="68" spans="10:11">
      <c r="J68" s="36" t="str">
        <f>LEFT(K68,3)</f>
        <v>NIA</v>
      </c>
      <c r="K68" s="36" t="s">
        <v>930</v>
      </c>
    </row>
    <row r="69" spans="10:11">
      <c r="J69" s="36" t="str">
        <f>LEFT(K69,3)</f>
        <v>NIA</v>
      </c>
      <c r="K69" s="36" t="s">
        <v>363</v>
      </c>
    </row>
    <row r="70" spans="10:11">
      <c r="J70" s="36" t="str">
        <f>LEFT(K70,3)</f>
        <v>MAN</v>
      </c>
      <c r="K70" s="36" t="s">
        <v>370</v>
      </c>
    </row>
    <row r="71" spans="10:11">
      <c r="J71" s="36" t="str">
        <f>LEFT(K71,3)</f>
        <v>MAN</v>
      </c>
      <c r="K71" s="36" t="s">
        <v>22</v>
      </c>
    </row>
    <row r="72" spans="10:11">
      <c r="J72" s="36" t="str">
        <f>LEFT(K72,3)</f>
        <v>MAN</v>
      </c>
      <c r="K72" s="36" t="s">
        <v>642</v>
      </c>
    </row>
    <row r="73" spans="10:11">
      <c r="J73" s="36" t="str">
        <f>LEFT(K73,3)</f>
        <v>MAN</v>
      </c>
      <c r="K73" s="36" t="s">
        <v>652</v>
      </c>
    </row>
    <row r="74" spans="10:11">
      <c r="J74" s="36" t="str">
        <f>LEFT(K74,3)</f>
        <v>MAN</v>
      </c>
      <c r="K74" s="36" t="s">
        <v>411</v>
      </c>
    </row>
    <row r="75" spans="10:11">
      <c r="J75" s="36" t="str">
        <f>LEFT(K75,3)</f>
        <v>MAC</v>
      </c>
      <c r="K75" s="36" t="s">
        <v>1079</v>
      </c>
    </row>
    <row r="76" spans="10:11">
      <c r="J76" s="36" t="str">
        <f>LEFT(K76,3)</f>
        <v>ZAM</v>
      </c>
      <c r="K76" s="36" t="s">
        <v>223</v>
      </c>
    </row>
    <row r="77" spans="10:11">
      <c r="J77" s="36" t="str">
        <f>LEFT(K77,3)</f>
        <v>GAZ</v>
      </c>
      <c r="K77" s="36" t="s">
        <v>476</v>
      </c>
    </row>
    <row r="78" spans="10:11">
      <c r="J78" s="36" t="str">
        <f>LEFT(K78,3)</f>
        <v>INH</v>
      </c>
      <c r="K78" s="36" t="s">
        <v>466</v>
      </c>
    </row>
    <row r="79" spans="10:11">
      <c r="J79" s="36" t="str">
        <f>LEFT(K79,3)</f>
        <v>INH</v>
      </c>
      <c r="K79" s="36" t="s">
        <v>1107</v>
      </c>
    </row>
    <row r="80" spans="10:11">
      <c r="J80" s="36" t="str">
        <f>LEFT(K80,3)</f>
        <v>ZAM</v>
      </c>
      <c r="K80" s="36" t="s">
        <v>244</v>
      </c>
    </row>
    <row r="81" spans="10:11">
      <c r="J81" s="36" t="str">
        <f>LEFT(K81,3)</f>
        <v>CAB</v>
      </c>
      <c r="K81" s="36" t="s">
        <v>405</v>
      </c>
    </row>
    <row r="82" spans="10:11">
      <c r="J82" s="36" t="str">
        <f>LEFT(K82,3)</f>
        <v>NAM</v>
      </c>
      <c r="K82" s="36" t="s">
        <v>415</v>
      </c>
    </row>
    <row r="83" spans="10:11">
      <c r="J83" s="36" t="str">
        <f>LEFT(K83,3)</f>
        <v>NAM</v>
      </c>
      <c r="K83" s="36" t="s">
        <v>420</v>
      </c>
    </row>
    <row r="84" spans="10:11">
      <c r="J84" s="36" t="str">
        <f>LEFT(K84,3)</f>
        <v>NAM</v>
      </c>
      <c r="K84" s="36" t="s">
        <v>579</v>
      </c>
    </row>
    <row r="85" spans="10:11">
      <c r="J85" s="36" t="str">
        <f>LEFT(K85,3)</f>
        <v>MOC</v>
      </c>
      <c r="K85" s="36" t="s">
        <v>348</v>
      </c>
    </row>
    <row r="86" spans="10:11">
      <c r="J86" s="36" t="str">
        <f>LEFT(K86,3)</f>
        <v>TET</v>
      </c>
      <c r="K86" s="36" t="s">
        <v>970</v>
      </c>
    </row>
    <row r="87" spans="10:11">
      <c r="J87" s="36" t="str">
        <f>LEFT(K87,3)</f>
        <v>TET</v>
      </c>
      <c r="K87" s="36" t="s">
        <v>608</v>
      </c>
    </row>
    <row r="88" spans="10:11">
      <c r="J88" s="36" t="str">
        <f>LEFT(K88,3)</f>
        <v>MAC</v>
      </c>
      <c r="K88" s="36" t="s">
        <v>1165</v>
      </c>
    </row>
    <row r="89" spans="10:11">
      <c r="J89" s="36" t="str">
        <f>LEFT(K89,3)</f>
        <v>NAM</v>
      </c>
      <c r="K89" s="36" t="s">
        <v>1232</v>
      </c>
    </row>
    <row r="90" spans="10:11">
      <c r="J90" s="36" t="str">
        <f>LEFT(K90,3)</f>
        <v>NAC</v>
      </c>
      <c r="K90" s="36" t="s">
        <v>494</v>
      </c>
    </row>
    <row r="91" spans="10:11">
      <c r="J91" s="36" t="str">
        <f>LEFT(K91,3)</f>
        <v>NAC</v>
      </c>
      <c r="K91" s="36" t="s">
        <v>669</v>
      </c>
    </row>
    <row r="92" spans="10:11">
      <c r="J92" s="36" t="str">
        <f>LEFT(K92,3)</f>
        <v>NAM</v>
      </c>
      <c r="K92" s="36" t="s">
        <v>1337</v>
      </c>
    </row>
    <row r="93" spans="10:11">
      <c r="J93" s="36" t="str">
        <f>LEFT(K93,3)</f>
        <v/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37"/>
  <sheetViews>
    <sheetView zoomScale="85" zoomScaleNormal="85" workbookViewId="0">
      <selection sqref="A1:XFD1048576"/>
    </sheetView>
  </sheetViews>
  <sheetFormatPr defaultColWidth="8.85546875" defaultRowHeight="15"/>
  <cols>
    <col min="1" max="1" width="4.85546875" style="20" customWidth="1"/>
    <col min="2" max="2" width="12.28515625" style="20" customWidth="1"/>
    <col min="3" max="3" width="5.140625" style="20" bestFit="1" customWidth="1"/>
    <col min="4" max="4" width="8.85546875" style="20"/>
    <col min="5" max="5" width="10.28515625" style="20" bestFit="1" customWidth="1"/>
    <col min="6" max="7" width="8.85546875" style="20"/>
    <col min="8" max="8" width="13.28515625" style="20" bestFit="1" customWidth="1"/>
    <col min="9" max="9" width="23.140625" style="20" bestFit="1" customWidth="1"/>
    <col min="10" max="10" width="24.28515625" style="20" customWidth="1"/>
    <col min="11" max="11" width="47.85546875" style="20" bestFit="1" customWidth="1"/>
    <col min="12" max="12" width="15.140625" style="20" bestFit="1" customWidth="1"/>
    <col min="13" max="16384" width="8.85546875" style="20"/>
  </cols>
  <sheetData>
    <row r="1" spans="1:15" s="25" customFormat="1" ht="44.25" customHeight="1">
      <c r="A1" s="10" t="s">
        <v>25</v>
      </c>
      <c r="B1" s="10" t="s">
        <v>39</v>
      </c>
      <c r="C1" s="10" t="s">
        <v>40</v>
      </c>
      <c r="D1" s="10" t="s">
        <v>41</v>
      </c>
      <c r="E1" s="10" t="s">
        <v>42</v>
      </c>
      <c r="F1" s="10" t="s">
        <v>50</v>
      </c>
      <c r="G1" s="10" t="s">
        <v>51</v>
      </c>
      <c r="H1" s="10" t="s">
        <v>45</v>
      </c>
      <c r="I1" s="10" t="s">
        <v>32</v>
      </c>
      <c r="J1" s="10" t="s">
        <v>33</v>
      </c>
      <c r="K1" s="10" t="s">
        <v>34</v>
      </c>
      <c r="L1" s="4" t="s">
        <v>35</v>
      </c>
      <c r="M1" s="4" t="s">
        <v>36</v>
      </c>
      <c r="N1" s="4" t="s">
        <v>37</v>
      </c>
      <c r="O1" s="4" t="s">
        <v>38</v>
      </c>
    </row>
    <row r="2" spans="1:15" ht="30">
      <c r="A2" s="63">
        <v>1</v>
      </c>
      <c r="B2" s="64" t="s">
        <v>461</v>
      </c>
      <c r="C2" s="63">
        <v>3</v>
      </c>
      <c r="D2" s="63"/>
      <c r="E2" s="63"/>
      <c r="F2" s="63"/>
      <c r="G2" s="65">
        <v>99.864900000000006</v>
      </c>
      <c r="H2" s="63"/>
      <c r="I2" s="63" t="s">
        <v>727</v>
      </c>
      <c r="J2" s="63" t="s">
        <v>728</v>
      </c>
      <c r="K2" s="63" t="s">
        <v>729</v>
      </c>
      <c r="L2" s="63" t="s">
        <v>730</v>
      </c>
      <c r="M2" s="63"/>
      <c r="N2" s="63"/>
      <c r="O2" s="63"/>
    </row>
    <row r="3" spans="1:15" ht="30">
      <c r="A3" s="63">
        <v>2</v>
      </c>
      <c r="B3" s="64" t="s">
        <v>459</v>
      </c>
      <c r="C3" s="63">
        <v>2</v>
      </c>
      <c r="D3" s="63"/>
      <c r="E3" s="63"/>
      <c r="F3" s="63"/>
      <c r="G3" s="65">
        <v>99.810299999999998</v>
      </c>
      <c r="H3" s="63"/>
      <c r="I3" s="63" t="s">
        <v>727</v>
      </c>
      <c r="J3" s="63" t="s">
        <v>728</v>
      </c>
      <c r="K3" s="63" t="s">
        <v>729</v>
      </c>
      <c r="L3" s="63" t="s">
        <v>730</v>
      </c>
      <c r="M3" s="63"/>
      <c r="N3" s="63"/>
      <c r="O3" s="63"/>
    </row>
    <row r="4" spans="1:15" ht="30">
      <c r="A4" s="63">
        <v>3</v>
      </c>
      <c r="B4" s="64" t="s">
        <v>619</v>
      </c>
      <c r="C4" s="63">
        <v>0</v>
      </c>
      <c r="D4" s="63"/>
      <c r="E4" s="63"/>
      <c r="F4" s="63"/>
      <c r="G4" s="65">
        <v>97.891000000000005</v>
      </c>
      <c r="H4" s="63"/>
      <c r="I4" s="63" t="s">
        <v>718</v>
      </c>
      <c r="J4" s="63" t="s">
        <v>736</v>
      </c>
      <c r="K4" s="63" t="s">
        <v>737</v>
      </c>
      <c r="L4" s="63"/>
      <c r="M4" s="63"/>
      <c r="N4" s="63"/>
      <c r="O4" s="63"/>
    </row>
    <row r="5" spans="1:15" ht="30">
      <c r="A5" s="63">
        <v>4</v>
      </c>
      <c r="B5" s="64" t="s">
        <v>617</v>
      </c>
      <c r="C5" s="63">
        <v>0</v>
      </c>
      <c r="D5" s="63"/>
      <c r="E5" s="63"/>
      <c r="F5" s="63"/>
      <c r="G5" s="65">
        <v>96.901499999999999</v>
      </c>
      <c r="H5" s="63"/>
      <c r="I5" s="63" t="s">
        <v>718</v>
      </c>
      <c r="J5" s="63" t="s">
        <v>736</v>
      </c>
      <c r="K5" s="63" t="s">
        <v>737</v>
      </c>
      <c r="L5" s="63"/>
      <c r="M5" s="63"/>
      <c r="N5" s="63"/>
      <c r="O5" s="63"/>
    </row>
    <row r="6" spans="1:15" ht="30">
      <c r="A6" s="63">
        <v>5</v>
      </c>
      <c r="B6" s="64" t="s">
        <v>460</v>
      </c>
      <c r="C6" s="63">
        <v>3</v>
      </c>
      <c r="D6" s="63"/>
      <c r="E6" s="63"/>
      <c r="F6" s="63"/>
      <c r="G6" s="65">
        <v>99.952699999999993</v>
      </c>
      <c r="H6" s="63"/>
      <c r="I6" s="63" t="s">
        <v>727</v>
      </c>
      <c r="J6" s="63" t="s">
        <v>728</v>
      </c>
      <c r="K6" s="63" t="s">
        <v>729</v>
      </c>
      <c r="L6" s="63" t="s">
        <v>730</v>
      </c>
      <c r="M6" s="63"/>
      <c r="N6" s="63"/>
      <c r="O6" s="63"/>
    </row>
    <row r="7" spans="1:15" ht="30">
      <c r="A7" s="63">
        <v>6</v>
      </c>
      <c r="B7" s="64" t="s">
        <v>630</v>
      </c>
      <c r="C7" s="63">
        <v>0</v>
      </c>
      <c r="D7" s="63"/>
      <c r="E7" s="63"/>
      <c r="F7" s="63"/>
      <c r="G7" s="65">
        <v>95.862099999999998</v>
      </c>
      <c r="H7" s="63"/>
      <c r="I7" s="63" t="s">
        <v>718</v>
      </c>
      <c r="J7" s="63" t="s">
        <v>736</v>
      </c>
      <c r="K7" s="63" t="s">
        <v>737</v>
      </c>
      <c r="L7" s="63"/>
      <c r="M7" s="63"/>
      <c r="N7" s="63"/>
      <c r="O7" s="63"/>
    </row>
    <row r="8" spans="1:15" ht="30">
      <c r="A8" s="63">
        <v>7</v>
      </c>
      <c r="B8" s="64" t="s">
        <v>399</v>
      </c>
      <c r="C8" s="63">
        <v>0</v>
      </c>
      <c r="D8" s="63"/>
      <c r="E8" s="63"/>
      <c r="F8" s="63"/>
      <c r="G8" s="65">
        <v>95.271600000000007</v>
      </c>
      <c r="H8" s="63"/>
      <c r="I8" s="63" t="s">
        <v>725</v>
      </c>
      <c r="J8" s="63" t="s">
        <v>726</v>
      </c>
      <c r="K8" s="63" t="s">
        <v>732</v>
      </c>
      <c r="L8" s="63"/>
      <c r="M8" s="63"/>
      <c r="N8" s="63"/>
      <c r="O8" s="63"/>
    </row>
    <row r="9" spans="1:15" ht="30">
      <c r="A9" s="63">
        <v>8</v>
      </c>
      <c r="B9" s="64" t="s">
        <v>422</v>
      </c>
      <c r="C9" s="63">
        <v>1</v>
      </c>
      <c r="D9" s="63"/>
      <c r="E9" s="63"/>
      <c r="F9" s="63"/>
      <c r="G9" s="65">
        <v>97.328500000000005</v>
      </c>
      <c r="H9" s="63"/>
      <c r="I9" s="63" t="s">
        <v>718</v>
      </c>
      <c r="J9" s="63" t="s">
        <v>736</v>
      </c>
      <c r="K9" s="63" t="s">
        <v>737</v>
      </c>
      <c r="L9" s="63"/>
      <c r="M9" s="63"/>
      <c r="N9" s="63"/>
      <c r="O9" s="63"/>
    </row>
    <row r="10" spans="1:15" ht="30">
      <c r="A10" s="63">
        <v>9</v>
      </c>
      <c r="B10" s="64" t="s">
        <v>397</v>
      </c>
      <c r="C10" s="63">
        <v>1</v>
      </c>
      <c r="D10" s="63"/>
      <c r="E10" s="63"/>
      <c r="F10" s="63"/>
      <c r="G10" s="65">
        <v>98.8095</v>
      </c>
      <c r="H10" s="63"/>
      <c r="I10" s="63" t="s">
        <v>718</v>
      </c>
      <c r="J10" s="63" t="s">
        <v>736</v>
      </c>
      <c r="K10" s="63" t="s">
        <v>737</v>
      </c>
      <c r="L10" s="63" t="s">
        <v>730</v>
      </c>
      <c r="M10" s="63"/>
      <c r="N10" s="63"/>
      <c r="O10" s="63"/>
    </row>
    <row r="11" spans="1:15" ht="75">
      <c r="A11" s="63">
        <v>10</v>
      </c>
      <c r="B11" s="64" t="s">
        <v>17</v>
      </c>
      <c r="C11" s="63">
        <v>7</v>
      </c>
      <c r="D11" s="63"/>
      <c r="E11" s="63"/>
      <c r="F11" s="63"/>
      <c r="G11" s="65">
        <v>47.317100000000003</v>
      </c>
      <c r="H11" s="63"/>
      <c r="I11" s="63" t="s">
        <v>724</v>
      </c>
      <c r="J11" s="63" t="s">
        <v>735</v>
      </c>
      <c r="K11" s="63" t="s">
        <v>733</v>
      </c>
      <c r="L11" s="63" t="s">
        <v>734</v>
      </c>
      <c r="M11" s="63"/>
      <c r="N11" s="63"/>
      <c r="O11" s="63"/>
    </row>
    <row r="12" spans="1:15" ht="30">
      <c r="A12" s="63">
        <v>11</v>
      </c>
      <c r="B12" s="64" t="s">
        <v>464</v>
      </c>
      <c r="C12" s="63">
        <v>2</v>
      </c>
      <c r="D12" s="63"/>
      <c r="E12" s="63"/>
      <c r="F12" s="63"/>
      <c r="G12" s="65">
        <v>99.551100000000005</v>
      </c>
      <c r="H12" s="63"/>
      <c r="I12" s="63" t="s">
        <v>727</v>
      </c>
      <c r="J12" s="63" t="s">
        <v>728</v>
      </c>
      <c r="K12" s="63" t="s">
        <v>729</v>
      </c>
      <c r="L12" s="63" t="s">
        <v>730</v>
      </c>
      <c r="M12" s="63"/>
      <c r="N12" s="63"/>
      <c r="O12" s="63"/>
    </row>
    <row r="13" spans="1:15" ht="30">
      <c r="A13" s="63">
        <v>12</v>
      </c>
      <c r="B13" s="64" t="s">
        <v>622</v>
      </c>
      <c r="C13" s="63">
        <v>0</v>
      </c>
      <c r="D13" s="63"/>
      <c r="E13" s="63"/>
      <c r="F13" s="63"/>
      <c r="G13" s="65">
        <v>96.767200000000003</v>
      </c>
      <c r="H13" s="63"/>
      <c r="I13" s="63" t="s">
        <v>725</v>
      </c>
      <c r="J13" s="63" t="s">
        <v>726</v>
      </c>
      <c r="K13" s="63" t="s">
        <v>732</v>
      </c>
      <c r="L13" s="63"/>
      <c r="M13" s="63"/>
      <c r="N13" s="63"/>
      <c r="O13" s="63"/>
    </row>
    <row r="14" spans="1:15" ht="75">
      <c r="A14" s="63">
        <v>13</v>
      </c>
      <c r="B14" s="64" t="s">
        <v>392</v>
      </c>
      <c r="C14" s="63">
        <v>0</v>
      </c>
      <c r="D14" s="63"/>
      <c r="E14" s="63"/>
      <c r="F14" s="63"/>
      <c r="G14" s="65">
        <v>98.847999999999999</v>
      </c>
      <c r="H14" s="63"/>
      <c r="I14" s="63" t="s">
        <v>725</v>
      </c>
      <c r="J14" s="63" t="s">
        <v>731</v>
      </c>
      <c r="K14" s="63" t="s">
        <v>726</v>
      </c>
      <c r="L14" s="63" t="s">
        <v>730</v>
      </c>
      <c r="M14" s="63"/>
      <c r="N14" s="63"/>
      <c r="O14" s="63"/>
    </row>
    <row r="15" spans="1:15" ht="30">
      <c r="A15" s="63">
        <v>14</v>
      </c>
      <c r="B15" s="64" t="s">
        <v>440</v>
      </c>
      <c r="C15" s="63">
        <v>1</v>
      </c>
      <c r="D15" s="63"/>
      <c r="E15" s="63"/>
      <c r="F15" s="63"/>
      <c r="G15" s="65">
        <v>97.705500000000001</v>
      </c>
      <c r="H15" s="63"/>
      <c r="I15" s="63" t="s">
        <v>727</v>
      </c>
      <c r="J15" s="63" t="s">
        <v>728</v>
      </c>
      <c r="K15" s="63" t="s">
        <v>729</v>
      </c>
      <c r="L15" s="63"/>
      <c r="M15" s="63"/>
      <c r="N15" s="63"/>
      <c r="O15" s="63"/>
    </row>
    <row r="16" spans="1:15" ht="30">
      <c r="A16" s="63">
        <v>15</v>
      </c>
      <c r="B16" s="64" t="s">
        <v>450</v>
      </c>
      <c r="C16" s="63">
        <v>3</v>
      </c>
      <c r="D16" s="63"/>
      <c r="E16" s="63"/>
      <c r="F16" s="63"/>
      <c r="G16" s="65">
        <v>99.013199999999998</v>
      </c>
      <c r="H16" s="63"/>
      <c r="I16" s="63" t="s">
        <v>727</v>
      </c>
      <c r="J16" s="63" t="s">
        <v>728</v>
      </c>
      <c r="K16" s="63" t="s">
        <v>729</v>
      </c>
      <c r="L16" s="63" t="s">
        <v>730</v>
      </c>
      <c r="M16" s="63"/>
      <c r="N16" s="63"/>
      <c r="O16" s="63"/>
    </row>
    <row r="17" spans="1:15" ht="30">
      <c r="A17" s="63">
        <v>16</v>
      </c>
      <c r="B17" s="64" t="s">
        <v>625</v>
      </c>
      <c r="C17" s="63">
        <v>0</v>
      </c>
      <c r="D17" s="63"/>
      <c r="E17" s="63"/>
      <c r="F17" s="63"/>
      <c r="G17" s="65">
        <v>97.319000000000003</v>
      </c>
      <c r="H17" s="63"/>
      <c r="I17" s="63" t="s">
        <v>718</v>
      </c>
      <c r="J17" s="63" t="s">
        <v>736</v>
      </c>
      <c r="K17" s="63" t="s">
        <v>737</v>
      </c>
      <c r="L17" s="63"/>
      <c r="M17" s="63"/>
      <c r="N17" s="63"/>
      <c r="O17" s="63"/>
    </row>
    <row r="18" spans="1:15" ht="30">
      <c r="A18" s="63">
        <v>17</v>
      </c>
      <c r="B18" s="64" t="s">
        <v>546</v>
      </c>
      <c r="C18" s="63">
        <v>0</v>
      </c>
      <c r="D18" s="63"/>
      <c r="E18" s="63"/>
      <c r="F18" s="63"/>
      <c r="G18" s="65">
        <v>97.871300000000005</v>
      </c>
      <c r="H18" s="63"/>
      <c r="I18" s="63" t="s">
        <v>725</v>
      </c>
      <c r="J18" s="63" t="s">
        <v>726</v>
      </c>
      <c r="K18" s="63" t="s">
        <v>732</v>
      </c>
      <c r="L18" s="63"/>
      <c r="M18" s="63"/>
      <c r="N18" s="63"/>
      <c r="O18" s="63"/>
    </row>
    <row r="19" spans="1:15" ht="30">
      <c r="A19" s="63">
        <v>18</v>
      </c>
      <c r="B19" s="64" t="s">
        <v>627</v>
      </c>
      <c r="C19" s="63">
        <v>4</v>
      </c>
      <c r="D19" s="63"/>
      <c r="E19" s="63"/>
      <c r="F19" s="63"/>
      <c r="G19" s="65">
        <v>87.103499999999997</v>
      </c>
      <c r="H19" s="63"/>
      <c r="I19" s="63" t="s">
        <v>718</v>
      </c>
      <c r="J19" s="63" t="s">
        <v>736</v>
      </c>
      <c r="K19" s="63" t="s">
        <v>737</v>
      </c>
      <c r="L19" s="63"/>
      <c r="M19" s="63"/>
      <c r="N19" s="63"/>
      <c r="O19" s="63"/>
    </row>
    <row r="20" spans="1:15" ht="30">
      <c r="A20" s="63">
        <v>19</v>
      </c>
      <c r="B20" s="64" t="s">
        <v>545</v>
      </c>
      <c r="C20" s="63">
        <v>1</v>
      </c>
      <c r="D20" s="63"/>
      <c r="E20" s="63"/>
      <c r="F20" s="63"/>
      <c r="G20" s="65">
        <v>95.359200000000001</v>
      </c>
      <c r="H20" s="63"/>
      <c r="I20" s="63" t="s">
        <v>725</v>
      </c>
      <c r="J20" s="63" t="s">
        <v>726</v>
      </c>
      <c r="K20" s="63" t="s">
        <v>732</v>
      </c>
      <c r="L20" s="63"/>
      <c r="M20" s="63"/>
      <c r="N20" s="63"/>
      <c r="O20" s="63"/>
    </row>
    <row r="21" spans="1:15" ht="30">
      <c r="A21" s="63">
        <v>20</v>
      </c>
      <c r="B21" s="64" t="s">
        <v>564</v>
      </c>
      <c r="C21" s="63">
        <v>3</v>
      </c>
      <c r="D21" s="63"/>
      <c r="E21" s="63"/>
      <c r="F21" s="63"/>
      <c r="G21" s="65">
        <v>94.943799999999996</v>
      </c>
      <c r="H21" s="63"/>
      <c r="I21" s="63" t="s">
        <v>718</v>
      </c>
      <c r="J21" s="63" t="s">
        <v>736</v>
      </c>
      <c r="K21" s="63" t="s">
        <v>737</v>
      </c>
      <c r="L21" s="63"/>
      <c r="M21" s="63"/>
      <c r="N21" s="63"/>
      <c r="O21" s="63"/>
    </row>
    <row r="22" spans="1:15" ht="30">
      <c r="A22" s="63">
        <v>21</v>
      </c>
      <c r="B22" s="64" t="s">
        <v>624</v>
      </c>
      <c r="C22" s="63">
        <v>5</v>
      </c>
      <c r="D22" s="63"/>
      <c r="E22" s="63"/>
      <c r="F22" s="63"/>
      <c r="G22" s="65">
        <v>95.714299999999994</v>
      </c>
      <c r="H22" s="63"/>
      <c r="I22" s="63" t="s">
        <v>718</v>
      </c>
      <c r="J22" s="63" t="s">
        <v>736</v>
      </c>
      <c r="K22" s="63" t="s">
        <v>737</v>
      </c>
      <c r="L22" s="63"/>
      <c r="M22" s="63"/>
      <c r="N22" s="63"/>
      <c r="O22" s="63"/>
    </row>
    <row r="23" spans="1:15" ht="30">
      <c r="A23" s="63">
        <v>22</v>
      </c>
      <c r="B23" s="64" t="s">
        <v>634</v>
      </c>
      <c r="C23" s="63">
        <v>0</v>
      </c>
      <c r="D23" s="63"/>
      <c r="E23" s="63"/>
      <c r="F23" s="63"/>
      <c r="G23" s="65">
        <v>97.419399999999996</v>
      </c>
      <c r="H23" s="63"/>
      <c r="I23" s="63" t="s">
        <v>725</v>
      </c>
      <c r="J23" s="63" t="s">
        <v>726</v>
      </c>
      <c r="K23" s="63" t="s">
        <v>732</v>
      </c>
      <c r="L23" s="63"/>
      <c r="M23" s="63"/>
      <c r="N23" s="63"/>
      <c r="O23" s="63"/>
    </row>
    <row r="24" spans="1:15" ht="30">
      <c r="A24" s="63">
        <v>23</v>
      </c>
      <c r="B24" s="64" t="s">
        <v>633</v>
      </c>
      <c r="C24" s="63">
        <v>1</v>
      </c>
      <c r="D24" s="63"/>
      <c r="E24" s="63"/>
      <c r="F24" s="63"/>
      <c r="G24" s="65">
        <v>92.415400000000005</v>
      </c>
      <c r="H24" s="63"/>
      <c r="I24" s="63" t="s">
        <v>718</v>
      </c>
      <c r="J24" s="63" t="s">
        <v>736</v>
      </c>
      <c r="K24" s="63" t="s">
        <v>737</v>
      </c>
      <c r="L24" s="63"/>
      <c r="M24" s="63"/>
      <c r="N24" s="63"/>
      <c r="O24" s="63"/>
    </row>
    <row r="25" spans="1:15" ht="30">
      <c r="A25" s="63">
        <v>24</v>
      </c>
      <c r="B25" s="64" t="s">
        <v>623</v>
      </c>
      <c r="C25" s="63">
        <v>0</v>
      </c>
      <c r="D25" s="63"/>
      <c r="E25" s="63"/>
      <c r="F25" s="63"/>
      <c r="G25" s="65">
        <v>96.955699999999993</v>
      </c>
      <c r="H25" s="63"/>
      <c r="I25" s="63" t="s">
        <v>718</v>
      </c>
      <c r="J25" s="63" t="s">
        <v>736</v>
      </c>
      <c r="K25" s="63" t="s">
        <v>737</v>
      </c>
      <c r="L25" s="63"/>
      <c r="M25" s="63"/>
      <c r="N25" s="63"/>
      <c r="O25" s="63"/>
    </row>
    <row r="26" spans="1:15" ht="30">
      <c r="A26" s="63">
        <v>25</v>
      </c>
      <c r="B26" s="64" t="s">
        <v>548</v>
      </c>
      <c r="C26" s="63">
        <v>1</v>
      </c>
      <c r="D26" s="63"/>
      <c r="E26" s="63"/>
      <c r="F26" s="63"/>
      <c r="G26" s="65">
        <v>96.3964</v>
      </c>
      <c r="H26" s="63"/>
      <c r="I26" s="63" t="s">
        <v>725</v>
      </c>
      <c r="J26" s="63" t="s">
        <v>726</v>
      </c>
      <c r="K26" s="63" t="s">
        <v>732</v>
      </c>
      <c r="L26" s="63"/>
      <c r="M26" s="63"/>
      <c r="N26" s="63"/>
      <c r="O26" s="63"/>
    </row>
    <row r="27" spans="1:15" ht="30">
      <c r="A27" s="63">
        <v>26</v>
      </c>
      <c r="B27" s="64" t="s">
        <v>637</v>
      </c>
      <c r="C27" s="63">
        <v>1</v>
      </c>
      <c r="D27" s="63"/>
      <c r="E27" s="63"/>
      <c r="F27" s="63"/>
      <c r="G27" s="65">
        <v>98.066040000000001</v>
      </c>
      <c r="H27" s="63"/>
      <c r="I27" s="63" t="s">
        <v>718</v>
      </c>
      <c r="J27" s="63" t="s">
        <v>736</v>
      </c>
      <c r="K27" s="63" t="s">
        <v>737</v>
      </c>
      <c r="L27" s="63" t="s">
        <v>730</v>
      </c>
      <c r="M27" s="63"/>
      <c r="N27" s="63"/>
      <c r="O27" s="63"/>
    </row>
    <row r="28" spans="1:15" ht="30">
      <c r="A28" s="63">
        <v>27</v>
      </c>
      <c r="B28" s="64" t="s">
        <v>638</v>
      </c>
      <c r="C28" s="63">
        <v>2</v>
      </c>
      <c r="D28" s="63"/>
      <c r="E28" s="63"/>
      <c r="F28" s="63"/>
      <c r="G28" s="65">
        <v>98.285709999999995</v>
      </c>
      <c r="H28" s="63"/>
      <c r="I28" s="63" t="s">
        <v>718</v>
      </c>
      <c r="J28" s="63" t="s">
        <v>736</v>
      </c>
      <c r="K28" s="63" t="s">
        <v>737</v>
      </c>
      <c r="L28" s="63" t="s">
        <v>730</v>
      </c>
      <c r="M28" s="63"/>
      <c r="N28" s="63"/>
      <c r="O28" s="63"/>
    </row>
    <row r="29" spans="1:15" ht="30">
      <c r="A29" s="63">
        <v>28</v>
      </c>
      <c r="B29" s="64" t="s">
        <v>614</v>
      </c>
      <c r="C29" s="63">
        <v>2</v>
      </c>
      <c r="D29" s="63"/>
      <c r="E29" s="63"/>
      <c r="F29" s="63"/>
      <c r="G29" s="65">
        <v>95.34281</v>
      </c>
      <c r="H29" s="63"/>
      <c r="I29" s="63" t="s">
        <v>718</v>
      </c>
      <c r="J29" s="63" t="s">
        <v>736</v>
      </c>
      <c r="K29" s="63" t="s">
        <v>737</v>
      </c>
      <c r="L29" s="63"/>
      <c r="M29" s="63"/>
      <c r="N29" s="63"/>
      <c r="O29" s="63"/>
    </row>
    <row r="30" spans="1:15" ht="30">
      <c r="A30" s="63">
        <v>29</v>
      </c>
      <c r="B30" s="64" t="s">
        <v>615</v>
      </c>
      <c r="C30" s="63">
        <v>0</v>
      </c>
      <c r="D30" s="63"/>
      <c r="E30" s="63"/>
      <c r="F30" s="63"/>
      <c r="G30" s="65">
        <v>97.810220000000001</v>
      </c>
      <c r="H30" s="63"/>
      <c r="I30" s="63" t="s">
        <v>718</v>
      </c>
      <c r="J30" s="63" t="s">
        <v>736</v>
      </c>
      <c r="K30" s="63" t="s">
        <v>737</v>
      </c>
      <c r="L30" s="63"/>
      <c r="M30" s="63"/>
      <c r="N30" s="63"/>
      <c r="O30" s="63"/>
    </row>
    <row r="31" spans="1:15" ht="30">
      <c r="A31" s="63">
        <v>30</v>
      </c>
      <c r="B31" s="64" t="s">
        <v>616</v>
      </c>
      <c r="C31" s="63">
        <v>0</v>
      </c>
      <c r="D31" s="63"/>
      <c r="E31" s="63"/>
      <c r="F31" s="63"/>
      <c r="G31" s="65">
        <v>96.566519999999997</v>
      </c>
      <c r="H31" s="63"/>
      <c r="I31" s="63" t="s">
        <v>718</v>
      </c>
      <c r="J31" s="63" t="s">
        <v>736</v>
      </c>
      <c r="K31" s="63" t="s">
        <v>737</v>
      </c>
      <c r="L31" s="63"/>
      <c r="M31" s="63"/>
      <c r="N31" s="63"/>
      <c r="O31" s="63"/>
    </row>
    <row r="32" spans="1:15" ht="30">
      <c r="A32" s="63">
        <v>31</v>
      </c>
      <c r="B32" s="64" t="s">
        <v>217</v>
      </c>
      <c r="C32" s="63">
        <v>7</v>
      </c>
      <c r="D32" s="63"/>
      <c r="E32" s="63"/>
      <c r="F32" s="63"/>
      <c r="G32" s="65">
        <v>77.622060000000005</v>
      </c>
      <c r="H32" s="63"/>
      <c r="I32" s="63" t="s">
        <v>718</v>
      </c>
      <c r="J32" s="63" t="s">
        <v>736</v>
      </c>
      <c r="K32" s="63" t="s">
        <v>737</v>
      </c>
      <c r="L32" s="63"/>
      <c r="M32" s="63"/>
      <c r="N32" s="63"/>
      <c r="O32" s="63"/>
    </row>
    <row r="33" spans="1:15" ht="30">
      <c r="A33" s="63">
        <v>32</v>
      </c>
      <c r="B33" s="64" t="s">
        <v>393</v>
      </c>
      <c r="C33" s="63">
        <v>4</v>
      </c>
      <c r="D33" s="63"/>
      <c r="E33" s="63"/>
      <c r="F33" s="63"/>
      <c r="G33" s="65">
        <v>91.495800000000003</v>
      </c>
      <c r="H33" s="63"/>
      <c r="I33" s="63" t="s">
        <v>718</v>
      </c>
      <c r="J33" s="63" t="s">
        <v>736</v>
      </c>
      <c r="K33" s="63" t="s">
        <v>737</v>
      </c>
      <c r="L33" s="63"/>
      <c r="M33" s="63"/>
      <c r="N33" s="63"/>
      <c r="O33" s="63"/>
    </row>
    <row r="34" spans="1:15" ht="30">
      <c r="A34" s="63">
        <v>33</v>
      </c>
      <c r="B34" s="64" t="s">
        <v>386</v>
      </c>
      <c r="C34" s="63">
        <v>3</v>
      </c>
      <c r="D34" s="63"/>
      <c r="E34" s="63"/>
      <c r="F34" s="63"/>
      <c r="G34" s="65">
        <v>92.8994</v>
      </c>
      <c r="H34" s="63"/>
      <c r="I34" s="63" t="s">
        <v>718</v>
      </c>
      <c r="J34" s="63" t="s">
        <v>736</v>
      </c>
      <c r="K34" s="63" t="s">
        <v>737</v>
      </c>
      <c r="L34" s="63"/>
      <c r="M34" s="63"/>
      <c r="N34" s="63"/>
      <c r="O34" s="63"/>
    </row>
    <row r="35" spans="1:15" ht="30">
      <c r="A35" s="63">
        <v>34</v>
      </c>
      <c r="B35" s="64" t="s">
        <v>676</v>
      </c>
      <c r="C35" s="63">
        <v>2</v>
      </c>
      <c r="D35" s="63"/>
      <c r="E35" s="63"/>
      <c r="F35" s="63"/>
      <c r="G35" s="65">
        <v>94.339619999999996</v>
      </c>
      <c r="H35" s="63"/>
      <c r="I35" s="63" t="s">
        <v>718</v>
      </c>
      <c r="J35" s="63" t="s">
        <v>736</v>
      </c>
      <c r="K35" s="63" t="s">
        <v>737</v>
      </c>
      <c r="L35" s="63"/>
      <c r="M35" s="63"/>
      <c r="N35" s="63"/>
      <c r="O35" s="63"/>
    </row>
    <row r="36" spans="1:15" ht="30">
      <c r="A36" s="63">
        <v>35</v>
      </c>
      <c r="B36" s="64" t="s">
        <v>635</v>
      </c>
      <c r="C36" s="63">
        <v>0</v>
      </c>
      <c r="D36" s="63"/>
      <c r="E36" s="63"/>
      <c r="F36" s="63"/>
      <c r="G36" s="65">
        <v>96.883200000000002</v>
      </c>
      <c r="H36" s="63"/>
      <c r="I36" s="63" t="s">
        <v>725</v>
      </c>
      <c r="J36" s="63" t="s">
        <v>726</v>
      </c>
      <c r="K36" s="63" t="s">
        <v>732</v>
      </c>
      <c r="L36" s="63"/>
      <c r="M36" s="63"/>
      <c r="N36" s="63"/>
      <c r="O36" s="63"/>
    </row>
    <row r="37" spans="1:15" ht="30">
      <c r="A37" s="63">
        <v>36</v>
      </c>
      <c r="B37" s="64" t="s">
        <v>632</v>
      </c>
      <c r="C37" s="63">
        <v>0</v>
      </c>
      <c r="D37" s="63"/>
      <c r="E37" s="63"/>
      <c r="F37" s="63"/>
      <c r="G37" s="65">
        <v>97.191400000000002</v>
      </c>
      <c r="H37" s="63"/>
      <c r="I37" s="63" t="s">
        <v>725</v>
      </c>
      <c r="J37" s="63" t="s">
        <v>726</v>
      </c>
      <c r="K37" s="63" t="s">
        <v>732</v>
      </c>
      <c r="L37" s="63"/>
      <c r="M37" s="63"/>
      <c r="N37" s="63"/>
      <c r="O37" s="6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24"/>
  <sheetViews>
    <sheetView zoomScale="85" zoomScaleNormal="85" workbookViewId="0">
      <selection activeCell="G2" sqref="G2"/>
    </sheetView>
  </sheetViews>
  <sheetFormatPr defaultRowHeight="15"/>
  <cols>
    <col min="1" max="1" width="3.42578125" bestFit="1" customWidth="1"/>
    <col min="2" max="2" width="11.28515625" customWidth="1"/>
    <col min="3" max="3" width="5.140625" bestFit="1" customWidth="1"/>
    <col min="4" max="4" width="8.7109375" customWidth="1"/>
    <col min="5" max="5" width="9" customWidth="1"/>
    <col min="6" max="6" width="8.28515625" customWidth="1"/>
    <col min="7" max="7" width="9" bestFit="1" customWidth="1"/>
    <col min="8" max="8" width="14.140625" bestFit="1" customWidth="1"/>
    <col min="9" max="9" width="44" style="1" bestFit="1" customWidth="1"/>
    <col min="10" max="10" width="22.28515625" style="1" bestFit="1" customWidth="1"/>
    <col min="11" max="11" width="51.85546875" style="1" customWidth="1"/>
    <col min="12" max="12" width="24.7109375" style="1" customWidth="1"/>
    <col min="13" max="13" width="9.85546875" bestFit="1" customWidth="1"/>
    <col min="14" max="15" width="7.7109375" bestFit="1" customWidth="1"/>
  </cols>
  <sheetData>
    <row r="1" spans="1:15" ht="57">
      <c r="A1" s="10" t="s">
        <v>25</v>
      </c>
      <c r="B1" s="10" t="s">
        <v>39</v>
      </c>
      <c r="C1" s="10" t="s">
        <v>40</v>
      </c>
      <c r="D1" s="10" t="s">
        <v>41</v>
      </c>
      <c r="E1" s="10" t="s">
        <v>42</v>
      </c>
      <c r="F1" s="10" t="s">
        <v>52</v>
      </c>
      <c r="G1" s="10" t="s">
        <v>53</v>
      </c>
      <c r="H1" s="10" t="s">
        <v>45</v>
      </c>
      <c r="I1" s="10" t="s">
        <v>32</v>
      </c>
      <c r="J1" s="10" t="s">
        <v>33</v>
      </c>
      <c r="K1" s="10" t="s">
        <v>34</v>
      </c>
      <c r="L1" s="4" t="s">
        <v>35</v>
      </c>
      <c r="M1" s="4" t="s">
        <v>36</v>
      </c>
      <c r="N1" s="4" t="s">
        <v>37</v>
      </c>
      <c r="O1" s="4" t="s">
        <v>38</v>
      </c>
    </row>
    <row r="2" spans="1:15" ht="45">
      <c r="A2" s="21">
        <v>1</v>
      </c>
      <c r="B2" s="21" t="s">
        <v>628</v>
      </c>
      <c r="C2" s="18">
        <f>VLOOKUP(B2,'3Gtmp'!C:BB,42,0)</f>
        <v>0</v>
      </c>
      <c r="D2" s="18"/>
      <c r="E2" s="15"/>
      <c r="F2" s="33"/>
      <c r="G2" s="16">
        <v>97.36</v>
      </c>
      <c r="H2" s="21"/>
      <c r="I2" s="63" t="s">
        <v>721</v>
      </c>
      <c r="J2" s="63" t="s">
        <v>722</v>
      </c>
      <c r="K2" s="63" t="s">
        <v>723</v>
      </c>
      <c r="L2" s="63" t="s">
        <v>740</v>
      </c>
      <c r="M2" s="21"/>
      <c r="N2" s="21"/>
      <c r="O2" s="21"/>
    </row>
    <row r="3" spans="1:15" ht="45">
      <c r="A3" s="21">
        <v>2</v>
      </c>
      <c r="B3" s="21" t="s">
        <v>634</v>
      </c>
      <c r="C3" s="18" t="e">
        <f>VLOOKUP(B3,'3Gtmp'!C:BB,42,0)</f>
        <v>#N/A</v>
      </c>
      <c r="D3" s="21"/>
      <c r="E3" s="21"/>
      <c r="F3" s="21"/>
      <c r="G3" s="16">
        <v>97.781099999999995</v>
      </c>
      <c r="H3" s="21"/>
      <c r="I3" s="63" t="s">
        <v>725</v>
      </c>
      <c r="J3" s="63" t="s">
        <v>726</v>
      </c>
      <c r="K3" s="63" t="s">
        <v>739</v>
      </c>
      <c r="L3" s="63"/>
      <c r="M3" s="21"/>
      <c r="N3" s="21"/>
      <c r="O3" s="21"/>
    </row>
    <row r="4" spans="1:15" ht="45">
      <c r="A4" s="21">
        <v>3</v>
      </c>
      <c r="B4" s="21" t="s">
        <v>545</v>
      </c>
      <c r="C4" s="18">
        <f>VLOOKUP(B4,'3Gtmp'!C:BB,42,0)</f>
        <v>0</v>
      </c>
      <c r="D4" s="21"/>
      <c r="E4" s="21"/>
      <c r="F4" s="21"/>
      <c r="G4" s="16">
        <v>97.500399999999999</v>
      </c>
      <c r="H4" s="21"/>
      <c r="I4" s="63" t="s">
        <v>725</v>
      </c>
      <c r="J4" s="63" t="s">
        <v>726</v>
      </c>
      <c r="K4" s="63" t="s">
        <v>739</v>
      </c>
      <c r="L4" s="63"/>
      <c r="M4" s="21"/>
      <c r="N4" s="21"/>
      <c r="O4" s="21"/>
    </row>
    <row r="5" spans="1:15" ht="45">
      <c r="A5" s="21">
        <v>4</v>
      </c>
      <c r="B5" s="21" t="s">
        <v>236</v>
      </c>
      <c r="C5" s="18">
        <f>VLOOKUP(B5,'3Gtmp'!C:BB,42,0)</f>
        <v>0</v>
      </c>
      <c r="D5" s="18"/>
      <c r="E5" s="15"/>
      <c r="F5" s="33"/>
      <c r="G5" s="16">
        <v>96.059700000000007</v>
      </c>
      <c r="H5" s="21"/>
      <c r="I5" s="63" t="s">
        <v>725</v>
      </c>
      <c r="J5" s="63" t="s">
        <v>726</v>
      </c>
      <c r="K5" s="63" t="s">
        <v>739</v>
      </c>
      <c r="L5" s="63"/>
      <c r="M5" s="21"/>
      <c r="N5" s="21"/>
      <c r="O5" s="21"/>
    </row>
    <row r="6" spans="1:15" ht="45">
      <c r="A6" s="21">
        <v>5</v>
      </c>
      <c r="B6" s="21" t="s">
        <v>621</v>
      </c>
      <c r="C6" s="18" t="e">
        <f>VLOOKUP(B6,'3Gtmp'!C:BB,42,0)</f>
        <v>#N/A</v>
      </c>
      <c r="D6" s="18"/>
      <c r="E6" s="15"/>
      <c r="F6" s="33"/>
      <c r="G6" s="16">
        <v>98.533500000000004</v>
      </c>
      <c r="H6" s="21"/>
      <c r="I6" s="63" t="s">
        <v>725</v>
      </c>
      <c r="J6" s="63" t="s">
        <v>726</v>
      </c>
      <c r="K6" s="63" t="s">
        <v>738</v>
      </c>
      <c r="L6" s="63" t="s">
        <v>730</v>
      </c>
      <c r="M6" s="21"/>
      <c r="N6" s="21"/>
      <c r="O6" s="21"/>
    </row>
    <row r="7" spans="1:15" ht="45">
      <c r="A7" s="21">
        <v>6</v>
      </c>
      <c r="B7" s="21" t="s">
        <v>388</v>
      </c>
      <c r="C7" s="18" t="e">
        <f>VLOOKUP(B7,'3Gtmp'!C:BB,42,0)</f>
        <v>#N/A</v>
      </c>
      <c r="D7" s="21"/>
      <c r="E7" s="21"/>
      <c r="F7" s="21"/>
      <c r="G7" s="16">
        <v>99.342100000000002</v>
      </c>
      <c r="H7" s="21"/>
      <c r="I7" s="63" t="s">
        <v>725</v>
      </c>
      <c r="J7" s="63" t="s">
        <v>726</v>
      </c>
      <c r="K7" s="63" t="s">
        <v>738</v>
      </c>
      <c r="L7" s="63" t="s">
        <v>730</v>
      </c>
      <c r="M7" s="21"/>
      <c r="N7" s="21"/>
      <c r="O7" s="21"/>
    </row>
    <row r="8" spans="1:15" ht="45">
      <c r="A8" s="21">
        <v>7</v>
      </c>
      <c r="B8" s="21" t="s">
        <v>392</v>
      </c>
      <c r="C8" s="18" t="e">
        <f>VLOOKUP(B8,'3Gtmp'!C:BB,42,0)</f>
        <v>#N/A</v>
      </c>
      <c r="D8" s="21"/>
      <c r="E8" s="21"/>
      <c r="F8" s="21"/>
      <c r="G8" s="16">
        <v>99.195499999999996</v>
      </c>
      <c r="H8" s="21"/>
      <c r="I8" s="63" t="s">
        <v>725</v>
      </c>
      <c r="J8" s="63" t="s">
        <v>726</v>
      </c>
      <c r="K8" s="63" t="s">
        <v>738</v>
      </c>
      <c r="L8" s="63" t="s">
        <v>730</v>
      </c>
      <c r="M8" s="21"/>
      <c r="N8" s="21"/>
      <c r="O8" s="21"/>
    </row>
    <row r="9" spans="1:15" ht="75">
      <c r="A9" s="21">
        <v>8</v>
      </c>
      <c r="B9" s="21" t="s">
        <v>17</v>
      </c>
      <c r="C9" s="18">
        <f>VLOOKUP(B9,'3Gtmp'!C:BB,42,0)</f>
        <v>7</v>
      </c>
      <c r="D9" s="18"/>
      <c r="E9" s="15"/>
      <c r="F9" s="33"/>
      <c r="G9" s="16">
        <v>74.460899999999995</v>
      </c>
      <c r="H9" s="21"/>
      <c r="I9" s="63" t="s">
        <v>724</v>
      </c>
      <c r="J9" s="63" t="s">
        <v>735</v>
      </c>
      <c r="K9" s="63" t="s">
        <v>733</v>
      </c>
      <c r="L9" s="63" t="s">
        <v>734</v>
      </c>
      <c r="M9" s="21"/>
      <c r="N9" s="21"/>
      <c r="O9" s="21"/>
    </row>
    <row r="10" spans="1:15" ht="45">
      <c r="A10" s="21">
        <v>9</v>
      </c>
      <c r="B10" s="21" t="s">
        <v>638</v>
      </c>
      <c r="C10" s="18" t="e">
        <f>VLOOKUP(B10,'3Gtmp'!C:BB,42,0)</f>
        <v>#N/A</v>
      </c>
      <c r="D10" s="21"/>
      <c r="E10" s="21"/>
      <c r="F10" s="21"/>
      <c r="G10" s="16">
        <v>97.667720000000003</v>
      </c>
      <c r="H10" s="21"/>
      <c r="I10" s="63" t="s">
        <v>721</v>
      </c>
      <c r="J10" s="63" t="s">
        <v>722</v>
      </c>
      <c r="K10" s="63" t="s">
        <v>723</v>
      </c>
      <c r="L10" s="63" t="s">
        <v>740</v>
      </c>
      <c r="M10" s="21"/>
      <c r="N10" s="21"/>
      <c r="O10" s="21"/>
    </row>
    <row r="11" spans="1:15" ht="45">
      <c r="A11" s="21">
        <v>10</v>
      </c>
      <c r="B11" s="21" t="s">
        <v>613</v>
      </c>
      <c r="C11" s="18" t="e">
        <f>VLOOKUP(B11,'3Gtmp'!C:BB,42,0)</f>
        <v>#N/A</v>
      </c>
      <c r="D11" s="21"/>
      <c r="E11" s="21"/>
      <c r="F11" s="21"/>
      <c r="G11" s="16">
        <v>97.383480000000006</v>
      </c>
      <c r="H11" s="21"/>
      <c r="I11" s="63" t="s">
        <v>721</v>
      </c>
      <c r="J11" s="63" t="s">
        <v>722</v>
      </c>
      <c r="K11" s="63" t="s">
        <v>723</v>
      </c>
      <c r="L11" s="63" t="s">
        <v>740</v>
      </c>
      <c r="M11" s="21"/>
      <c r="N11" s="21"/>
      <c r="O11" s="21"/>
    </row>
    <row r="12" spans="1:15" ht="30">
      <c r="A12" s="21">
        <v>11</v>
      </c>
      <c r="B12" s="21" t="s">
        <v>217</v>
      </c>
      <c r="C12" s="18">
        <f>VLOOKUP(B12,'3Gtmp'!C:BB,42,0)</f>
        <v>1</v>
      </c>
      <c r="D12" s="18"/>
      <c r="E12" s="15"/>
      <c r="F12" s="33"/>
      <c r="G12" s="16">
        <v>92.832999999999998</v>
      </c>
      <c r="H12" s="21"/>
      <c r="I12" s="63" t="s">
        <v>718</v>
      </c>
      <c r="J12" s="63" t="s">
        <v>719</v>
      </c>
      <c r="K12" s="63" t="s">
        <v>720</v>
      </c>
      <c r="L12" s="63"/>
      <c r="M12" s="21"/>
      <c r="N12" s="21"/>
      <c r="O12" s="21"/>
    </row>
    <row r="13" spans="1:15" ht="45">
      <c r="A13" s="21">
        <v>12</v>
      </c>
      <c r="B13" s="21" t="s">
        <v>524</v>
      </c>
      <c r="C13" s="18">
        <f>VLOOKUP(B13,'3Gtmp'!C:BB,42,0)</f>
        <v>2</v>
      </c>
      <c r="D13" s="18"/>
      <c r="E13" s="15"/>
      <c r="F13" s="33"/>
      <c r="G13" s="16">
        <v>87.443449999999999</v>
      </c>
      <c r="H13" s="21"/>
      <c r="I13" s="63" t="s">
        <v>721</v>
      </c>
      <c r="J13" s="63" t="s">
        <v>722</v>
      </c>
      <c r="K13" s="63" t="s">
        <v>723</v>
      </c>
      <c r="L13" s="63" t="s">
        <v>740</v>
      </c>
      <c r="M13" s="21"/>
      <c r="N13" s="21"/>
      <c r="O13" s="21"/>
    </row>
    <row r="14" spans="1:15" ht="45">
      <c r="A14" s="21">
        <v>13</v>
      </c>
      <c r="B14" s="21" t="s">
        <v>460</v>
      </c>
      <c r="C14" s="18" t="e">
        <f>VLOOKUP(B14,'3Gtmp'!C:BB,42,0)</f>
        <v>#N/A</v>
      </c>
      <c r="D14" s="21"/>
      <c r="E14" s="21"/>
      <c r="F14" s="21"/>
      <c r="G14" s="16">
        <v>99.902100000000004</v>
      </c>
      <c r="H14" s="21"/>
      <c r="I14" s="63" t="s">
        <v>725</v>
      </c>
      <c r="J14" s="63" t="s">
        <v>726</v>
      </c>
      <c r="K14" s="64" t="s">
        <v>741</v>
      </c>
      <c r="L14" s="63" t="s">
        <v>730</v>
      </c>
      <c r="M14" s="21"/>
      <c r="N14" s="21"/>
      <c r="O14" s="21"/>
    </row>
    <row r="15" spans="1:15" ht="45">
      <c r="A15" s="21">
        <v>14</v>
      </c>
      <c r="B15" s="21" t="s">
        <v>461</v>
      </c>
      <c r="C15" s="18" t="e">
        <f>VLOOKUP(B15,'3Gtmp'!C:BB,42,0)</f>
        <v>#N/A</v>
      </c>
      <c r="D15" s="21"/>
      <c r="E15" s="21"/>
      <c r="F15" s="21"/>
      <c r="G15" s="16">
        <v>99.854100000000003</v>
      </c>
      <c r="H15" s="21"/>
      <c r="I15" s="63" t="s">
        <v>725</v>
      </c>
      <c r="J15" s="63" t="s">
        <v>726</v>
      </c>
      <c r="K15" s="64" t="s">
        <v>741</v>
      </c>
      <c r="L15" s="63" t="s">
        <v>730</v>
      </c>
      <c r="M15" s="21"/>
      <c r="N15" s="21"/>
      <c r="O15" s="21"/>
    </row>
    <row r="16" spans="1:15" ht="45">
      <c r="A16" s="21">
        <v>15</v>
      </c>
      <c r="B16" s="21" t="s">
        <v>459</v>
      </c>
      <c r="C16" s="18" t="e">
        <f>VLOOKUP(B16,'3Gtmp'!C:BB,42,0)</f>
        <v>#N/A</v>
      </c>
      <c r="D16" s="21"/>
      <c r="E16" s="21"/>
      <c r="F16" s="21"/>
      <c r="G16" s="16">
        <v>99.900099999999995</v>
      </c>
      <c r="H16" s="21"/>
      <c r="I16" s="63" t="s">
        <v>725</v>
      </c>
      <c r="J16" s="63" t="s">
        <v>726</v>
      </c>
      <c r="K16" s="64" t="s">
        <v>741</v>
      </c>
      <c r="L16" s="63" t="s">
        <v>730</v>
      </c>
      <c r="M16" s="21"/>
      <c r="N16" s="21"/>
      <c r="O16" s="21"/>
    </row>
    <row r="17" spans="1:15" ht="45">
      <c r="A17" s="21">
        <v>16</v>
      </c>
      <c r="B17" s="21" t="s">
        <v>440</v>
      </c>
      <c r="C17" s="18">
        <f>VLOOKUP(B17,'3Gtmp'!C:BB,42,0)</f>
        <v>0</v>
      </c>
      <c r="D17" s="21"/>
      <c r="E17" s="21"/>
      <c r="F17" s="21"/>
      <c r="G17" s="16">
        <v>99.583100000000002</v>
      </c>
      <c r="H17" s="21"/>
      <c r="I17" s="63" t="s">
        <v>725</v>
      </c>
      <c r="J17" s="63" t="s">
        <v>726</v>
      </c>
      <c r="K17" s="64" t="s">
        <v>741</v>
      </c>
      <c r="L17" s="63" t="s">
        <v>730</v>
      </c>
      <c r="M17" s="21"/>
      <c r="N17" s="21"/>
      <c r="O17" s="21"/>
    </row>
    <row r="18" spans="1:15" ht="45">
      <c r="A18" s="21">
        <v>17</v>
      </c>
      <c r="B18" s="21" t="s">
        <v>450</v>
      </c>
      <c r="C18" s="18" t="e">
        <f>VLOOKUP(B18,'3Gtmp'!C:BB,42,0)</f>
        <v>#N/A</v>
      </c>
      <c r="D18" s="21"/>
      <c r="E18" s="21"/>
      <c r="F18" s="21"/>
      <c r="G18" s="16">
        <v>99.817899999999995</v>
      </c>
      <c r="H18" s="21"/>
      <c r="I18" s="63" t="s">
        <v>725</v>
      </c>
      <c r="J18" s="63" t="s">
        <v>726</v>
      </c>
      <c r="K18" s="64" t="s">
        <v>741</v>
      </c>
      <c r="L18" s="63" t="s">
        <v>730</v>
      </c>
      <c r="M18" s="21"/>
      <c r="N18" s="21"/>
      <c r="O18" s="21"/>
    </row>
    <row r="19" spans="1:15" ht="45">
      <c r="A19" s="21">
        <v>18</v>
      </c>
      <c r="B19" s="21" t="s">
        <v>464</v>
      </c>
      <c r="C19" s="18" t="e">
        <f>VLOOKUP(B19,'3Gtmp'!C:BB,42,0)</f>
        <v>#N/A</v>
      </c>
      <c r="D19" s="21"/>
      <c r="E19" s="21"/>
      <c r="F19" s="21"/>
      <c r="G19" s="16">
        <v>99.796599999999998</v>
      </c>
      <c r="H19" s="21"/>
      <c r="I19" s="63" t="s">
        <v>725</v>
      </c>
      <c r="J19" s="63" t="s">
        <v>726</v>
      </c>
      <c r="K19" s="64" t="s">
        <v>741</v>
      </c>
      <c r="L19" s="63" t="s">
        <v>730</v>
      </c>
      <c r="M19" s="21"/>
      <c r="N19" s="21"/>
      <c r="O19" s="21"/>
    </row>
    <row r="20" spans="1:15" ht="45">
      <c r="A20" s="21">
        <v>19</v>
      </c>
      <c r="B20" s="21" t="s">
        <v>619</v>
      </c>
      <c r="C20" s="18">
        <f>VLOOKUP(B20,'3Gtmp'!C:BB,42,0)</f>
        <v>0</v>
      </c>
      <c r="D20" s="18"/>
      <c r="E20" s="15"/>
      <c r="F20" s="33"/>
      <c r="G20" s="16">
        <v>97.700599999999994</v>
      </c>
      <c r="H20" s="21"/>
      <c r="I20" s="63" t="s">
        <v>718</v>
      </c>
      <c r="J20" s="63" t="s">
        <v>736</v>
      </c>
      <c r="K20" s="63" t="s">
        <v>737</v>
      </c>
      <c r="L20" s="63" t="s">
        <v>740</v>
      </c>
      <c r="M20" s="21"/>
      <c r="N20" s="21"/>
      <c r="O20" s="21"/>
    </row>
    <row r="21" spans="1:15" ht="45">
      <c r="A21" s="21">
        <v>20</v>
      </c>
      <c r="B21" s="21" t="s">
        <v>620</v>
      </c>
      <c r="C21" s="18">
        <f>VLOOKUP(B21,'3Gtmp'!C:BB,42,0)</f>
        <v>0</v>
      </c>
      <c r="D21" s="18"/>
      <c r="E21" s="15"/>
      <c r="F21" s="33"/>
      <c r="G21" s="16">
        <v>97.848200000000006</v>
      </c>
      <c r="H21" s="21"/>
      <c r="I21" s="63" t="s">
        <v>718</v>
      </c>
      <c r="J21" s="63" t="s">
        <v>736</v>
      </c>
      <c r="K21" s="63" t="s">
        <v>737</v>
      </c>
      <c r="L21" s="63" t="s">
        <v>740</v>
      </c>
      <c r="M21" s="21"/>
      <c r="N21" s="21"/>
      <c r="O21" s="21"/>
    </row>
    <row r="22" spans="1:15" ht="45">
      <c r="A22" s="21">
        <v>21</v>
      </c>
      <c r="B22" s="21" t="s">
        <v>627</v>
      </c>
      <c r="C22" s="18">
        <f>VLOOKUP(B22,'3Gtmp'!C:BB,42,0)</f>
        <v>0</v>
      </c>
      <c r="D22" s="18"/>
      <c r="E22" s="15"/>
      <c r="F22" s="33"/>
      <c r="G22" s="16">
        <v>97.716399999999993</v>
      </c>
      <c r="H22" s="21"/>
      <c r="I22" s="63" t="s">
        <v>718</v>
      </c>
      <c r="J22" s="63" t="s">
        <v>736</v>
      </c>
      <c r="K22" s="63" t="s">
        <v>737</v>
      </c>
      <c r="L22" s="63" t="s">
        <v>740</v>
      </c>
      <c r="M22" s="21"/>
      <c r="N22" s="21"/>
      <c r="O22" s="21"/>
    </row>
    <row r="23" spans="1:15" ht="45">
      <c r="A23" s="21">
        <v>22</v>
      </c>
      <c r="B23" s="21" t="s">
        <v>624</v>
      </c>
      <c r="C23" s="18">
        <f>VLOOKUP(B23,'3Gtmp'!C:BB,42,0)</f>
        <v>0</v>
      </c>
      <c r="D23" s="18"/>
      <c r="E23" s="15"/>
      <c r="F23" s="33"/>
      <c r="G23" s="16">
        <v>97.903800000000004</v>
      </c>
      <c r="H23" s="21"/>
      <c r="I23" s="63" t="s">
        <v>718</v>
      </c>
      <c r="J23" s="63" t="s">
        <v>736</v>
      </c>
      <c r="K23" s="63" t="s">
        <v>737</v>
      </c>
      <c r="L23" s="63" t="s">
        <v>730</v>
      </c>
      <c r="M23" s="21"/>
      <c r="N23" s="21"/>
      <c r="O23" s="21"/>
    </row>
    <row r="24" spans="1:15" ht="45">
      <c r="A24" s="21">
        <v>23</v>
      </c>
      <c r="B24" s="21" t="s">
        <v>397</v>
      </c>
      <c r="C24" s="18">
        <f>VLOOKUP(B24,'3Gtmp'!C:BB,42,0)</f>
        <v>0</v>
      </c>
      <c r="D24" s="21"/>
      <c r="E24" s="21"/>
      <c r="F24" s="21"/>
      <c r="G24" s="16">
        <v>96.915400000000005</v>
      </c>
      <c r="H24" s="21"/>
      <c r="I24" s="63" t="s">
        <v>718</v>
      </c>
      <c r="J24" s="63" t="s">
        <v>736</v>
      </c>
      <c r="K24" s="63" t="s">
        <v>737</v>
      </c>
      <c r="L24" s="63" t="s">
        <v>740</v>
      </c>
      <c r="M24" s="21"/>
      <c r="N24" s="21"/>
      <c r="O24" s="21"/>
    </row>
  </sheetData>
  <sortState ref="A2:O40">
    <sortCondition ref="B1"/>
  </sortState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"/>
  <sheetViews>
    <sheetView zoomScale="85" zoomScaleNormal="85" workbookViewId="0">
      <selection activeCell="C3" sqref="C3"/>
    </sheetView>
  </sheetViews>
  <sheetFormatPr defaultRowHeight="15"/>
  <cols>
    <col min="1" max="1" width="7" customWidth="1"/>
    <col min="2" max="2" width="12.7109375" customWidth="1"/>
    <col min="3" max="3" width="5.140625" customWidth="1"/>
    <col min="4" max="4" width="14.42578125" customWidth="1"/>
    <col min="5" max="5" width="9" style="40" customWidth="1"/>
    <col min="6" max="7" width="9" customWidth="1"/>
    <col min="8" max="8" width="12.140625" customWidth="1"/>
    <col min="9" max="9" width="33" customWidth="1"/>
    <col min="10" max="10" width="41.140625" bestFit="1" customWidth="1"/>
    <col min="11" max="11" width="59.28515625" bestFit="1" customWidth="1"/>
    <col min="12" max="12" width="19.28515625" customWidth="1"/>
    <col min="13" max="13" width="17.7109375" customWidth="1"/>
    <col min="14" max="14" width="26.28515625" customWidth="1"/>
    <col min="15" max="15" width="14.85546875" customWidth="1"/>
  </cols>
  <sheetData>
    <row r="1" spans="1:15" s="1" customFormat="1" ht="45">
      <c r="A1" s="10" t="s">
        <v>25</v>
      </c>
      <c r="B1" s="10" t="s">
        <v>39</v>
      </c>
      <c r="C1" s="10" t="s">
        <v>40</v>
      </c>
      <c r="D1" s="10" t="s">
        <v>41</v>
      </c>
      <c r="E1" s="39" t="s">
        <v>42</v>
      </c>
      <c r="F1" s="10" t="s">
        <v>43</v>
      </c>
      <c r="G1" s="10" t="s">
        <v>44</v>
      </c>
      <c r="H1" s="10" t="s">
        <v>45</v>
      </c>
      <c r="I1" s="10" t="s">
        <v>32</v>
      </c>
      <c r="J1" s="10" t="s">
        <v>33</v>
      </c>
      <c r="K1" s="10" t="s">
        <v>34</v>
      </c>
      <c r="L1" s="4" t="s">
        <v>35</v>
      </c>
      <c r="M1" s="4" t="s">
        <v>36</v>
      </c>
      <c r="N1" s="4" t="s">
        <v>37</v>
      </c>
      <c r="O1" s="4" t="s">
        <v>38</v>
      </c>
    </row>
    <row r="2" spans="1:15" s="36" customFormat="1">
      <c r="A2" s="21"/>
      <c r="B2" s="21" t="s">
        <v>198</v>
      </c>
      <c r="C2" s="21">
        <f>VLOOKUP(B2,'2Gtmp'!F:AU,37,0)</f>
        <v>4</v>
      </c>
      <c r="D2" s="21"/>
      <c r="E2" s="58"/>
      <c r="F2" s="21"/>
      <c r="G2" s="21"/>
      <c r="H2" s="21" t="s">
        <v>28</v>
      </c>
      <c r="I2" s="21" t="s">
        <v>480</v>
      </c>
      <c r="J2" s="21"/>
      <c r="K2" s="21"/>
      <c r="L2" s="21"/>
      <c r="M2" s="21"/>
      <c r="N2" s="21"/>
      <c r="O2" s="21"/>
    </row>
    <row r="3" spans="1:15">
      <c r="A3" s="21"/>
      <c r="B3" s="21" t="s">
        <v>16</v>
      </c>
      <c r="C3" s="21">
        <f>VLOOKUP(B3,'2Gtmp'!F:AU,37,0)</f>
        <v>2</v>
      </c>
      <c r="D3" s="21"/>
      <c r="E3" s="58"/>
      <c r="F3" s="21"/>
      <c r="G3" s="21"/>
      <c r="H3" s="21" t="s">
        <v>28</v>
      </c>
      <c r="I3" s="21" t="s">
        <v>481</v>
      </c>
      <c r="J3" s="21"/>
      <c r="K3" s="21"/>
      <c r="L3" s="21"/>
      <c r="M3" s="21"/>
      <c r="N3" s="21"/>
      <c r="O3" s="21"/>
    </row>
    <row r="4" spans="1:15">
      <c r="A4" s="21"/>
      <c r="B4" s="21" t="s">
        <v>448</v>
      </c>
      <c r="C4" s="21">
        <f>VLOOKUP(B4,'2Gtmp'!F:AU,37,0)</f>
        <v>2</v>
      </c>
      <c r="D4" s="21"/>
      <c r="E4" s="58"/>
      <c r="F4" s="21"/>
      <c r="G4" s="21"/>
      <c r="H4" s="21" t="s">
        <v>495</v>
      </c>
      <c r="I4" s="21"/>
      <c r="J4" s="21" t="s">
        <v>451</v>
      </c>
      <c r="K4" s="21"/>
      <c r="L4" s="21"/>
      <c r="M4" s="21"/>
      <c r="N4" s="21"/>
      <c r="O4" s="21"/>
    </row>
    <row r="5" spans="1:15">
      <c r="A5" s="21"/>
      <c r="B5" s="21" t="s">
        <v>125</v>
      </c>
      <c r="C5" s="21">
        <f>VLOOKUP(B5,'2Gtmp'!F:AU,37,0)</f>
        <v>5</v>
      </c>
      <c r="D5" s="21"/>
      <c r="E5" s="58"/>
      <c r="F5" s="21"/>
      <c r="G5" s="21"/>
      <c r="H5" s="21" t="s">
        <v>495</v>
      </c>
      <c r="I5" s="21"/>
      <c r="J5" s="21" t="s">
        <v>451</v>
      </c>
      <c r="K5" s="21"/>
      <c r="L5" s="21"/>
      <c r="M5" s="21"/>
      <c r="N5" s="21"/>
      <c r="O5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62"/>
  <sheetViews>
    <sheetView zoomScale="85" zoomScaleNormal="85" workbookViewId="0">
      <pane ySplit="1" topLeftCell="A2" activePane="bottomLeft" state="frozen"/>
      <selection pane="bottomLeft" activeCell="B2" sqref="B2:B29"/>
    </sheetView>
  </sheetViews>
  <sheetFormatPr defaultRowHeight="15"/>
  <cols>
    <col min="1" max="1" width="3.42578125" style="19" bestFit="1" customWidth="1"/>
    <col min="2" max="2" width="9.28515625" style="19" bestFit="1" customWidth="1"/>
    <col min="3" max="3" width="5.85546875" style="19" customWidth="1"/>
    <col min="4" max="4" width="14.42578125" style="19" customWidth="1"/>
    <col min="5" max="5" width="11.7109375" customWidth="1"/>
    <col min="6" max="6" width="9.42578125" customWidth="1"/>
    <col min="7" max="7" width="6.140625" bestFit="1" customWidth="1"/>
    <col min="8" max="8" width="16.42578125" customWidth="1"/>
    <col min="9" max="9" width="38.28515625" customWidth="1"/>
    <col min="10" max="10" width="27.28515625" customWidth="1"/>
    <col min="11" max="11" width="29.28515625" bestFit="1" customWidth="1"/>
    <col min="12" max="12" width="18.28515625" customWidth="1"/>
    <col min="13" max="13" width="16.140625" customWidth="1"/>
    <col min="14" max="14" width="15" customWidth="1"/>
  </cols>
  <sheetData>
    <row r="1" spans="1:15" ht="45">
      <c r="A1" s="59" t="s">
        <v>25</v>
      </c>
      <c r="B1" s="59" t="s">
        <v>39</v>
      </c>
      <c r="C1" s="59" t="s">
        <v>40</v>
      </c>
      <c r="D1" s="59" t="s">
        <v>41</v>
      </c>
      <c r="E1" s="59" t="s">
        <v>42</v>
      </c>
      <c r="F1" s="59" t="s">
        <v>46</v>
      </c>
      <c r="G1" s="59" t="s">
        <v>47</v>
      </c>
      <c r="H1" s="59" t="s">
        <v>45</v>
      </c>
      <c r="I1" s="59" t="s">
        <v>32</v>
      </c>
      <c r="J1" s="59" t="s">
        <v>33</v>
      </c>
      <c r="K1" s="59" t="s">
        <v>34</v>
      </c>
      <c r="L1" s="60" t="s">
        <v>35</v>
      </c>
      <c r="M1" s="60" t="s">
        <v>36</v>
      </c>
      <c r="N1" s="60" t="s">
        <v>37</v>
      </c>
      <c r="O1" s="60" t="s">
        <v>38</v>
      </c>
    </row>
    <row r="2" spans="1:15" s="41" customFormat="1">
      <c r="A2" s="18"/>
      <c r="B2" s="36" t="s">
        <v>322</v>
      </c>
      <c r="C2" s="18">
        <f>VLOOKUP(B2,'2Gtmp'!F:AQ,38,0)</f>
        <v>0</v>
      </c>
      <c r="D2" s="18"/>
      <c r="E2" s="18"/>
      <c r="F2" s="18"/>
      <c r="G2" s="18">
        <v>94.93</v>
      </c>
      <c r="H2" s="18" t="s">
        <v>56</v>
      </c>
      <c r="I2" s="18" t="s">
        <v>483</v>
      </c>
      <c r="J2" s="18" t="s">
        <v>189</v>
      </c>
      <c r="K2" s="62" t="s">
        <v>482</v>
      </c>
      <c r="L2" s="18"/>
      <c r="M2" s="18"/>
      <c r="N2" s="18"/>
      <c r="O2" s="18"/>
    </row>
    <row r="3" spans="1:15" s="41" customFormat="1">
      <c r="A3" s="18"/>
      <c r="B3" s="36" t="s">
        <v>223</v>
      </c>
      <c r="C3" s="18">
        <f>VLOOKUP(B3,'2Gtmp'!F:AQ,38,0)</f>
        <v>0</v>
      </c>
      <c r="D3" s="18"/>
      <c r="E3" s="18"/>
      <c r="F3" s="18"/>
      <c r="G3" s="18">
        <v>95.95</v>
      </c>
      <c r="H3" s="18" t="s">
        <v>56</v>
      </c>
      <c r="I3" s="18" t="s">
        <v>433</v>
      </c>
      <c r="J3" s="18"/>
      <c r="K3" s="18" t="s">
        <v>430</v>
      </c>
      <c r="L3" s="18"/>
      <c r="M3" s="18"/>
      <c r="N3" s="18"/>
      <c r="O3" s="18"/>
    </row>
    <row r="4" spans="1:15" s="41" customFormat="1">
      <c r="A4" s="18"/>
      <c r="B4" s="36" t="s">
        <v>254</v>
      </c>
      <c r="C4" s="18">
        <f>VLOOKUP(B4,'2Gtmp'!F:AQ,38,0)</f>
        <v>0</v>
      </c>
      <c r="D4" s="61"/>
      <c r="E4" s="61"/>
      <c r="F4" s="18"/>
      <c r="G4" s="18">
        <v>99.48</v>
      </c>
      <c r="H4" s="18" t="s">
        <v>56</v>
      </c>
      <c r="I4" s="18" t="s">
        <v>432</v>
      </c>
      <c r="J4" s="18" t="s">
        <v>189</v>
      </c>
      <c r="K4" s="18"/>
      <c r="L4" s="18" t="s">
        <v>500</v>
      </c>
      <c r="M4" s="18"/>
      <c r="N4" s="18"/>
      <c r="O4" s="18"/>
    </row>
    <row r="5" spans="1:15" s="41" customFormat="1">
      <c r="A5" s="18"/>
      <c r="B5" s="36" t="s">
        <v>270</v>
      </c>
      <c r="C5" s="18">
        <f>VLOOKUP(B5,'2Gtmp'!F:AQ,38,0)</f>
        <v>1</v>
      </c>
      <c r="D5" s="18"/>
      <c r="E5" s="18"/>
      <c r="F5" s="18"/>
      <c r="G5" s="18">
        <v>93.8</v>
      </c>
      <c r="H5" s="18" t="s">
        <v>56</v>
      </c>
      <c r="I5" s="18" t="s">
        <v>484</v>
      </c>
      <c r="J5" s="18"/>
      <c r="K5" s="62" t="s">
        <v>485</v>
      </c>
      <c r="L5" s="18"/>
      <c r="M5" s="18"/>
      <c r="N5" s="18"/>
      <c r="O5" s="18"/>
    </row>
    <row r="6" spans="1:15">
      <c r="A6" s="18"/>
      <c r="B6" s="36" t="s">
        <v>373</v>
      </c>
      <c r="C6" s="18">
        <f>VLOOKUP(B6,'2Gtmp'!F:AQ,38,0)</f>
        <v>0</v>
      </c>
      <c r="D6" s="18"/>
      <c r="E6" s="18"/>
      <c r="F6" s="18"/>
      <c r="G6" s="18">
        <v>93.09</v>
      </c>
      <c r="H6" s="18" t="s">
        <v>54</v>
      </c>
      <c r="I6" s="18" t="s">
        <v>496</v>
      </c>
      <c r="J6" s="18" t="s">
        <v>497</v>
      </c>
      <c r="K6" s="18"/>
      <c r="L6" s="18"/>
      <c r="M6" s="18"/>
      <c r="N6" s="18"/>
      <c r="O6" s="18"/>
    </row>
    <row r="7" spans="1:15">
      <c r="A7" s="18"/>
      <c r="B7" s="36" t="s">
        <v>136</v>
      </c>
      <c r="C7" s="18">
        <f>VLOOKUP(B7,'2Gtmp'!F:AQ,38,0)</f>
        <v>1</v>
      </c>
      <c r="D7" s="18"/>
      <c r="E7" s="18"/>
      <c r="F7" s="18"/>
      <c r="G7" s="18">
        <v>96.83</v>
      </c>
      <c r="H7" s="18" t="s">
        <v>56</v>
      </c>
      <c r="I7" s="18"/>
      <c r="J7" s="18"/>
      <c r="K7" s="62" t="s">
        <v>482</v>
      </c>
      <c r="L7" s="18"/>
      <c r="M7" s="18"/>
      <c r="N7" s="18"/>
      <c r="O7" s="18"/>
    </row>
    <row r="8" spans="1:15">
      <c r="A8" s="18"/>
      <c r="B8" s="36" t="s">
        <v>377</v>
      </c>
      <c r="C8" s="18" t="e">
        <f>VLOOKUP(B8,'2Gtmp'!F:AQ,38,0)</f>
        <v>#N/A</v>
      </c>
      <c r="D8" s="61"/>
      <c r="E8" s="61"/>
      <c r="F8" s="18"/>
      <c r="G8" s="18">
        <v>90.51</v>
      </c>
      <c r="H8" s="18" t="s">
        <v>56</v>
      </c>
      <c r="I8" s="18" t="s">
        <v>431</v>
      </c>
      <c r="J8" s="18" t="s">
        <v>189</v>
      </c>
      <c r="K8" s="18"/>
      <c r="L8" s="18"/>
      <c r="M8" s="18"/>
      <c r="N8" s="18"/>
      <c r="O8" s="18"/>
    </row>
    <row r="9" spans="1:15">
      <c r="B9" s="36" t="s">
        <v>578</v>
      </c>
      <c r="C9" s="18" t="e">
        <f>VLOOKUP(B9,'2Gtmp'!F:AQ,38,0)</f>
        <v>#N/A</v>
      </c>
      <c r="D9" s="61"/>
      <c r="E9" s="61"/>
      <c r="F9" s="18"/>
      <c r="G9" s="18">
        <v>90.51</v>
      </c>
    </row>
    <row r="10" spans="1:15">
      <c r="B10" s="36" t="s">
        <v>413</v>
      </c>
      <c r="C10" s="18" t="e">
        <f>VLOOKUP(B10,'2Gtmp'!F:AQ,38,0)</f>
        <v>#N/A</v>
      </c>
      <c r="D10" s="61"/>
      <c r="E10" s="61"/>
      <c r="F10" s="18"/>
      <c r="G10" s="18">
        <v>90.51</v>
      </c>
    </row>
    <row r="11" spans="1:15">
      <c r="B11" s="36" t="s">
        <v>468</v>
      </c>
      <c r="C11" s="18">
        <f>VLOOKUP(B11,'2Gtmp'!F:AQ,38,0)</f>
        <v>0</v>
      </c>
      <c r="D11" s="61"/>
      <c r="E11" s="61"/>
      <c r="F11" s="18"/>
      <c r="G11" s="18">
        <v>90.51</v>
      </c>
    </row>
    <row r="12" spans="1:15">
      <c r="B12" s="36" t="s">
        <v>487</v>
      </c>
      <c r="C12" s="18">
        <f>VLOOKUP(B12,'2Gtmp'!F:AQ,38,0)</f>
        <v>1</v>
      </c>
      <c r="D12" s="61"/>
      <c r="E12" s="61"/>
      <c r="F12" s="18"/>
      <c r="G12" s="18">
        <v>90.51</v>
      </c>
    </row>
    <row r="13" spans="1:15">
      <c r="B13" s="36" t="s">
        <v>355</v>
      </c>
      <c r="C13" s="18">
        <f>VLOOKUP(B13,'2Gtmp'!F:AQ,38,0)</f>
        <v>0</v>
      </c>
      <c r="D13" s="61"/>
      <c r="E13" s="61"/>
      <c r="F13" s="18"/>
      <c r="G13" s="18">
        <v>90.51</v>
      </c>
    </row>
    <row r="14" spans="1:15">
      <c r="B14" s="36" t="s">
        <v>448</v>
      </c>
      <c r="C14" s="18">
        <f>VLOOKUP(B14,'2Gtmp'!F:AQ,38,0)</f>
        <v>3</v>
      </c>
      <c r="D14" s="61"/>
      <c r="E14" s="61"/>
      <c r="F14" s="18"/>
      <c r="G14" s="18">
        <v>90.51</v>
      </c>
    </row>
    <row r="15" spans="1:15">
      <c r="B15" s="36" t="s">
        <v>521</v>
      </c>
      <c r="C15" s="18">
        <f>VLOOKUP(B15,'2Gtmp'!F:AQ,38,0)</f>
        <v>0</v>
      </c>
      <c r="D15" s="61"/>
      <c r="E15" s="61"/>
      <c r="F15" s="18"/>
      <c r="G15" s="18">
        <v>90.51</v>
      </c>
    </row>
    <row r="16" spans="1:15">
      <c r="B16" s="36" t="s">
        <v>288</v>
      </c>
      <c r="C16" s="18">
        <f>VLOOKUP(B16,'2Gtmp'!F:AQ,38,0)</f>
        <v>1</v>
      </c>
      <c r="D16" s="61"/>
      <c r="E16" s="61"/>
      <c r="F16" s="18"/>
      <c r="G16" s="18">
        <v>90.51</v>
      </c>
    </row>
    <row r="17" spans="2:7">
      <c r="B17" s="36" t="s">
        <v>517</v>
      </c>
      <c r="C17" s="18" t="e">
        <f>VLOOKUP(B17,'2Gtmp'!F:AQ,38,0)</f>
        <v>#N/A</v>
      </c>
      <c r="D17" s="61"/>
      <c r="E17" s="61"/>
      <c r="F17" s="18"/>
      <c r="G17" s="18">
        <v>90.51</v>
      </c>
    </row>
    <row r="18" spans="2:7">
      <c r="B18" s="36" t="s">
        <v>513</v>
      </c>
      <c r="C18" s="18" t="e">
        <f>VLOOKUP(B18,'2Gtmp'!F:AQ,38,0)</f>
        <v>#N/A</v>
      </c>
      <c r="D18" s="61"/>
      <c r="E18" s="61"/>
      <c r="F18" s="18"/>
      <c r="G18" s="18">
        <v>90.51</v>
      </c>
    </row>
    <row r="19" spans="2:7">
      <c r="B19" s="36" t="s">
        <v>242</v>
      </c>
      <c r="C19" s="18">
        <f>VLOOKUP(B19,'2Gtmp'!F:AQ,38,0)</f>
        <v>0</v>
      </c>
      <c r="D19" s="61"/>
      <c r="E19" s="61"/>
      <c r="F19" s="18"/>
      <c r="G19" s="18">
        <v>90.51</v>
      </c>
    </row>
    <row r="20" spans="2:7">
      <c r="B20" s="36" t="s">
        <v>467</v>
      </c>
      <c r="C20" s="18">
        <f>VLOOKUP(B20,'2Gtmp'!F:AQ,38,0)</f>
        <v>5</v>
      </c>
      <c r="D20" s="61"/>
      <c r="E20" s="61"/>
      <c r="F20" s="18"/>
      <c r="G20" s="18">
        <v>90.51</v>
      </c>
    </row>
    <row r="21" spans="2:7">
      <c r="B21" s="36" t="s">
        <v>512</v>
      </c>
      <c r="C21" s="18" t="e">
        <f>VLOOKUP(B21,'2Gtmp'!F:AQ,38,0)</f>
        <v>#N/A</v>
      </c>
      <c r="D21" s="61"/>
      <c r="E21" s="61"/>
      <c r="F21" s="18"/>
      <c r="G21" s="18">
        <v>90.51</v>
      </c>
    </row>
    <row r="22" spans="2:7">
      <c r="B22" s="36" t="s">
        <v>205</v>
      </c>
      <c r="C22" s="18">
        <f>VLOOKUP(B22,'2Gtmp'!F:AQ,38,0)</f>
        <v>1</v>
      </c>
      <c r="D22" s="61"/>
      <c r="E22" s="61"/>
      <c r="F22" s="18"/>
      <c r="G22" s="18">
        <v>90.51</v>
      </c>
    </row>
    <row r="23" spans="2:7">
      <c r="B23" s="36" t="s">
        <v>298</v>
      </c>
      <c r="C23" s="18">
        <f>VLOOKUP(B23,'2Gtmp'!F:AQ,38,0)</f>
        <v>0</v>
      </c>
      <c r="D23" s="61"/>
      <c r="E23" s="61"/>
      <c r="F23" s="18"/>
      <c r="G23" s="18">
        <v>90.51</v>
      </c>
    </row>
    <row r="24" spans="2:7">
      <c r="B24" s="36" t="s">
        <v>301</v>
      </c>
      <c r="C24" s="18">
        <f>VLOOKUP(B24,'2Gtmp'!F:AQ,38,0)</f>
        <v>4</v>
      </c>
      <c r="D24" s="61"/>
      <c r="E24" s="61"/>
      <c r="F24" s="18"/>
      <c r="G24" s="18">
        <v>90.51</v>
      </c>
    </row>
    <row r="25" spans="2:7">
      <c r="B25" s="36" t="s">
        <v>303</v>
      </c>
      <c r="C25" s="18">
        <f>VLOOKUP(B25,'2Gtmp'!F:AQ,38,0)</f>
        <v>0</v>
      </c>
      <c r="D25" s="61"/>
      <c r="E25" s="61"/>
      <c r="F25" s="18"/>
      <c r="G25" s="18">
        <v>90.51</v>
      </c>
    </row>
    <row r="26" spans="2:7">
      <c r="B26" s="36" t="s">
        <v>418</v>
      </c>
      <c r="C26" s="18">
        <f>VLOOKUP(B26,'2Gtmp'!F:AQ,38,0)</f>
        <v>3</v>
      </c>
      <c r="D26" s="61"/>
      <c r="E26" s="61"/>
      <c r="F26" s="18"/>
      <c r="G26" s="18">
        <v>90.51</v>
      </c>
    </row>
    <row r="27" spans="2:7">
      <c r="B27" s="36" t="s">
        <v>438</v>
      </c>
      <c r="C27" s="18">
        <f>VLOOKUP(B27,'2Gtmp'!F:AQ,38,0)</f>
        <v>0</v>
      </c>
      <c r="D27" s="61"/>
      <c r="E27" s="61"/>
      <c r="F27" s="18"/>
      <c r="G27" s="18">
        <v>90.51</v>
      </c>
    </row>
    <row r="28" spans="2:7">
      <c r="B28" s="36" t="s">
        <v>307</v>
      </c>
      <c r="C28" s="18">
        <f>VLOOKUP(B28,'2Gtmp'!F:AQ,38,0)</f>
        <v>0</v>
      </c>
      <c r="D28" s="61"/>
      <c r="E28" s="61"/>
      <c r="F28" s="18"/>
      <c r="G28" s="18">
        <v>90.51</v>
      </c>
    </row>
    <row r="29" spans="2:7">
      <c r="B29" s="36" t="s">
        <v>133</v>
      </c>
      <c r="C29" s="18">
        <f>VLOOKUP(B29,'2Gtmp'!F:AQ,38,0)</f>
        <v>4</v>
      </c>
      <c r="D29" s="61"/>
      <c r="E29" s="61"/>
      <c r="F29" s="18"/>
      <c r="G29" s="18">
        <v>90.51</v>
      </c>
    </row>
    <row r="30" spans="2:7">
      <c r="B30" s="36" t="s">
        <v>518</v>
      </c>
      <c r="C30" s="18" t="e">
        <f>VLOOKUP(B30,'2Gtmp'!F:AQ,38,0)</f>
        <v>#N/A</v>
      </c>
      <c r="D30" s="61"/>
      <c r="E30" s="61"/>
      <c r="F30" s="18"/>
      <c r="G30" s="18">
        <v>90.51</v>
      </c>
    </row>
    <row r="31" spans="2:7">
      <c r="B31" s="36" t="s">
        <v>470</v>
      </c>
      <c r="C31" s="18">
        <f>VLOOKUP(B31,'2Gtmp'!F:AQ,38,0)</f>
        <v>2</v>
      </c>
      <c r="D31" s="61"/>
      <c r="E31" s="61"/>
      <c r="F31" s="18"/>
      <c r="G31" s="18">
        <v>90.51</v>
      </c>
    </row>
    <row r="32" spans="2:7">
      <c r="B32" s="36" t="s">
        <v>477</v>
      </c>
      <c r="C32" s="18" t="e">
        <f>VLOOKUP(B32,'2Gtmp'!F:AQ,38,0)</f>
        <v>#N/A</v>
      </c>
      <c r="D32" s="61"/>
      <c r="E32" s="61"/>
      <c r="F32" s="18"/>
      <c r="G32" s="18">
        <v>90.51</v>
      </c>
    </row>
    <row r="33" spans="2:7">
      <c r="B33" s="36" t="s">
        <v>244</v>
      </c>
      <c r="C33" s="18">
        <f>VLOOKUP(B33,'2Gtmp'!F:AQ,38,0)</f>
        <v>0</v>
      </c>
      <c r="D33" s="61"/>
      <c r="E33" s="61"/>
      <c r="F33" s="18"/>
      <c r="G33" s="18">
        <v>90.51</v>
      </c>
    </row>
    <row r="34" spans="2:7">
      <c r="B34" s="36" t="s">
        <v>311</v>
      </c>
      <c r="C34" s="18">
        <f>VLOOKUP(B34,'2Gtmp'!F:AQ,38,0)</f>
        <v>6</v>
      </c>
      <c r="D34" s="61"/>
      <c r="E34" s="61"/>
      <c r="F34" s="18"/>
      <c r="G34" s="18">
        <v>90.51</v>
      </c>
    </row>
    <row r="35" spans="2:7">
      <c r="B35" s="36" t="s">
        <v>525</v>
      </c>
      <c r="C35" s="18" t="e">
        <f>VLOOKUP(B35,'2Gtmp'!F:AQ,38,0)</f>
        <v>#N/A</v>
      </c>
      <c r="D35" s="61"/>
      <c r="E35" s="61"/>
      <c r="F35" s="18"/>
      <c r="G35" s="18">
        <v>90.51</v>
      </c>
    </row>
    <row r="36" spans="2:7">
      <c r="B36" s="36" t="s">
        <v>13</v>
      </c>
      <c r="C36" s="18">
        <f>VLOOKUP(B36,'2Gtmp'!F:AQ,38,0)</f>
        <v>4</v>
      </c>
      <c r="D36" s="61"/>
      <c r="E36" s="61"/>
      <c r="F36" s="18"/>
      <c r="G36" s="18">
        <v>90.51</v>
      </c>
    </row>
    <row r="37" spans="2:7">
      <c r="B37" s="36" t="s">
        <v>514</v>
      </c>
      <c r="C37" s="18" t="e">
        <f>VLOOKUP(B37,'2Gtmp'!F:AQ,38,0)</f>
        <v>#N/A</v>
      </c>
      <c r="D37" s="61"/>
      <c r="E37" s="61"/>
      <c r="F37" s="18"/>
      <c r="G37" s="18">
        <v>90.51</v>
      </c>
    </row>
    <row r="38" spans="2:7">
      <c r="B38" s="36" t="s">
        <v>519</v>
      </c>
      <c r="C38" s="18">
        <f>VLOOKUP(B38,'2Gtmp'!F:AQ,38,0)</f>
        <v>0</v>
      </c>
      <c r="D38" s="61"/>
      <c r="E38" s="61"/>
      <c r="F38" s="18"/>
      <c r="G38" s="18">
        <v>90.51</v>
      </c>
    </row>
    <row r="39" spans="2:7">
      <c r="B39" s="36" t="s">
        <v>199</v>
      </c>
      <c r="C39" s="18">
        <f>VLOOKUP(B39,'2Gtmp'!F:AQ,38,0)</f>
        <v>6</v>
      </c>
      <c r="D39" s="61"/>
      <c r="E39" s="61"/>
      <c r="F39" s="18"/>
      <c r="G39" s="18">
        <v>90.51</v>
      </c>
    </row>
    <row r="40" spans="2:7">
      <c r="B40" s="36" t="s">
        <v>20</v>
      </c>
      <c r="C40" s="18">
        <f>VLOOKUP(B40,'2Gtmp'!F:AQ,38,0)</f>
        <v>5</v>
      </c>
      <c r="D40" s="61"/>
      <c r="E40" s="61"/>
      <c r="F40" s="18"/>
      <c r="G40" s="18">
        <v>90.51</v>
      </c>
    </row>
    <row r="41" spans="2:7">
      <c r="B41" s="36" t="s">
        <v>209</v>
      </c>
      <c r="C41" s="18">
        <f>VLOOKUP(B41,'2Gtmp'!F:AQ,38,0)</f>
        <v>7</v>
      </c>
      <c r="D41" s="61"/>
      <c r="E41" s="61"/>
      <c r="F41" s="18"/>
      <c r="G41" s="18">
        <v>90.51</v>
      </c>
    </row>
    <row r="42" spans="2:7">
      <c r="B42" s="36" t="s">
        <v>520</v>
      </c>
      <c r="C42" s="18" t="e">
        <f>VLOOKUP(B42,'2Gtmp'!F:AQ,38,0)</f>
        <v>#N/A</v>
      </c>
      <c r="D42" s="61"/>
      <c r="E42" s="61"/>
      <c r="F42" s="18"/>
      <c r="G42" s="18">
        <v>90.51</v>
      </c>
    </row>
    <row r="43" spans="2:7">
      <c r="B43" s="36" t="s">
        <v>472</v>
      </c>
      <c r="C43" s="18" t="e">
        <f>VLOOKUP(B43,'2Gtmp'!F:AQ,38,0)</f>
        <v>#N/A</v>
      </c>
      <c r="D43" s="61"/>
      <c r="E43" s="61"/>
      <c r="F43" s="18"/>
      <c r="G43" s="18">
        <v>90.51</v>
      </c>
    </row>
    <row r="44" spans="2:7">
      <c r="B44" s="36" t="s">
        <v>315</v>
      </c>
      <c r="C44" s="18">
        <f>VLOOKUP(B44,'2Gtmp'!F:AQ,38,0)</f>
        <v>0</v>
      </c>
      <c r="D44" s="61"/>
      <c r="E44" s="61"/>
      <c r="F44" s="18"/>
      <c r="G44" s="18">
        <v>90.51</v>
      </c>
    </row>
    <row r="45" spans="2:7">
      <c r="B45" s="36" t="s">
        <v>543</v>
      </c>
      <c r="C45" s="18">
        <f>VLOOKUP(B45,'2Gtmp'!F:AQ,38,0)</f>
        <v>0</v>
      </c>
      <c r="D45" s="61"/>
      <c r="E45" s="61"/>
      <c r="F45" s="18"/>
      <c r="G45" s="18">
        <v>90.51</v>
      </c>
    </row>
    <row r="46" spans="2:7">
      <c r="B46" s="36" t="s">
        <v>317</v>
      </c>
      <c r="C46" s="18">
        <f>VLOOKUP(B46,'2Gtmp'!F:AQ,38,0)</f>
        <v>2</v>
      </c>
      <c r="D46" s="61"/>
      <c r="E46" s="61"/>
      <c r="F46" s="18"/>
      <c r="G46" s="18">
        <v>90.51</v>
      </c>
    </row>
    <row r="47" spans="2:7">
      <c r="B47" s="36" t="s">
        <v>227</v>
      </c>
      <c r="C47" s="18">
        <f>VLOOKUP(B47,'2Gtmp'!F:AQ,38,0)</f>
        <v>3</v>
      </c>
      <c r="D47" s="61"/>
      <c r="E47" s="61"/>
      <c r="F47" s="18"/>
      <c r="G47" s="18">
        <v>90.51</v>
      </c>
    </row>
    <row r="48" spans="2:7">
      <c r="B48" s="36" t="s">
        <v>246</v>
      </c>
      <c r="C48" s="18">
        <f>VLOOKUP(B48,'2Gtmp'!F:AQ,38,0)</f>
        <v>2</v>
      </c>
      <c r="D48" s="61"/>
      <c r="E48" s="61"/>
      <c r="F48" s="18"/>
      <c r="G48" s="18">
        <v>90.51</v>
      </c>
    </row>
    <row r="49" spans="2:7">
      <c r="B49" s="36" t="s">
        <v>138</v>
      </c>
      <c r="C49" s="18">
        <f>VLOOKUP(B49,'2Gtmp'!F:AQ,38,0)</f>
        <v>7</v>
      </c>
      <c r="D49" s="61"/>
      <c r="E49" s="61"/>
      <c r="F49" s="18"/>
      <c r="G49" s="18">
        <v>90.51</v>
      </c>
    </row>
    <row r="50" spans="2:7">
      <c r="B50" s="36" t="s">
        <v>530</v>
      </c>
      <c r="C50" s="18" t="e">
        <f>VLOOKUP(B50,'2Gtmp'!F:AQ,38,0)</f>
        <v>#N/A</v>
      </c>
      <c r="D50" s="61"/>
      <c r="E50" s="61"/>
      <c r="F50" s="18"/>
      <c r="G50" s="18">
        <v>90.51</v>
      </c>
    </row>
    <row r="51" spans="2:7">
      <c r="B51" s="36" t="s">
        <v>211</v>
      </c>
      <c r="C51" s="18">
        <f>VLOOKUP(B51,'2Gtmp'!F:AQ,38,0)</f>
        <v>7</v>
      </c>
      <c r="D51" s="61"/>
      <c r="E51" s="61"/>
      <c r="F51" s="18"/>
      <c r="G51" s="18">
        <v>90.51</v>
      </c>
    </row>
    <row r="52" spans="2:7">
      <c r="B52" s="36" t="s">
        <v>563</v>
      </c>
      <c r="C52" s="18" t="e">
        <f>VLOOKUP(B52,'2Gtmp'!F:AQ,38,0)</f>
        <v>#N/A</v>
      </c>
      <c r="D52" s="61"/>
      <c r="E52" s="61"/>
      <c r="F52" s="18"/>
      <c r="G52" s="18">
        <v>90.51</v>
      </c>
    </row>
    <row r="53" spans="2:7">
      <c r="B53" s="36" t="s">
        <v>449</v>
      </c>
      <c r="C53" s="18">
        <f>VLOOKUP(B53,'2Gtmp'!F:AQ,38,0)</f>
        <v>0</v>
      </c>
      <c r="D53" s="61"/>
      <c r="E53" s="61"/>
      <c r="F53" s="18"/>
      <c r="G53" s="18">
        <v>90.51</v>
      </c>
    </row>
    <row r="54" spans="2:7">
      <c r="B54" s="36" t="s">
        <v>363</v>
      </c>
      <c r="C54" s="18">
        <f>VLOOKUP(B54,'2Gtmp'!F:AQ,38,0)</f>
        <v>0</v>
      </c>
      <c r="D54" s="61"/>
      <c r="E54" s="61"/>
      <c r="F54" s="18"/>
      <c r="G54" s="18">
        <v>90.51</v>
      </c>
    </row>
    <row r="55" spans="2:7">
      <c r="B55" s="36" t="s">
        <v>9</v>
      </c>
      <c r="C55" s="18" t="e">
        <f>VLOOKUP(B55,'2Gtmp'!F:AQ,38,0)</f>
        <v>#N/A</v>
      </c>
      <c r="D55" s="61"/>
      <c r="E55" s="61"/>
      <c r="F55" s="18"/>
      <c r="G55" s="18">
        <v>90.51</v>
      </c>
    </row>
    <row r="56" spans="2:7">
      <c r="B56" s="36" t="s">
        <v>453</v>
      </c>
      <c r="C56" s="18" t="e">
        <f>VLOOKUP(B56,'2Gtmp'!F:AQ,38,0)</f>
        <v>#N/A</v>
      </c>
      <c r="D56" s="61"/>
      <c r="E56" s="61"/>
      <c r="F56" s="18"/>
      <c r="G56" s="18">
        <v>90.51</v>
      </c>
    </row>
    <row r="57" spans="2:7">
      <c r="B57" s="36" t="s">
        <v>197</v>
      </c>
      <c r="C57" s="18">
        <f>VLOOKUP(B57,'2Gtmp'!F:AQ,38,0)</f>
        <v>1</v>
      </c>
      <c r="D57" s="61"/>
      <c r="E57" s="61"/>
      <c r="F57" s="18"/>
      <c r="G57" s="18">
        <v>90.51</v>
      </c>
    </row>
    <row r="58" spans="2:7">
      <c r="B58" s="36" t="s">
        <v>515</v>
      </c>
      <c r="C58" s="18">
        <f>VLOOKUP(B58,'2Gtmp'!F:AQ,38,0)</f>
        <v>0</v>
      </c>
      <c r="D58" s="61"/>
      <c r="E58" s="61"/>
      <c r="F58" s="18"/>
      <c r="G58" s="18">
        <v>90.51</v>
      </c>
    </row>
    <row r="59" spans="2:7">
      <c r="B59" s="36" t="s">
        <v>537</v>
      </c>
      <c r="C59" s="18" t="e">
        <f>VLOOKUP(B59,'2Gtmp'!F:AQ,38,0)</f>
        <v>#N/A</v>
      </c>
      <c r="D59" s="61"/>
      <c r="E59" s="61"/>
      <c r="F59" s="18"/>
      <c r="G59" s="18">
        <v>90.51</v>
      </c>
    </row>
    <row r="60" spans="2:7">
      <c r="B60" s="36" t="s">
        <v>439</v>
      </c>
      <c r="C60" s="18">
        <f>VLOOKUP(B60,'2Gtmp'!F:AQ,38,0)</f>
        <v>0</v>
      </c>
      <c r="D60" s="61"/>
      <c r="E60" s="61"/>
      <c r="F60" s="18"/>
      <c r="G60" s="18">
        <v>90.51</v>
      </c>
    </row>
    <row r="61" spans="2:7">
      <c r="B61" s="36" t="s">
        <v>233</v>
      </c>
      <c r="C61" s="18">
        <f>VLOOKUP(B61,'2Gtmp'!F:AQ,38,0)</f>
        <v>2</v>
      </c>
      <c r="D61" s="61"/>
      <c r="E61" s="61"/>
      <c r="F61" s="18"/>
      <c r="G61" s="18">
        <v>90.51</v>
      </c>
    </row>
    <row r="62" spans="2:7">
      <c r="B62" s="36" t="s">
        <v>403</v>
      </c>
      <c r="C62" s="18">
        <f>VLOOKUP(B62,'2Gtmp'!F:AQ,38,0)</f>
        <v>6</v>
      </c>
      <c r="D62" s="61"/>
      <c r="E62" s="61"/>
      <c r="F62" s="18"/>
      <c r="G62" s="18">
        <v>90.51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J1475"/>
  <sheetViews>
    <sheetView workbookViewId="0"/>
  </sheetViews>
  <sheetFormatPr defaultColWidth="9" defaultRowHeight="15"/>
  <cols>
    <col min="1" max="1" width="19.7109375" style="36" customWidth="1"/>
    <col min="2" max="25" width="9" style="36"/>
    <col min="26" max="35" width="9" style="36" customWidth="1"/>
    <col min="36" max="16384" width="9" style="36"/>
  </cols>
  <sheetData>
    <row r="1" spans="1:62" s="1" customFormat="1" ht="30">
      <c r="A1" s="25" t="s">
        <v>6</v>
      </c>
      <c r="B1" s="25" t="s">
        <v>57</v>
      </c>
      <c r="C1" s="25" t="s">
        <v>58</v>
      </c>
      <c r="D1" s="25" t="s">
        <v>59</v>
      </c>
      <c r="E1" s="25" t="s">
        <v>60</v>
      </c>
      <c r="F1" s="25" t="s">
        <v>21</v>
      </c>
      <c r="G1" s="25" t="s">
        <v>61</v>
      </c>
      <c r="H1" s="25" t="s">
        <v>62</v>
      </c>
      <c r="I1" s="25" t="s">
        <v>63</v>
      </c>
      <c r="J1" s="25" t="s">
        <v>64</v>
      </c>
      <c r="K1" s="25" t="s">
        <v>65</v>
      </c>
      <c r="L1" s="25" t="s">
        <v>66</v>
      </c>
      <c r="M1" s="25" t="s">
        <v>67</v>
      </c>
      <c r="N1" s="25" t="s">
        <v>68</v>
      </c>
      <c r="O1" s="25" t="s">
        <v>69</v>
      </c>
      <c r="P1" s="25" t="s">
        <v>70</v>
      </c>
      <c r="Q1" s="25" t="s">
        <v>71</v>
      </c>
      <c r="R1" s="25" t="s">
        <v>72</v>
      </c>
      <c r="S1" s="25" t="s">
        <v>73</v>
      </c>
      <c r="T1" s="25" t="s">
        <v>74</v>
      </c>
      <c r="U1" s="25" t="s">
        <v>75</v>
      </c>
      <c r="V1" s="25" t="s">
        <v>0</v>
      </c>
      <c r="W1" s="25" t="s">
        <v>76</v>
      </c>
      <c r="X1" s="25" t="s">
        <v>77</v>
      </c>
      <c r="Y1" s="25" t="s">
        <v>1</v>
      </c>
      <c r="Z1" s="25" t="s">
        <v>78</v>
      </c>
      <c r="AA1" s="25" t="s">
        <v>79</v>
      </c>
      <c r="AB1" s="25" t="s">
        <v>80</v>
      </c>
      <c r="AC1" s="25" t="s">
        <v>81</v>
      </c>
      <c r="AD1" s="25" t="s">
        <v>82</v>
      </c>
      <c r="AE1" s="25" t="s">
        <v>83</v>
      </c>
      <c r="AF1" s="25" t="s">
        <v>84</v>
      </c>
      <c r="AG1" s="25" t="s">
        <v>85</v>
      </c>
      <c r="AH1" s="25" t="s">
        <v>86</v>
      </c>
      <c r="AI1" s="25" t="s">
        <v>87</v>
      </c>
      <c r="AJ1" s="42" t="s">
        <v>88</v>
      </c>
      <c r="AK1" s="43" t="s">
        <v>89</v>
      </c>
      <c r="AL1" s="44" t="s">
        <v>90</v>
      </c>
      <c r="AM1" s="25" t="s">
        <v>1</v>
      </c>
      <c r="AN1" s="25" t="s">
        <v>0</v>
      </c>
      <c r="AO1" s="25" t="s">
        <v>91</v>
      </c>
      <c r="AP1" s="45" t="s">
        <v>92</v>
      </c>
      <c r="AQ1" s="44" t="s">
        <v>93</v>
      </c>
      <c r="AR1" s="25" t="s">
        <v>249</v>
      </c>
      <c r="AS1" s="25" t="s">
        <v>250</v>
      </c>
      <c r="AT1" s="45" t="s">
        <v>251</v>
      </c>
      <c r="AU1" s="44" t="s">
        <v>252</v>
      </c>
      <c r="AW1" s="46" t="e">
        <f ca="1">DAY(TODAY()-DAY(N1))</f>
        <v>#VALUE!</v>
      </c>
      <c r="AX1" s="47" t="e">
        <f t="shared" ref="AX1" si="0">IF((AE1+AQ1-AN1)=0,0,AK1/(AE1+AQ1-AN1)*100)</f>
        <v>#VALUE!</v>
      </c>
      <c r="AY1" s="48" t="e">
        <f>(100-AI1)*AD1/100</f>
        <v>#VALUE!</v>
      </c>
      <c r="AZ1" s="1" t="e">
        <f>IF(AND((AK1&gt;5),(AX1&gt;5)),1,0)</f>
        <v>#VALUE!</v>
      </c>
      <c r="BA1" s="1" t="e">
        <f>IF(AND((AY1&gt;5),(AI1&lt;95)),1,0)</f>
        <v>#VALUE!</v>
      </c>
      <c r="BB1" s="1" t="e">
        <f>AZ1+BA1+BE1+BF1</f>
        <v>#VALUE!</v>
      </c>
      <c r="BC1" s="1" t="e">
        <f>SUMIFS(AZ:AZ,S:S,S1)</f>
        <v>#VALUE!</v>
      </c>
      <c r="BD1" s="1" t="e">
        <f>SUMIFS(BA:BA,S:S,S1)</f>
        <v>#VALUE!</v>
      </c>
      <c r="BE1" s="36" t="e">
        <f>IF(AND((AK1&gt;5),(AX1&gt;2)),1,0)</f>
        <v>#VALUE!</v>
      </c>
      <c r="BF1" s="36" t="e">
        <f>IF(AND((AY1&gt;5),(AI1&lt;98)),1,0)</f>
        <v>#VALUE!</v>
      </c>
      <c r="BG1" s="36" t="e">
        <f>SUMIFS(AZ:AZ,S:S,S1)</f>
        <v>#VALUE!</v>
      </c>
      <c r="BH1" s="36" t="e">
        <f>SUMIFS(BA:BA,S:S,S1)</f>
        <v>#VALUE!</v>
      </c>
      <c r="BJ1" s="1">
        <f>COUNTA(B:B)</f>
        <v>1475</v>
      </c>
    </row>
    <row r="2" spans="1:62">
      <c r="A2" s="49">
        <v>41909.75</v>
      </c>
      <c r="B2" s="36" t="s">
        <v>94</v>
      </c>
      <c r="C2" s="36" t="s">
        <v>95</v>
      </c>
      <c r="D2" s="36" t="s">
        <v>331</v>
      </c>
      <c r="E2" s="36" t="s">
        <v>96</v>
      </c>
      <c r="F2" s="36" t="s">
        <v>531</v>
      </c>
      <c r="G2" s="36">
        <v>4</v>
      </c>
      <c r="H2" s="36">
        <v>55</v>
      </c>
      <c r="I2" s="36">
        <v>21.57</v>
      </c>
      <c r="J2" s="36">
        <v>14.9</v>
      </c>
      <c r="K2" s="36">
        <v>1477</v>
      </c>
      <c r="L2" s="36">
        <v>0</v>
      </c>
      <c r="M2" s="36">
        <v>0</v>
      </c>
      <c r="N2" s="36">
        <v>1477</v>
      </c>
      <c r="O2" s="36">
        <v>24</v>
      </c>
      <c r="P2" s="36">
        <v>1.62</v>
      </c>
      <c r="Q2" s="36">
        <v>285</v>
      </c>
      <c r="R2" s="36">
        <v>283</v>
      </c>
      <c r="S2" s="36">
        <v>0</v>
      </c>
      <c r="T2" s="36">
        <v>0</v>
      </c>
      <c r="U2" s="36">
        <v>99.3</v>
      </c>
      <c r="V2" s="36">
        <v>97.69</v>
      </c>
      <c r="W2" s="36">
        <v>283</v>
      </c>
      <c r="X2" s="36">
        <v>4</v>
      </c>
      <c r="Y2" s="36">
        <v>1.23</v>
      </c>
      <c r="Z2" s="36">
        <v>576</v>
      </c>
      <c r="AA2" s="36">
        <v>570.01</v>
      </c>
      <c r="AB2" s="36">
        <v>98.96</v>
      </c>
      <c r="AC2" s="36">
        <v>706</v>
      </c>
      <c r="AD2" s="36">
        <v>610.97</v>
      </c>
      <c r="AE2" s="36">
        <v>86.54</v>
      </c>
      <c r="AF2" s="36">
        <v>4.6100000000000003</v>
      </c>
      <c r="AG2" s="36">
        <v>0.2055556</v>
      </c>
      <c r="AH2" s="36">
        <v>30.91</v>
      </c>
      <c r="AI2" s="36">
        <v>4.46</v>
      </c>
      <c r="AJ2" s="46">
        <f t="shared" ref="AJ2:AJ65" ca="1" si="1">DAY(TODAY()-DAY(A2))</f>
        <v>7</v>
      </c>
      <c r="AK2" s="47">
        <v>1.2347203358439311</v>
      </c>
      <c r="AL2" s="48">
        <v>6.5835000000000061</v>
      </c>
      <c r="AM2" s="1">
        <v>0</v>
      </c>
      <c r="AN2" s="1">
        <v>0</v>
      </c>
      <c r="AO2" s="1">
        <v>1</v>
      </c>
      <c r="AP2" s="1">
        <v>0</v>
      </c>
      <c r="AQ2" s="1">
        <v>0</v>
      </c>
      <c r="AR2" s="36">
        <v>0</v>
      </c>
      <c r="AS2" s="36">
        <v>1</v>
      </c>
      <c r="AT2" s="36">
        <v>0</v>
      </c>
      <c r="AU2" s="36">
        <v>2</v>
      </c>
    </row>
    <row r="3" spans="1:62">
      <c r="A3" s="49">
        <v>41909.75</v>
      </c>
      <c r="B3" s="36" t="s">
        <v>94</v>
      </c>
      <c r="C3" s="36" t="s">
        <v>95</v>
      </c>
      <c r="D3" s="36" t="s">
        <v>331</v>
      </c>
      <c r="E3" s="36" t="s">
        <v>96</v>
      </c>
      <c r="F3" s="36" t="s">
        <v>979</v>
      </c>
      <c r="G3" s="36">
        <v>2</v>
      </c>
      <c r="H3" s="36">
        <v>23</v>
      </c>
      <c r="I3" s="36">
        <v>8.24</v>
      </c>
      <c r="J3" s="36">
        <v>3.63</v>
      </c>
      <c r="K3" s="36">
        <v>724</v>
      </c>
      <c r="L3" s="36">
        <v>0</v>
      </c>
      <c r="M3" s="36">
        <v>0</v>
      </c>
      <c r="N3" s="36">
        <v>724</v>
      </c>
      <c r="O3" s="36">
        <v>10</v>
      </c>
      <c r="P3" s="36">
        <v>1.38</v>
      </c>
      <c r="Q3" s="36">
        <v>183</v>
      </c>
      <c r="R3" s="36">
        <v>179</v>
      </c>
      <c r="S3" s="36">
        <v>0</v>
      </c>
      <c r="T3" s="36">
        <v>0</v>
      </c>
      <c r="U3" s="36">
        <v>97.81</v>
      </c>
      <c r="V3" s="36">
        <v>96.46</v>
      </c>
      <c r="W3" s="36">
        <v>179</v>
      </c>
      <c r="X3" s="36">
        <v>2</v>
      </c>
      <c r="Y3" s="36">
        <v>1.1399999999999999</v>
      </c>
      <c r="Z3" s="36">
        <v>134</v>
      </c>
      <c r="AA3" s="36">
        <v>134</v>
      </c>
      <c r="AB3" s="36">
        <v>100</v>
      </c>
      <c r="AC3" s="36">
        <v>137</v>
      </c>
      <c r="AD3" s="36">
        <v>131</v>
      </c>
      <c r="AE3" s="36">
        <v>95.62</v>
      </c>
      <c r="AF3" s="36">
        <v>2.86</v>
      </c>
      <c r="AG3" s="36">
        <v>0.4555556</v>
      </c>
      <c r="AH3" s="36">
        <v>78.88</v>
      </c>
      <c r="AI3" s="36">
        <v>15.92</v>
      </c>
      <c r="AJ3" s="46">
        <f t="shared" ca="1" si="1"/>
        <v>7</v>
      </c>
      <c r="AK3" s="47">
        <v>1.1363636363636365</v>
      </c>
      <c r="AL3" s="48">
        <v>6.4782000000000117</v>
      </c>
      <c r="AM3" s="1">
        <v>0</v>
      </c>
      <c r="AN3" s="1">
        <v>0</v>
      </c>
      <c r="AO3" s="1">
        <v>1</v>
      </c>
      <c r="AP3" s="1">
        <v>0</v>
      </c>
      <c r="AQ3" s="1">
        <v>0</v>
      </c>
      <c r="AR3" s="36">
        <v>0</v>
      </c>
      <c r="AS3" s="36">
        <v>1</v>
      </c>
      <c r="AT3" s="36">
        <v>0</v>
      </c>
      <c r="AU3" s="36">
        <v>1</v>
      </c>
    </row>
    <row r="4" spans="1:62">
      <c r="A4" s="49">
        <v>41909.75</v>
      </c>
      <c r="B4" s="36" t="s">
        <v>94</v>
      </c>
      <c r="C4" s="36" t="s">
        <v>95</v>
      </c>
      <c r="D4" s="36" t="s">
        <v>980</v>
      </c>
      <c r="E4" s="36" t="s">
        <v>96</v>
      </c>
      <c r="F4" s="36" t="s">
        <v>981</v>
      </c>
      <c r="G4" s="36">
        <v>2</v>
      </c>
      <c r="H4" s="36">
        <v>23</v>
      </c>
      <c r="I4" s="36">
        <v>8.34</v>
      </c>
      <c r="J4" s="36">
        <v>3.63</v>
      </c>
      <c r="K4" s="36">
        <v>906</v>
      </c>
      <c r="L4" s="36">
        <v>0</v>
      </c>
      <c r="M4" s="36">
        <v>0</v>
      </c>
      <c r="N4" s="36">
        <v>905</v>
      </c>
      <c r="O4" s="36">
        <v>61</v>
      </c>
      <c r="P4" s="36">
        <v>6.74</v>
      </c>
      <c r="Q4" s="36">
        <v>198</v>
      </c>
      <c r="R4" s="36">
        <v>198</v>
      </c>
      <c r="S4" s="36">
        <v>0</v>
      </c>
      <c r="T4" s="36">
        <v>0</v>
      </c>
      <c r="U4" s="36">
        <v>100</v>
      </c>
      <c r="V4" s="36">
        <v>93.26</v>
      </c>
      <c r="W4" s="36">
        <v>198</v>
      </c>
      <c r="X4" s="36">
        <v>1</v>
      </c>
      <c r="Y4" s="36">
        <v>0.63</v>
      </c>
      <c r="Z4" s="36">
        <v>765</v>
      </c>
      <c r="AA4" s="36">
        <v>763.01</v>
      </c>
      <c r="AB4" s="36">
        <v>99.74</v>
      </c>
      <c r="AC4" s="36">
        <v>724</v>
      </c>
      <c r="AD4" s="36">
        <v>724</v>
      </c>
      <c r="AE4" s="36">
        <v>100</v>
      </c>
      <c r="AF4" s="36">
        <v>2.83</v>
      </c>
      <c r="AG4" s="36">
        <v>1.138889</v>
      </c>
      <c r="AH4" s="36">
        <v>78.12</v>
      </c>
      <c r="AI4" s="36">
        <v>40.200000000000003</v>
      </c>
      <c r="AJ4" s="46">
        <f t="shared" ca="1" si="1"/>
        <v>7</v>
      </c>
      <c r="AK4" s="47">
        <v>0.62897037549531409</v>
      </c>
      <c r="AL4" s="48">
        <v>13.345199999999991</v>
      </c>
      <c r="AM4" s="1">
        <v>0</v>
      </c>
      <c r="AN4" s="1">
        <v>1</v>
      </c>
      <c r="AO4" s="1">
        <v>2</v>
      </c>
      <c r="AP4" s="1">
        <v>0</v>
      </c>
      <c r="AQ4" s="1">
        <v>1</v>
      </c>
      <c r="AR4" s="36">
        <v>0</v>
      </c>
      <c r="AS4" s="36">
        <v>1</v>
      </c>
      <c r="AT4" s="36">
        <v>0</v>
      </c>
      <c r="AU4" s="36">
        <v>1</v>
      </c>
    </row>
    <row r="5" spans="1:62">
      <c r="A5" s="49">
        <v>41909.75</v>
      </c>
      <c r="B5" s="36" t="s">
        <v>94</v>
      </c>
      <c r="C5" s="36" t="s">
        <v>98</v>
      </c>
      <c r="D5" s="36" t="s">
        <v>230</v>
      </c>
      <c r="E5" s="36" t="s">
        <v>96</v>
      </c>
      <c r="F5" s="36" t="s">
        <v>322</v>
      </c>
      <c r="G5" s="36">
        <v>3</v>
      </c>
      <c r="H5" s="36">
        <v>39</v>
      </c>
      <c r="I5" s="36">
        <v>16.53</v>
      </c>
      <c r="J5" s="36">
        <v>10.66</v>
      </c>
      <c r="K5" s="36">
        <v>3298</v>
      </c>
      <c r="L5" s="36">
        <v>0</v>
      </c>
      <c r="M5" s="36">
        <v>0</v>
      </c>
      <c r="N5" s="36">
        <v>3298</v>
      </c>
      <c r="O5" s="36">
        <v>100</v>
      </c>
      <c r="P5" s="36">
        <v>3.03</v>
      </c>
      <c r="Q5" s="36">
        <v>764</v>
      </c>
      <c r="R5" s="36">
        <v>761</v>
      </c>
      <c r="S5" s="36">
        <v>0</v>
      </c>
      <c r="T5" s="36">
        <v>0</v>
      </c>
      <c r="U5" s="36">
        <v>99.61</v>
      </c>
      <c r="V5" s="36">
        <v>96.59</v>
      </c>
      <c r="W5" s="36">
        <v>761</v>
      </c>
      <c r="X5" s="36">
        <v>10</v>
      </c>
      <c r="Y5" s="36">
        <v>1.4</v>
      </c>
      <c r="Z5" s="36">
        <v>111</v>
      </c>
      <c r="AA5" s="36">
        <v>106</v>
      </c>
      <c r="AB5" s="36">
        <v>95.5</v>
      </c>
      <c r="AC5" s="36">
        <v>67</v>
      </c>
      <c r="AD5" s="36">
        <v>60</v>
      </c>
      <c r="AE5" s="36">
        <v>89.55</v>
      </c>
      <c r="AF5" s="36">
        <v>9.41</v>
      </c>
      <c r="AG5" s="36">
        <v>2.605556</v>
      </c>
      <c r="AH5" s="36">
        <v>88.28</v>
      </c>
      <c r="AI5" s="36">
        <v>27.69</v>
      </c>
      <c r="AJ5" s="46">
        <f t="shared" ca="1" si="1"/>
        <v>7</v>
      </c>
      <c r="AK5" s="47">
        <v>1.3986013986013985</v>
      </c>
      <c r="AL5" s="48">
        <v>26.052399999999974</v>
      </c>
      <c r="AM5" s="1">
        <v>0</v>
      </c>
      <c r="AN5" s="1">
        <v>0</v>
      </c>
      <c r="AO5" s="1">
        <v>1</v>
      </c>
      <c r="AP5" s="1">
        <v>0</v>
      </c>
      <c r="AQ5" s="1">
        <v>0</v>
      </c>
      <c r="AR5" s="36">
        <v>0</v>
      </c>
      <c r="AS5" s="36">
        <v>1</v>
      </c>
      <c r="AT5" s="36">
        <v>0</v>
      </c>
      <c r="AU5" s="36">
        <v>7</v>
      </c>
    </row>
    <row r="6" spans="1:62">
      <c r="A6" s="49">
        <v>41909.75</v>
      </c>
      <c r="B6" s="36" t="s">
        <v>94</v>
      </c>
      <c r="C6" s="36" t="s">
        <v>98</v>
      </c>
      <c r="D6" s="36" t="s">
        <v>230</v>
      </c>
      <c r="E6" s="36" t="s">
        <v>96</v>
      </c>
      <c r="F6" s="36" t="s">
        <v>231</v>
      </c>
      <c r="G6" s="36">
        <v>4</v>
      </c>
      <c r="H6" s="36">
        <v>55</v>
      </c>
      <c r="I6" s="36">
        <v>22.51</v>
      </c>
      <c r="J6" s="36">
        <v>15.76</v>
      </c>
      <c r="K6" s="36">
        <v>2963</v>
      </c>
      <c r="L6" s="36">
        <v>0</v>
      </c>
      <c r="M6" s="36">
        <v>0</v>
      </c>
      <c r="N6" s="36">
        <v>2963</v>
      </c>
      <c r="O6" s="36">
        <v>69</v>
      </c>
      <c r="P6" s="36">
        <v>2.33</v>
      </c>
      <c r="Q6" s="36">
        <v>969</v>
      </c>
      <c r="R6" s="36">
        <v>966</v>
      </c>
      <c r="S6" s="36">
        <v>0</v>
      </c>
      <c r="T6" s="36">
        <v>0</v>
      </c>
      <c r="U6" s="36">
        <v>99.69</v>
      </c>
      <c r="V6" s="36">
        <v>97.37</v>
      </c>
      <c r="W6" s="36">
        <v>966</v>
      </c>
      <c r="X6" s="36">
        <v>11</v>
      </c>
      <c r="Y6" s="36">
        <v>1.18</v>
      </c>
      <c r="Z6" s="36">
        <v>101</v>
      </c>
      <c r="AA6" s="36">
        <v>98</v>
      </c>
      <c r="AB6" s="36">
        <v>97.03</v>
      </c>
      <c r="AC6" s="36">
        <v>65</v>
      </c>
      <c r="AD6" s="36">
        <v>65</v>
      </c>
      <c r="AE6" s="36">
        <v>100</v>
      </c>
      <c r="AF6" s="36">
        <v>11.42</v>
      </c>
      <c r="AG6" s="36">
        <v>2.1166670000000001</v>
      </c>
      <c r="AH6" s="36">
        <v>72.44</v>
      </c>
      <c r="AI6" s="36">
        <v>18.54</v>
      </c>
      <c r="AJ6" s="46">
        <f t="shared" ca="1" si="1"/>
        <v>7</v>
      </c>
      <c r="AK6" s="47">
        <v>1.1789924973204717</v>
      </c>
      <c r="AL6" s="48">
        <v>25.484699999999957</v>
      </c>
      <c r="AM6" s="1">
        <v>0</v>
      </c>
      <c r="AN6" s="1">
        <v>0</v>
      </c>
      <c r="AO6" s="1">
        <v>1</v>
      </c>
      <c r="AP6" s="1">
        <v>0</v>
      </c>
      <c r="AQ6" s="1">
        <v>0</v>
      </c>
      <c r="AR6" s="36">
        <v>0</v>
      </c>
      <c r="AS6" s="36">
        <v>1</v>
      </c>
      <c r="AT6" s="36">
        <v>0</v>
      </c>
      <c r="AU6" s="36">
        <v>7</v>
      </c>
    </row>
    <row r="7" spans="1:62">
      <c r="A7" s="49">
        <v>41909.75</v>
      </c>
      <c r="B7" s="36" t="s">
        <v>94</v>
      </c>
      <c r="C7" s="36" t="s">
        <v>98</v>
      </c>
      <c r="D7" s="36" t="s">
        <v>230</v>
      </c>
      <c r="E7" s="36" t="s">
        <v>96</v>
      </c>
      <c r="F7" s="36" t="s">
        <v>768</v>
      </c>
      <c r="G7" s="36">
        <v>4</v>
      </c>
      <c r="H7" s="36">
        <v>55</v>
      </c>
      <c r="I7" s="36">
        <v>22.78</v>
      </c>
      <c r="J7" s="36">
        <v>15.76</v>
      </c>
      <c r="K7" s="36">
        <v>1542</v>
      </c>
      <c r="L7" s="36">
        <v>0</v>
      </c>
      <c r="M7" s="36">
        <v>0</v>
      </c>
      <c r="N7" s="36">
        <v>1542</v>
      </c>
      <c r="O7" s="36">
        <v>37</v>
      </c>
      <c r="P7" s="36">
        <v>2.4</v>
      </c>
      <c r="Q7" s="36">
        <v>324</v>
      </c>
      <c r="R7" s="36">
        <v>324</v>
      </c>
      <c r="S7" s="36">
        <v>0</v>
      </c>
      <c r="T7" s="36">
        <v>0</v>
      </c>
      <c r="U7" s="36">
        <v>100</v>
      </c>
      <c r="V7" s="36">
        <v>97.6</v>
      </c>
      <c r="W7" s="36">
        <v>324</v>
      </c>
      <c r="X7" s="36">
        <v>3</v>
      </c>
      <c r="Y7" s="36">
        <v>1.02</v>
      </c>
      <c r="Z7" s="36">
        <v>80</v>
      </c>
      <c r="AA7" s="36">
        <v>78</v>
      </c>
      <c r="AB7" s="36">
        <v>97.5</v>
      </c>
      <c r="AC7" s="36">
        <v>47</v>
      </c>
      <c r="AD7" s="36">
        <v>47</v>
      </c>
      <c r="AE7" s="36">
        <v>100</v>
      </c>
      <c r="AF7" s="36">
        <v>4.57</v>
      </c>
      <c r="AG7" s="36">
        <v>7.2222229999999998E-2</v>
      </c>
      <c r="AH7" s="36">
        <v>29.01</v>
      </c>
      <c r="AI7" s="36">
        <v>1.58</v>
      </c>
      <c r="AJ7" s="46">
        <f t="shared" ca="1" si="1"/>
        <v>7</v>
      </c>
      <c r="AK7" s="47">
        <v>1.0238907849829351</v>
      </c>
      <c r="AL7" s="48">
        <v>7.7760000000000185</v>
      </c>
      <c r="AM7" s="1">
        <v>0</v>
      </c>
      <c r="AN7" s="1">
        <v>0</v>
      </c>
      <c r="AO7" s="1">
        <v>1</v>
      </c>
      <c r="AP7" s="1">
        <v>0</v>
      </c>
      <c r="AQ7" s="1">
        <v>0</v>
      </c>
      <c r="AR7" s="36">
        <v>0</v>
      </c>
      <c r="AS7" s="36">
        <v>1</v>
      </c>
      <c r="AT7" s="36">
        <v>0</v>
      </c>
      <c r="AU7" s="36">
        <v>1</v>
      </c>
    </row>
    <row r="8" spans="1:62">
      <c r="A8" s="49">
        <v>41909.75</v>
      </c>
      <c r="B8" s="36" t="s">
        <v>94</v>
      </c>
      <c r="C8" s="36" t="s">
        <v>24</v>
      </c>
      <c r="D8" s="36" t="s">
        <v>532</v>
      </c>
      <c r="E8" s="36" t="s">
        <v>96</v>
      </c>
      <c r="F8" s="36" t="s">
        <v>565</v>
      </c>
      <c r="G8" s="36">
        <v>2</v>
      </c>
      <c r="H8" s="36">
        <v>23</v>
      </c>
      <c r="I8" s="36">
        <v>10.91</v>
      </c>
      <c r="J8" s="36">
        <v>5.84</v>
      </c>
      <c r="K8" s="36">
        <v>477</v>
      </c>
      <c r="L8" s="36">
        <v>0</v>
      </c>
      <c r="M8" s="36">
        <v>0</v>
      </c>
      <c r="N8" s="36">
        <v>477</v>
      </c>
      <c r="O8" s="36">
        <v>65</v>
      </c>
      <c r="P8" s="36">
        <v>13.63</v>
      </c>
      <c r="Q8" s="36">
        <v>90</v>
      </c>
      <c r="R8" s="36">
        <v>89</v>
      </c>
      <c r="S8" s="36">
        <v>0</v>
      </c>
      <c r="T8" s="36">
        <v>0</v>
      </c>
      <c r="U8" s="36">
        <v>98.89</v>
      </c>
      <c r="V8" s="36">
        <v>85.41</v>
      </c>
      <c r="W8" s="36">
        <v>89</v>
      </c>
      <c r="X8" s="36">
        <v>1</v>
      </c>
      <c r="Y8" s="36">
        <v>1.19</v>
      </c>
      <c r="Z8" s="36">
        <v>147</v>
      </c>
      <c r="AA8" s="36">
        <v>32</v>
      </c>
      <c r="AB8" s="36">
        <v>21.77</v>
      </c>
      <c r="AC8" s="36">
        <v>34</v>
      </c>
      <c r="AD8" s="36">
        <v>27</v>
      </c>
      <c r="AE8" s="36">
        <v>79.41</v>
      </c>
      <c r="AF8" s="36">
        <v>1.6</v>
      </c>
      <c r="AG8" s="36">
        <v>0</v>
      </c>
      <c r="AH8" s="36">
        <v>27.39</v>
      </c>
      <c r="AI8" s="36">
        <v>0</v>
      </c>
      <c r="AJ8" s="46">
        <f t="shared" ca="1" si="1"/>
        <v>7</v>
      </c>
      <c r="AK8" s="47">
        <v>1.1904761904761905</v>
      </c>
      <c r="AL8" s="48">
        <v>13.131000000000004</v>
      </c>
      <c r="AM8" s="1">
        <v>0</v>
      </c>
      <c r="AN8" s="1">
        <v>1</v>
      </c>
      <c r="AO8" s="1">
        <v>2</v>
      </c>
      <c r="AP8" s="1">
        <v>0</v>
      </c>
      <c r="AQ8" s="1">
        <v>1</v>
      </c>
      <c r="AR8" s="36">
        <v>0</v>
      </c>
      <c r="AS8" s="36">
        <v>1</v>
      </c>
      <c r="AT8" s="36">
        <v>0</v>
      </c>
      <c r="AU8" s="36">
        <v>1</v>
      </c>
    </row>
    <row r="9" spans="1:62">
      <c r="A9" s="49">
        <v>41909.791666666664</v>
      </c>
      <c r="B9" s="36" t="s">
        <v>94</v>
      </c>
      <c r="C9" s="36" t="s">
        <v>97</v>
      </c>
      <c r="D9" s="36" t="s">
        <v>982</v>
      </c>
      <c r="E9" s="36" t="s">
        <v>96</v>
      </c>
      <c r="F9" s="36" t="s">
        <v>983</v>
      </c>
      <c r="G9" s="36">
        <v>2</v>
      </c>
      <c r="H9" s="36">
        <v>31</v>
      </c>
      <c r="I9" s="36">
        <v>7.93</v>
      </c>
      <c r="J9" s="36">
        <v>3.63</v>
      </c>
      <c r="K9" s="36">
        <v>834</v>
      </c>
      <c r="L9" s="36">
        <v>0</v>
      </c>
      <c r="M9" s="36">
        <v>0</v>
      </c>
      <c r="N9" s="36">
        <v>834</v>
      </c>
      <c r="O9" s="36">
        <v>1</v>
      </c>
      <c r="P9" s="36">
        <v>0.12</v>
      </c>
      <c r="Q9" s="36">
        <v>251</v>
      </c>
      <c r="R9" s="36">
        <v>250</v>
      </c>
      <c r="S9" s="36">
        <v>0</v>
      </c>
      <c r="T9" s="36">
        <v>0</v>
      </c>
      <c r="U9" s="36">
        <v>99.6</v>
      </c>
      <c r="V9" s="36">
        <v>99.48</v>
      </c>
      <c r="W9" s="36">
        <v>250</v>
      </c>
      <c r="X9" s="36">
        <v>10</v>
      </c>
      <c r="Y9" s="36">
        <v>4.63</v>
      </c>
      <c r="Z9" s="36">
        <v>403</v>
      </c>
      <c r="AA9" s="36">
        <v>389.98</v>
      </c>
      <c r="AB9" s="36">
        <v>96.77</v>
      </c>
      <c r="AC9" s="36">
        <v>357</v>
      </c>
      <c r="AD9" s="36">
        <v>356</v>
      </c>
      <c r="AE9" s="36">
        <v>99.72</v>
      </c>
      <c r="AF9" s="36">
        <v>3.38</v>
      </c>
      <c r="AG9" s="36">
        <v>3.177778</v>
      </c>
      <c r="AH9" s="36">
        <v>93.28</v>
      </c>
      <c r="AI9" s="36">
        <v>93.92</v>
      </c>
      <c r="AJ9" s="46">
        <f t="shared" ca="1" si="1"/>
        <v>7</v>
      </c>
      <c r="AK9" s="47">
        <v>4.6292009999074164</v>
      </c>
      <c r="AL9" s="48">
        <v>1.3051999999999901</v>
      </c>
      <c r="AM9" s="1">
        <v>0</v>
      </c>
      <c r="AN9" s="1">
        <v>0</v>
      </c>
      <c r="AO9" s="1">
        <v>1</v>
      </c>
      <c r="AP9" s="1">
        <v>0</v>
      </c>
      <c r="AQ9" s="1">
        <v>0</v>
      </c>
      <c r="AR9" s="36">
        <v>1</v>
      </c>
      <c r="AS9" s="36">
        <v>0</v>
      </c>
      <c r="AT9" s="36">
        <v>1</v>
      </c>
      <c r="AU9" s="36">
        <v>0</v>
      </c>
    </row>
    <row r="10" spans="1:62">
      <c r="A10" s="49">
        <v>41909.791666666664</v>
      </c>
      <c r="B10" s="36" t="s">
        <v>94</v>
      </c>
      <c r="C10" s="36" t="s">
        <v>97</v>
      </c>
      <c r="D10" s="36" t="s">
        <v>816</v>
      </c>
      <c r="E10" s="36" t="s">
        <v>96</v>
      </c>
      <c r="F10" s="36" t="s">
        <v>817</v>
      </c>
      <c r="G10" s="36">
        <v>2</v>
      </c>
      <c r="H10" s="36">
        <v>31</v>
      </c>
      <c r="I10" s="36">
        <v>8.5299999999999994</v>
      </c>
      <c r="J10" s="36">
        <v>4.34</v>
      </c>
      <c r="K10" s="36">
        <v>229</v>
      </c>
      <c r="L10" s="36">
        <v>0</v>
      </c>
      <c r="M10" s="36">
        <v>0</v>
      </c>
      <c r="N10" s="36">
        <v>229</v>
      </c>
      <c r="O10" s="36">
        <v>0</v>
      </c>
      <c r="P10" s="36">
        <v>0</v>
      </c>
      <c r="Q10" s="36">
        <v>89</v>
      </c>
      <c r="R10" s="36">
        <v>89</v>
      </c>
      <c r="S10" s="36">
        <v>0</v>
      </c>
      <c r="T10" s="36">
        <v>0</v>
      </c>
      <c r="U10" s="36">
        <v>100</v>
      </c>
      <c r="V10" s="36">
        <v>100</v>
      </c>
      <c r="W10" s="36">
        <v>89</v>
      </c>
      <c r="X10" s="36">
        <v>6</v>
      </c>
      <c r="Y10" s="36">
        <v>2.67</v>
      </c>
      <c r="Z10" s="36">
        <v>3113</v>
      </c>
      <c r="AA10" s="36">
        <v>3109.89</v>
      </c>
      <c r="AB10" s="36">
        <v>99.9</v>
      </c>
      <c r="AC10" s="36">
        <v>3269</v>
      </c>
      <c r="AD10" s="36">
        <v>3246.12</v>
      </c>
      <c r="AE10" s="36">
        <v>99.3</v>
      </c>
      <c r="AF10" s="36">
        <v>4.7300000000000004</v>
      </c>
      <c r="AG10" s="36">
        <v>3.7388889999999999</v>
      </c>
      <c r="AH10" s="36">
        <v>108.94</v>
      </c>
      <c r="AI10" s="36">
        <v>78.989999999999995</v>
      </c>
      <c r="AJ10" s="46">
        <f t="shared" ca="1" si="1"/>
        <v>7</v>
      </c>
      <c r="AK10" s="47">
        <v>2.6639435243972822</v>
      </c>
      <c r="AL10" s="48">
        <v>0</v>
      </c>
      <c r="AM10" s="1">
        <v>0</v>
      </c>
      <c r="AN10" s="1">
        <v>0</v>
      </c>
      <c r="AO10" s="1">
        <v>1</v>
      </c>
      <c r="AP10" s="1">
        <v>0</v>
      </c>
      <c r="AQ10" s="1">
        <v>0</v>
      </c>
      <c r="AR10" s="36">
        <v>1</v>
      </c>
      <c r="AS10" s="36">
        <v>0</v>
      </c>
      <c r="AT10" s="36">
        <v>1</v>
      </c>
      <c r="AU10" s="36">
        <v>0</v>
      </c>
    </row>
    <row r="11" spans="1:62">
      <c r="A11" s="49">
        <v>41909.791666666664</v>
      </c>
      <c r="B11" s="36" t="s">
        <v>94</v>
      </c>
      <c r="C11" s="36" t="s">
        <v>97</v>
      </c>
      <c r="D11" s="36" t="s">
        <v>984</v>
      </c>
      <c r="E11" s="36" t="s">
        <v>96</v>
      </c>
      <c r="F11" s="36" t="s">
        <v>985</v>
      </c>
      <c r="G11" s="36">
        <v>1</v>
      </c>
      <c r="H11" s="36">
        <v>23</v>
      </c>
      <c r="I11" s="36">
        <v>7.49</v>
      </c>
      <c r="J11" s="36">
        <v>2.93</v>
      </c>
      <c r="K11" s="36">
        <v>1163</v>
      </c>
      <c r="L11" s="36">
        <v>0</v>
      </c>
      <c r="M11" s="36">
        <v>0</v>
      </c>
      <c r="N11" s="36">
        <v>1163</v>
      </c>
      <c r="O11" s="36">
        <v>98</v>
      </c>
      <c r="P11" s="36">
        <v>8.43</v>
      </c>
      <c r="Q11" s="36">
        <v>254</v>
      </c>
      <c r="R11" s="36">
        <v>256</v>
      </c>
      <c r="S11" s="36">
        <v>0</v>
      </c>
      <c r="T11" s="36">
        <v>0</v>
      </c>
      <c r="U11" s="36">
        <v>100.79</v>
      </c>
      <c r="V11" s="36">
        <v>92.29</v>
      </c>
      <c r="W11" s="36">
        <v>256</v>
      </c>
      <c r="X11" s="36">
        <v>-1</v>
      </c>
      <c r="Y11" s="36">
        <v>-0.44</v>
      </c>
      <c r="Z11" s="36">
        <v>45</v>
      </c>
      <c r="AA11" s="36">
        <v>42</v>
      </c>
      <c r="AB11" s="36">
        <v>93.33</v>
      </c>
      <c r="AC11" s="36">
        <v>11</v>
      </c>
      <c r="AD11" s="36">
        <v>11</v>
      </c>
      <c r="AE11" s="36">
        <v>100</v>
      </c>
      <c r="AF11" s="36">
        <v>3.38</v>
      </c>
      <c r="AG11" s="36">
        <v>2.9444439999999998</v>
      </c>
      <c r="AH11" s="36">
        <v>115.28</v>
      </c>
      <c r="AI11" s="36">
        <v>87.03</v>
      </c>
      <c r="AJ11" s="46">
        <f t="shared" ca="1" si="1"/>
        <v>7</v>
      </c>
      <c r="AK11" s="47">
        <v>-0.44444444444444442</v>
      </c>
      <c r="AL11" s="48">
        <v>19.583399999999983</v>
      </c>
      <c r="AM11" s="1">
        <v>0</v>
      </c>
      <c r="AN11" s="1">
        <v>1</v>
      </c>
      <c r="AO11" s="1">
        <v>2</v>
      </c>
      <c r="AP11" s="1">
        <v>0</v>
      </c>
      <c r="AQ11" s="1">
        <v>1</v>
      </c>
      <c r="AR11" s="36">
        <v>0</v>
      </c>
      <c r="AS11" s="36">
        <v>1</v>
      </c>
      <c r="AT11" s="36">
        <v>0</v>
      </c>
      <c r="AU11" s="36">
        <v>1</v>
      </c>
    </row>
    <row r="12" spans="1:62">
      <c r="A12" s="49">
        <v>41909.791666666664</v>
      </c>
      <c r="B12" s="36" t="s">
        <v>94</v>
      </c>
      <c r="C12" s="36" t="s">
        <v>97</v>
      </c>
      <c r="D12" s="36" t="s">
        <v>984</v>
      </c>
      <c r="E12" s="36" t="s">
        <v>96</v>
      </c>
      <c r="F12" s="36" t="s">
        <v>986</v>
      </c>
      <c r="G12" s="36">
        <v>1</v>
      </c>
      <c r="H12" s="36">
        <v>23</v>
      </c>
      <c r="I12" s="36">
        <v>7.97</v>
      </c>
      <c r="J12" s="36">
        <v>3.63</v>
      </c>
      <c r="K12" s="36">
        <v>734</v>
      </c>
      <c r="L12" s="36">
        <v>0</v>
      </c>
      <c r="M12" s="36">
        <v>0</v>
      </c>
      <c r="N12" s="36">
        <v>734</v>
      </c>
      <c r="O12" s="36">
        <v>143</v>
      </c>
      <c r="P12" s="36">
        <v>19.48</v>
      </c>
      <c r="Q12" s="36">
        <v>126</v>
      </c>
      <c r="R12" s="36">
        <v>126</v>
      </c>
      <c r="S12" s="36">
        <v>0</v>
      </c>
      <c r="T12" s="36">
        <v>0</v>
      </c>
      <c r="U12" s="36">
        <v>100</v>
      </c>
      <c r="V12" s="36">
        <v>80.52</v>
      </c>
      <c r="W12" s="36">
        <v>126</v>
      </c>
      <c r="X12" s="36">
        <v>0</v>
      </c>
      <c r="Y12" s="36">
        <v>0</v>
      </c>
      <c r="Z12" s="36">
        <v>81</v>
      </c>
      <c r="AA12" s="36">
        <v>77</v>
      </c>
      <c r="AB12" s="36">
        <v>95.06</v>
      </c>
      <c r="AC12" s="36">
        <v>67</v>
      </c>
      <c r="AD12" s="36">
        <v>66</v>
      </c>
      <c r="AE12" s="36">
        <v>98.51</v>
      </c>
      <c r="AF12" s="36">
        <v>1.67</v>
      </c>
      <c r="AG12" s="36">
        <v>0.61666670000000001</v>
      </c>
      <c r="AH12" s="36">
        <v>45.95</v>
      </c>
      <c r="AI12" s="36">
        <v>37</v>
      </c>
      <c r="AJ12" s="46">
        <f t="shared" ca="1" si="1"/>
        <v>7</v>
      </c>
      <c r="AK12" s="47">
        <v>0</v>
      </c>
      <c r="AL12" s="48">
        <v>24.544800000000006</v>
      </c>
      <c r="AM12" s="1">
        <v>0</v>
      </c>
      <c r="AN12" s="1">
        <v>1</v>
      </c>
      <c r="AO12" s="1">
        <v>2</v>
      </c>
      <c r="AP12" s="1">
        <v>0</v>
      </c>
      <c r="AQ12" s="1">
        <v>1</v>
      </c>
      <c r="AR12" s="36">
        <v>0</v>
      </c>
      <c r="AS12" s="36">
        <v>1</v>
      </c>
      <c r="AT12" s="36">
        <v>0</v>
      </c>
      <c r="AU12" s="36">
        <v>1</v>
      </c>
    </row>
    <row r="13" spans="1:62">
      <c r="A13" s="49">
        <v>41909.791666666664</v>
      </c>
      <c r="B13" s="36" t="s">
        <v>94</v>
      </c>
      <c r="C13" s="36" t="s">
        <v>97</v>
      </c>
      <c r="D13" s="36" t="s">
        <v>984</v>
      </c>
      <c r="E13" s="36" t="s">
        <v>96</v>
      </c>
      <c r="F13" s="36" t="s">
        <v>987</v>
      </c>
      <c r="G13" s="36">
        <v>1</v>
      </c>
      <c r="H13" s="36">
        <v>23</v>
      </c>
      <c r="I13" s="36">
        <v>6.81</v>
      </c>
      <c r="J13" s="36">
        <v>2.93</v>
      </c>
      <c r="K13" s="36">
        <v>547</v>
      </c>
      <c r="L13" s="36">
        <v>0</v>
      </c>
      <c r="M13" s="36">
        <v>0</v>
      </c>
      <c r="N13" s="36">
        <v>547</v>
      </c>
      <c r="O13" s="36">
        <v>69</v>
      </c>
      <c r="P13" s="36">
        <v>12.61</v>
      </c>
      <c r="Q13" s="36">
        <v>127</v>
      </c>
      <c r="R13" s="36">
        <v>127</v>
      </c>
      <c r="S13" s="36">
        <v>0</v>
      </c>
      <c r="T13" s="36">
        <v>0</v>
      </c>
      <c r="U13" s="36">
        <v>100</v>
      </c>
      <c r="V13" s="36">
        <v>87.39</v>
      </c>
      <c r="W13" s="36">
        <v>127</v>
      </c>
      <c r="X13" s="36">
        <v>0</v>
      </c>
      <c r="Y13" s="36">
        <v>0</v>
      </c>
      <c r="Z13" s="36">
        <v>56</v>
      </c>
      <c r="AA13" s="36">
        <v>56</v>
      </c>
      <c r="AB13" s="36">
        <v>100</v>
      </c>
      <c r="AC13" s="36">
        <v>53</v>
      </c>
      <c r="AD13" s="36">
        <v>52</v>
      </c>
      <c r="AE13" s="36">
        <v>98.11</v>
      </c>
      <c r="AF13" s="36">
        <v>1.64</v>
      </c>
      <c r="AG13" s="36">
        <v>0.3</v>
      </c>
      <c r="AH13" s="36">
        <v>56.03</v>
      </c>
      <c r="AI13" s="36">
        <v>18.239999999999998</v>
      </c>
      <c r="AJ13" s="46">
        <f t="shared" ca="1" si="1"/>
        <v>7</v>
      </c>
      <c r="AK13" s="47">
        <v>0</v>
      </c>
      <c r="AL13" s="48">
        <v>16.014700000000001</v>
      </c>
      <c r="AM13" s="1">
        <v>0</v>
      </c>
      <c r="AN13" s="1">
        <v>1</v>
      </c>
      <c r="AO13" s="1">
        <v>2</v>
      </c>
      <c r="AP13" s="1">
        <v>0</v>
      </c>
      <c r="AQ13" s="1">
        <v>1</v>
      </c>
      <c r="AR13" s="36">
        <v>0</v>
      </c>
      <c r="AS13" s="36">
        <v>1</v>
      </c>
      <c r="AT13" s="36">
        <v>0</v>
      </c>
      <c r="AU13" s="36">
        <v>1</v>
      </c>
    </row>
    <row r="14" spans="1:62">
      <c r="A14" s="49">
        <v>41909.791666666664</v>
      </c>
      <c r="B14" s="36" t="s">
        <v>94</v>
      </c>
      <c r="C14" s="36" t="s">
        <v>95</v>
      </c>
      <c r="D14" s="36" t="s">
        <v>836</v>
      </c>
      <c r="E14" s="36" t="s">
        <v>96</v>
      </c>
      <c r="F14" s="36" t="s">
        <v>837</v>
      </c>
      <c r="G14" s="36">
        <v>4</v>
      </c>
      <c r="H14" s="36">
        <v>55</v>
      </c>
      <c r="I14" s="36">
        <v>21</v>
      </c>
      <c r="J14" s="36">
        <v>14.04</v>
      </c>
      <c r="K14" s="36">
        <v>1192</v>
      </c>
      <c r="L14" s="36">
        <v>0</v>
      </c>
      <c r="M14" s="36">
        <v>0</v>
      </c>
      <c r="N14" s="36">
        <v>1192</v>
      </c>
      <c r="O14" s="36">
        <v>13</v>
      </c>
      <c r="P14" s="36">
        <v>1.0900000000000001</v>
      </c>
      <c r="Q14" s="36">
        <v>304</v>
      </c>
      <c r="R14" s="36">
        <v>300</v>
      </c>
      <c r="S14" s="36">
        <v>0</v>
      </c>
      <c r="T14" s="36">
        <v>0</v>
      </c>
      <c r="U14" s="36">
        <v>98.68</v>
      </c>
      <c r="V14" s="36">
        <v>97.6</v>
      </c>
      <c r="W14" s="36">
        <v>300</v>
      </c>
      <c r="X14" s="36">
        <v>1</v>
      </c>
      <c r="Y14" s="36">
        <v>0.35</v>
      </c>
      <c r="Z14" s="36">
        <v>271</v>
      </c>
      <c r="AA14" s="36">
        <v>195.01</v>
      </c>
      <c r="AB14" s="36">
        <v>71.959999999999994</v>
      </c>
      <c r="AC14" s="36">
        <v>179</v>
      </c>
      <c r="AD14" s="36">
        <v>178</v>
      </c>
      <c r="AE14" s="36">
        <v>99.44</v>
      </c>
      <c r="AF14" s="36">
        <v>3.66</v>
      </c>
      <c r="AG14" s="36">
        <v>0</v>
      </c>
      <c r="AH14" s="36">
        <v>26.08</v>
      </c>
      <c r="AI14" s="36">
        <v>0</v>
      </c>
      <c r="AJ14" s="46">
        <f t="shared" ca="1" si="1"/>
        <v>7</v>
      </c>
      <c r="AK14" s="47">
        <v>0.35336937700978832</v>
      </c>
      <c r="AL14" s="48">
        <v>7.2960000000000171</v>
      </c>
      <c r="AM14" s="1">
        <v>0</v>
      </c>
      <c r="AN14" s="1">
        <v>0</v>
      </c>
      <c r="AO14" s="1">
        <v>1</v>
      </c>
      <c r="AP14" s="1">
        <v>0</v>
      </c>
      <c r="AQ14" s="1">
        <v>0</v>
      </c>
      <c r="AR14" s="36">
        <v>0</v>
      </c>
      <c r="AS14" s="36">
        <v>1</v>
      </c>
      <c r="AT14" s="36">
        <v>0</v>
      </c>
      <c r="AU14" s="36">
        <v>1</v>
      </c>
    </row>
    <row r="15" spans="1:62">
      <c r="A15" s="49">
        <v>41909.791666666664</v>
      </c>
      <c r="B15" s="36" t="s">
        <v>94</v>
      </c>
      <c r="C15" s="36" t="s">
        <v>95</v>
      </c>
      <c r="D15" s="36" t="s">
        <v>988</v>
      </c>
      <c r="E15" s="36" t="s">
        <v>96</v>
      </c>
      <c r="F15" s="36" t="s">
        <v>989</v>
      </c>
      <c r="G15" s="36">
        <v>2</v>
      </c>
      <c r="H15" s="36">
        <v>23</v>
      </c>
      <c r="I15" s="36">
        <v>8.23</v>
      </c>
      <c r="J15" s="36">
        <v>3.63</v>
      </c>
      <c r="K15" s="36">
        <v>1718</v>
      </c>
      <c r="L15" s="36">
        <v>0</v>
      </c>
      <c r="M15" s="36">
        <v>0</v>
      </c>
      <c r="N15" s="36">
        <v>1718</v>
      </c>
      <c r="O15" s="36">
        <v>5</v>
      </c>
      <c r="P15" s="36">
        <v>0.28999999999999998</v>
      </c>
      <c r="Q15" s="36">
        <v>295</v>
      </c>
      <c r="R15" s="36">
        <v>294</v>
      </c>
      <c r="S15" s="36">
        <v>0</v>
      </c>
      <c r="T15" s="36">
        <v>0</v>
      </c>
      <c r="U15" s="36">
        <v>99.66</v>
      </c>
      <c r="V15" s="36">
        <v>99.37</v>
      </c>
      <c r="W15" s="36">
        <v>294</v>
      </c>
      <c r="X15" s="36">
        <v>7</v>
      </c>
      <c r="Y15" s="36">
        <v>3.37</v>
      </c>
      <c r="Z15" s="36">
        <v>1443</v>
      </c>
      <c r="AA15" s="36">
        <v>1425.97</v>
      </c>
      <c r="AB15" s="36">
        <v>98.82</v>
      </c>
      <c r="AC15" s="36">
        <v>1342</v>
      </c>
      <c r="AD15" s="36">
        <v>1339.99</v>
      </c>
      <c r="AE15" s="36">
        <v>99.85</v>
      </c>
      <c r="AF15" s="36">
        <v>5.55</v>
      </c>
      <c r="AG15" s="36">
        <v>5.4055559999999998</v>
      </c>
      <c r="AH15" s="36">
        <v>153.02000000000001</v>
      </c>
      <c r="AI15" s="36">
        <v>97.4</v>
      </c>
      <c r="AJ15" s="46">
        <f t="shared" ca="1" si="1"/>
        <v>7</v>
      </c>
      <c r="AK15" s="47">
        <v>3.3650610518219404</v>
      </c>
      <c r="AL15" s="48">
        <v>1.8584999999999865</v>
      </c>
      <c r="AM15" s="1">
        <v>0</v>
      </c>
      <c r="AN15" s="1">
        <v>0</v>
      </c>
      <c r="AO15" s="1">
        <v>1</v>
      </c>
      <c r="AP15" s="1">
        <v>0</v>
      </c>
      <c r="AQ15" s="1">
        <v>0</v>
      </c>
      <c r="AR15" s="36">
        <v>1</v>
      </c>
      <c r="AS15" s="36">
        <v>0</v>
      </c>
      <c r="AT15" s="36">
        <v>1</v>
      </c>
      <c r="AU15" s="36">
        <v>0</v>
      </c>
    </row>
    <row r="16" spans="1:62">
      <c r="A16" s="49">
        <v>41909.791666666664</v>
      </c>
      <c r="B16" s="36" t="s">
        <v>94</v>
      </c>
      <c r="C16" s="36" t="s">
        <v>24</v>
      </c>
      <c r="D16" s="36" t="s">
        <v>130</v>
      </c>
      <c r="E16" s="36" t="s">
        <v>96</v>
      </c>
      <c r="F16" s="36" t="s">
        <v>131</v>
      </c>
      <c r="G16" s="36">
        <v>2</v>
      </c>
      <c r="H16" s="36">
        <v>23</v>
      </c>
      <c r="I16" s="36">
        <v>10.69</v>
      </c>
      <c r="J16" s="36">
        <v>5.84</v>
      </c>
      <c r="K16" s="36">
        <v>1966</v>
      </c>
      <c r="L16" s="36">
        <v>0</v>
      </c>
      <c r="M16" s="36">
        <v>0</v>
      </c>
      <c r="N16" s="36">
        <v>1966</v>
      </c>
      <c r="O16" s="36">
        <v>47</v>
      </c>
      <c r="P16" s="36">
        <v>2.39</v>
      </c>
      <c r="Q16" s="36">
        <v>435</v>
      </c>
      <c r="R16" s="36">
        <v>433</v>
      </c>
      <c r="S16" s="36">
        <v>0</v>
      </c>
      <c r="T16" s="36">
        <v>0</v>
      </c>
      <c r="U16" s="36">
        <v>99.54</v>
      </c>
      <c r="V16" s="36">
        <v>97.16</v>
      </c>
      <c r="W16" s="36">
        <v>433</v>
      </c>
      <c r="X16" s="36">
        <v>8</v>
      </c>
      <c r="Y16" s="36">
        <v>1.88</v>
      </c>
      <c r="Z16" s="36">
        <v>127</v>
      </c>
      <c r="AA16" s="36">
        <v>115</v>
      </c>
      <c r="AB16" s="36">
        <v>90.55</v>
      </c>
      <c r="AC16" s="36">
        <v>175</v>
      </c>
      <c r="AD16" s="36">
        <v>106.99</v>
      </c>
      <c r="AE16" s="36">
        <v>61.14</v>
      </c>
      <c r="AF16" s="36">
        <v>7.8</v>
      </c>
      <c r="AG16" s="36">
        <v>3.5</v>
      </c>
      <c r="AH16" s="36">
        <v>133.52000000000001</v>
      </c>
      <c r="AI16" s="36">
        <v>44.87</v>
      </c>
      <c r="AJ16" s="46">
        <f t="shared" ca="1" si="1"/>
        <v>7</v>
      </c>
      <c r="AK16" s="47">
        <v>1.8823972328760676</v>
      </c>
      <c r="AL16" s="48">
        <v>12.354000000000015</v>
      </c>
      <c r="AM16" s="1">
        <v>0</v>
      </c>
      <c r="AN16" s="1">
        <v>0</v>
      </c>
      <c r="AO16" s="1">
        <v>1</v>
      </c>
      <c r="AP16" s="1">
        <v>0</v>
      </c>
      <c r="AQ16" s="1">
        <v>0</v>
      </c>
      <c r="AR16" s="36">
        <v>0</v>
      </c>
      <c r="AS16" s="36">
        <v>1</v>
      </c>
      <c r="AT16" s="36">
        <v>1</v>
      </c>
      <c r="AU16" s="36">
        <v>7</v>
      </c>
    </row>
    <row r="17" spans="1:47">
      <c r="A17" s="49">
        <v>41909.833333333336</v>
      </c>
      <c r="B17" s="36" t="s">
        <v>94</v>
      </c>
      <c r="C17" s="36" t="s">
        <v>97</v>
      </c>
      <c r="D17" s="36" t="s">
        <v>990</v>
      </c>
      <c r="E17" s="36" t="s">
        <v>96</v>
      </c>
      <c r="F17" s="36" t="s">
        <v>991</v>
      </c>
      <c r="G17" s="36">
        <v>2</v>
      </c>
      <c r="H17" s="36">
        <v>31</v>
      </c>
      <c r="I17" s="36">
        <v>8.06</v>
      </c>
      <c r="J17" s="36">
        <v>3.63</v>
      </c>
      <c r="K17" s="36">
        <v>601</v>
      </c>
      <c r="L17" s="36">
        <v>0</v>
      </c>
      <c r="M17" s="36">
        <v>0</v>
      </c>
      <c r="N17" s="36">
        <v>601</v>
      </c>
      <c r="O17" s="36">
        <v>3</v>
      </c>
      <c r="P17" s="36">
        <v>0.5</v>
      </c>
      <c r="Q17" s="36">
        <v>185</v>
      </c>
      <c r="R17" s="36">
        <v>186</v>
      </c>
      <c r="S17" s="36">
        <v>0</v>
      </c>
      <c r="T17" s="36">
        <v>0</v>
      </c>
      <c r="U17" s="36">
        <v>100.54</v>
      </c>
      <c r="V17" s="36">
        <v>100.04</v>
      </c>
      <c r="W17" s="36">
        <v>186</v>
      </c>
      <c r="X17" s="36">
        <v>6</v>
      </c>
      <c r="Y17" s="36">
        <v>4.17</v>
      </c>
      <c r="Z17" s="36">
        <v>1104</v>
      </c>
      <c r="AA17" s="36">
        <v>1092.96</v>
      </c>
      <c r="AB17" s="36">
        <v>99</v>
      </c>
      <c r="AC17" s="36">
        <v>1059</v>
      </c>
      <c r="AD17" s="36">
        <v>1050.95</v>
      </c>
      <c r="AE17" s="36">
        <v>99.24</v>
      </c>
      <c r="AF17" s="36">
        <v>4.37</v>
      </c>
      <c r="AG17" s="36">
        <v>2.644444</v>
      </c>
      <c r="AH17" s="36">
        <v>120.39</v>
      </c>
      <c r="AI17" s="36">
        <v>60.56</v>
      </c>
      <c r="AJ17" s="46">
        <f t="shared" ca="1" si="1"/>
        <v>7</v>
      </c>
      <c r="AK17" s="47">
        <v>4.166956038613792</v>
      </c>
      <c r="AL17" s="48">
        <v>-7.400000000001157E-2</v>
      </c>
      <c r="AM17" s="1">
        <v>0</v>
      </c>
      <c r="AN17" s="1">
        <v>0</v>
      </c>
      <c r="AO17" s="1">
        <v>1</v>
      </c>
      <c r="AP17" s="1">
        <v>0</v>
      </c>
      <c r="AQ17" s="1">
        <v>0</v>
      </c>
      <c r="AR17" s="36">
        <v>1</v>
      </c>
      <c r="AS17" s="36">
        <v>0</v>
      </c>
      <c r="AT17" s="36">
        <v>1</v>
      </c>
      <c r="AU17" s="36">
        <v>0</v>
      </c>
    </row>
    <row r="18" spans="1:47">
      <c r="A18" s="49">
        <v>41909.25</v>
      </c>
      <c r="B18" s="36" t="s">
        <v>94</v>
      </c>
      <c r="C18" s="36" t="s">
        <v>100</v>
      </c>
      <c r="D18" s="36" t="s">
        <v>662</v>
      </c>
      <c r="E18" s="36" t="s">
        <v>99</v>
      </c>
      <c r="F18" s="36" t="s">
        <v>663</v>
      </c>
      <c r="G18" s="36">
        <v>2</v>
      </c>
      <c r="H18" s="36">
        <v>31</v>
      </c>
      <c r="I18" s="36">
        <v>9.61</v>
      </c>
      <c r="J18" s="36">
        <v>5.08</v>
      </c>
      <c r="K18" s="36">
        <v>1441</v>
      </c>
      <c r="L18" s="36">
        <v>0</v>
      </c>
      <c r="M18" s="36">
        <v>0</v>
      </c>
      <c r="N18" s="36">
        <v>1441</v>
      </c>
      <c r="O18" s="36">
        <v>9</v>
      </c>
      <c r="P18" s="36">
        <v>0.62</v>
      </c>
      <c r="Q18" s="36">
        <v>279</v>
      </c>
      <c r="R18" s="36">
        <v>274</v>
      </c>
      <c r="S18" s="36">
        <v>0</v>
      </c>
      <c r="T18" s="36">
        <v>0</v>
      </c>
      <c r="U18" s="36">
        <v>98.21</v>
      </c>
      <c r="V18" s="36">
        <v>97.6</v>
      </c>
      <c r="W18" s="36">
        <v>274</v>
      </c>
      <c r="X18" s="36">
        <v>5</v>
      </c>
      <c r="Y18" s="36">
        <v>1.86</v>
      </c>
      <c r="Z18" s="36">
        <v>67</v>
      </c>
      <c r="AA18" s="36">
        <v>63</v>
      </c>
      <c r="AB18" s="36">
        <v>94.03</v>
      </c>
      <c r="AC18" s="36">
        <v>65</v>
      </c>
      <c r="AD18" s="36">
        <v>58</v>
      </c>
      <c r="AE18" s="36">
        <v>89.23</v>
      </c>
      <c r="AF18" s="36">
        <v>2.74</v>
      </c>
      <c r="AG18" s="36">
        <v>1.8277779999999999</v>
      </c>
      <c r="AH18" s="36">
        <v>53.98</v>
      </c>
      <c r="AI18" s="36">
        <v>66.599999999999994</v>
      </c>
      <c r="AJ18" s="46">
        <f t="shared" ca="1" si="1"/>
        <v>7</v>
      </c>
      <c r="AK18" s="47">
        <v>1.8587360594795539</v>
      </c>
      <c r="AL18" s="48">
        <v>6.6960000000000157</v>
      </c>
      <c r="AM18" s="1">
        <v>0</v>
      </c>
      <c r="AN18" s="1">
        <v>0</v>
      </c>
      <c r="AO18" s="1">
        <v>1</v>
      </c>
      <c r="AP18" s="1">
        <v>0</v>
      </c>
      <c r="AQ18" s="1">
        <v>0</v>
      </c>
      <c r="AR18" s="36">
        <v>0</v>
      </c>
      <c r="AS18" s="36">
        <v>1</v>
      </c>
      <c r="AT18" s="36">
        <v>0</v>
      </c>
      <c r="AU18" s="36">
        <v>1</v>
      </c>
    </row>
    <row r="19" spans="1:47">
      <c r="A19" s="49">
        <v>41909.75</v>
      </c>
      <c r="B19" s="36" t="s">
        <v>94</v>
      </c>
      <c r="C19" s="36" t="s">
        <v>100</v>
      </c>
      <c r="D19" s="36" t="s">
        <v>255</v>
      </c>
      <c r="E19" s="36" t="s">
        <v>99</v>
      </c>
      <c r="F19" s="36" t="s">
        <v>256</v>
      </c>
      <c r="G19" s="36">
        <v>4</v>
      </c>
      <c r="H19" s="36">
        <v>55</v>
      </c>
      <c r="I19" s="36">
        <v>22.26</v>
      </c>
      <c r="J19" s="36">
        <v>14.9</v>
      </c>
      <c r="K19" s="36">
        <v>3123</v>
      </c>
      <c r="L19" s="36">
        <v>0</v>
      </c>
      <c r="M19" s="36">
        <v>0</v>
      </c>
      <c r="N19" s="36">
        <v>3123</v>
      </c>
      <c r="O19" s="36">
        <v>54</v>
      </c>
      <c r="P19" s="36">
        <v>1.73</v>
      </c>
      <c r="Q19" s="36">
        <v>1157</v>
      </c>
      <c r="R19" s="36">
        <v>1149</v>
      </c>
      <c r="S19" s="36">
        <v>0</v>
      </c>
      <c r="T19" s="36">
        <v>0</v>
      </c>
      <c r="U19" s="36">
        <v>99.31</v>
      </c>
      <c r="V19" s="36">
        <v>97.59</v>
      </c>
      <c r="W19" s="36">
        <v>1149</v>
      </c>
      <c r="X19" s="36">
        <v>14</v>
      </c>
      <c r="Y19" s="36">
        <v>1.26</v>
      </c>
      <c r="Z19" s="36">
        <v>1830</v>
      </c>
      <c r="AA19" s="36">
        <v>1827.99</v>
      </c>
      <c r="AB19" s="36">
        <v>99.89</v>
      </c>
      <c r="AC19" s="36">
        <v>1792</v>
      </c>
      <c r="AD19" s="36">
        <v>1788.06</v>
      </c>
      <c r="AE19" s="36">
        <v>99.78</v>
      </c>
      <c r="AF19" s="36">
        <v>16.23</v>
      </c>
      <c r="AG19" s="36">
        <v>8.0777780000000003</v>
      </c>
      <c r="AH19" s="36">
        <v>108.91</v>
      </c>
      <c r="AI19" s="36">
        <v>49.78</v>
      </c>
      <c r="AJ19" s="46">
        <f t="shared" ca="1" si="1"/>
        <v>7</v>
      </c>
      <c r="AK19" s="47">
        <v>1.2623188797821598</v>
      </c>
      <c r="AL19" s="48">
        <v>27.883699999999962</v>
      </c>
      <c r="AM19" s="1">
        <v>0</v>
      </c>
      <c r="AN19" s="1">
        <v>0</v>
      </c>
      <c r="AO19" s="1">
        <v>1</v>
      </c>
      <c r="AP19" s="1">
        <v>0</v>
      </c>
      <c r="AQ19" s="1">
        <v>0</v>
      </c>
      <c r="AR19" s="36">
        <v>0</v>
      </c>
      <c r="AS19" s="36">
        <v>1</v>
      </c>
      <c r="AT19" s="36">
        <v>0</v>
      </c>
      <c r="AU19" s="36">
        <v>3</v>
      </c>
    </row>
    <row r="20" spans="1:47">
      <c r="A20" s="49">
        <v>41909.75</v>
      </c>
      <c r="B20" s="36" t="s">
        <v>94</v>
      </c>
      <c r="C20" s="36" t="s">
        <v>100</v>
      </c>
      <c r="D20" s="36" t="s">
        <v>255</v>
      </c>
      <c r="E20" s="36" t="s">
        <v>99</v>
      </c>
      <c r="F20" s="36" t="s">
        <v>332</v>
      </c>
      <c r="G20" s="36">
        <v>4</v>
      </c>
      <c r="H20" s="36">
        <v>55</v>
      </c>
      <c r="I20" s="36">
        <v>22.23</v>
      </c>
      <c r="J20" s="36">
        <v>14.9</v>
      </c>
      <c r="K20" s="36">
        <v>1663</v>
      </c>
      <c r="L20" s="36">
        <v>0</v>
      </c>
      <c r="M20" s="36">
        <v>0</v>
      </c>
      <c r="N20" s="36">
        <v>1663</v>
      </c>
      <c r="O20" s="36">
        <v>25</v>
      </c>
      <c r="P20" s="36">
        <v>1.5</v>
      </c>
      <c r="Q20" s="36">
        <v>648</v>
      </c>
      <c r="R20" s="36">
        <v>643</v>
      </c>
      <c r="S20" s="36">
        <v>0</v>
      </c>
      <c r="T20" s="36">
        <v>0</v>
      </c>
      <c r="U20" s="36">
        <v>99.23</v>
      </c>
      <c r="V20" s="36">
        <v>97.74</v>
      </c>
      <c r="W20" s="36">
        <v>643</v>
      </c>
      <c r="X20" s="36">
        <v>7</v>
      </c>
      <c r="Y20" s="36">
        <v>1.05</v>
      </c>
      <c r="Z20" s="36">
        <v>1980</v>
      </c>
      <c r="AA20" s="36">
        <v>1978.02</v>
      </c>
      <c r="AB20" s="36">
        <v>99.9</v>
      </c>
      <c r="AC20" s="36">
        <v>2008</v>
      </c>
      <c r="AD20" s="36">
        <v>2003.98</v>
      </c>
      <c r="AE20" s="36">
        <v>99.8</v>
      </c>
      <c r="AF20" s="36">
        <v>12.33</v>
      </c>
      <c r="AG20" s="36">
        <v>5.144444</v>
      </c>
      <c r="AH20" s="36">
        <v>82.77</v>
      </c>
      <c r="AI20" s="36">
        <v>41.71</v>
      </c>
      <c r="AJ20" s="46">
        <f t="shared" ca="1" si="1"/>
        <v>7</v>
      </c>
      <c r="AK20" s="47">
        <v>1.0464003826835684</v>
      </c>
      <c r="AL20" s="48">
        <v>14.644800000000032</v>
      </c>
      <c r="AM20" s="1">
        <v>0</v>
      </c>
      <c r="AN20" s="1">
        <v>0</v>
      </c>
      <c r="AO20" s="1">
        <v>1</v>
      </c>
      <c r="AP20" s="1">
        <v>0</v>
      </c>
      <c r="AQ20" s="1">
        <v>0</v>
      </c>
      <c r="AR20" s="36">
        <v>0</v>
      </c>
      <c r="AS20" s="36">
        <v>1</v>
      </c>
      <c r="AT20" s="36">
        <v>1</v>
      </c>
      <c r="AU20" s="36">
        <v>5</v>
      </c>
    </row>
    <row r="21" spans="1:47">
      <c r="A21" s="49">
        <v>41909.75</v>
      </c>
      <c r="B21" s="36" t="s">
        <v>94</v>
      </c>
      <c r="C21" s="36" t="s">
        <v>100</v>
      </c>
      <c r="D21" s="36" t="s">
        <v>691</v>
      </c>
      <c r="E21" s="36" t="s">
        <v>99</v>
      </c>
      <c r="F21" s="36" t="s">
        <v>692</v>
      </c>
      <c r="G21" s="36">
        <v>2</v>
      </c>
      <c r="H21" s="36">
        <v>23</v>
      </c>
      <c r="I21" s="36">
        <v>9.01</v>
      </c>
      <c r="J21" s="36">
        <v>4.34</v>
      </c>
      <c r="K21" s="36">
        <v>737</v>
      </c>
      <c r="L21" s="36">
        <v>0</v>
      </c>
      <c r="M21" s="36">
        <v>0</v>
      </c>
      <c r="N21" s="36">
        <v>737</v>
      </c>
      <c r="O21" s="36">
        <v>12</v>
      </c>
      <c r="P21" s="36">
        <v>1.63</v>
      </c>
      <c r="Q21" s="36">
        <v>132</v>
      </c>
      <c r="R21" s="36">
        <v>129</v>
      </c>
      <c r="S21" s="36">
        <v>0</v>
      </c>
      <c r="T21" s="36">
        <v>0</v>
      </c>
      <c r="U21" s="36">
        <v>97.73</v>
      </c>
      <c r="V21" s="36">
        <v>96.14</v>
      </c>
      <c r="W21" s="36">
        <v>129</v>
      </c>
      <c r="X21" s="36">
        <v>1</v>
      </c>
      <c r="Y21" s="36">
        <v>0.98</v>
      </c>
      <c r="Z21" s="36">
        <v>434</v>
      </c>
      <c r="AA21" s="36">
        <v>429.01</v>
      </c>
      <c r="AB21" s="36">
        <v>98.85</v>
      </c>
      <c r="AC21" s="36">
        <v>434</v>
      </c>
      <c r="AD21" s="36">
        <v>402.01</v>
      </c>
      <c r="AE21" s="36">
        <v>92.63</v>
      </c>
      <c r="AF21" s="36">
        <v>1.97</v>
      </c>
      <c r="AG21" s="36">
        <v>1.177778</v>
      </c>
      <c r="AH21" s="36">
        <v>45.26</v>
      </c>
      <c r="AI21" s="36">
        <v>59.89</v>
      </c>
      <c r="AJ21" s="46">
        <f t="shared" ca="1" si="1"/>
        <v>7</v>
      </c>
      <c r="AK21" s="47">
        <v>0.98039215686274506</v>
      </c>
      <c r="AL21" s="48">
        <v>5.0951999999999993</v>
      </c>
      <c r="AM21" s="1">
        <v>0</v>
      </c>
      <c r="AN21" s="1">
        <v>0</v>
      </c>
      <c r="AO21" s="1">
        <v>1</v>
      </c>
      <c r="AP21" s="1">
        <v>0</v>
      </c>
      <c r="AQ21" s="1">
        <v>0</v>
      </c>
      <c r="AR21" s="36">
        <v>0</v>
      </c>
      <c r="AS21" s="36">
        <v>1</v>
      </c>
      <c r="AT21" s="36">
        <v>0</v>
      </c>
      <c r="AU21" s="36">
        <v>1</v>
      </c>
    </row>
    <row r="22" spans="1:47">
      <c r="A22" s="49">
        <v>41909.75</v>
      </c>
      <c r="B22" s="36" t="s">
        <v>94</v>
      </c>
      <c r="C22" s="36" t="s">
        <v>100</v>
      </c>
      <c r="D22" s="36" t="s">
        <v>662</v>
      </c>
      <c r="E22" s="36" t="s">
        <v>99</v>
      </c>
      <c r="F22" s="36" t="s">
        <v>693</v>
      </c>
      <c r="G22" s="36">
        <v>2</v>
      </c>
      <c r="H22" s="36">
        <v>23</v>
      </c>
      <c r="I22" s="36">
        <v>9.99</v>
      </c>
      <c r="J22" s="36">
        <v>5.08</v>
      </c>
      <c r="K22" s="36">
        <v>5700</v>
      </c>
      <c r="L22" s="36">
        <v>0</v>
      </c>
      <c r="M22" s="36">
        <v>0</v>
      </c>
      <c r="N22" s="36">
        <v>5700</v>
      </c>
      <c r="O22" s="36">
        <v>48</v>
      </c>
      <c r="P22" s="36">
        <v>0.84</v>
      </c>
      <c r="Q22" s="36">
        <v>955</v>
      </c>
      <c r="R22" s="36">
        <v>918</v>
      </c>
      <c r="S22" s="36">
        <v>26</v>
      </c>
      <c r="T22" s="36">
        <v>2.719665</v>
      </c>
      <c r="U22" s="36">
        <v>96.13</v>
      </c>
      <c r="V22" s="36">
        <v>95.32</v>
      </c>
      <c r="W22" s="36">
        <v>918</v>
      </c>
      <c r="X22" s="36">
        <v>14</v>
      </c>
      <c r="Y22" s="36">
        <v>1.53</v>
      </c>
      <c r="Z22" s="36">
        <v>251</v>
      </c>
      <c r="AA22" s="36">
        <v>235.99</v>
      </c>
      <c r="AB22" s="36">
        <v>94.02</v>
      </c>
      <c r="AC22" s="36">
        <v>250</v>
      </c>
      <c r="AD22" s="36">
        <v>240</v>
      </c>
      <c r="AE22" s="36">
        <v>96</v>
      </c>
      <c r="AF22" s="36">
        <v>10.050000000000001</v>
      </c>
      <c r="AG22" s="36">
        <v>5.9055559999999998</v>
      </c>
      <c r="AH22" s="36">
        <v>197.68</v>
      </c>
      <c r="AI22" s="36">
        <v>58.76</v>
      </c>
      <c r="AJ22" s="46">
        <f t="shared" ca="1" si="1"/>
        <v>7</v>
      </c>
      <c r="AK22" s="47">
        <v>1.5184217090920924</v>
      </c>
      <c r="AL22" s="48">
        <v>44.694000000000067</v>
      </c>
      <c r="AM22" s="1">
        <v>0</v>
      </c>
      <c r="AN22" s="1">
        <v>0</v>
      </c>
      <c r="AO22" s="1">
        <v>1</v>
      </c>
      <c r="AP22" s="1">
        <v>0</v>
      </c>
      <c r="AQ22" s="1">
        <v>0</v>
      </c>
      <c r="AR22" s="36">
        <v>0</v>
      </c>
      <c r="AS22" s="36">
        <v>1</v>
      </c>
      <c r="AT22" s="36">
        <v>0</v>
      </c>
      <c r="AU22" s="36">
        <v>2</v>
      </c>
    </row>
    <row r="23" spans="1:47">
      <c r="A23" s="49">
        <v>41909.75</v>
      </c>
      <c r="B23" s="36" t="s">
        <v>94</v>
      </c>
      <c r="C23" s="36" t="s">
        <v>100</v>
      </c>
      <c r="D23" s="36" t="s">
        <v>945</v>
      </c>
      <c r="E23" s="36" t="s">
        <v>99</v>
      </c>
      <c r="F23" s="36" t="s">
        <v>946</v>
      </c>
      <c r="G23" s="36">
        <v>2</v>
      </c>
      <c r="H23" s="36">
        <v>23</v>
      </c>
      <c r="I23" s="36">
        <v>8.07</v>
      </c>
      <c r="J23" s="36">
        <v>3.63</v>
      </c>
      <c r="K23" s="36">
        <v>427</v>
      </c>
      <c r="L23" s="36">
        <v>0</v>
      </c>
      <c r="M23" s="36">
        <v>0</v>
      </c>
      <c r="N23" s="36">
        <v>427</v>
      </c>
      <c r="O23" s="36">
        <v>27</v>
      </c>
      <c r="P23" s="36">
        <v>6.32</v>
      </c>
      <c r="Q23" s="36">
        <v>95</v>
      </c>
      <c r="R23" s="36">
        <v>94</v>
      </c>
      <c r="S23" s="36">
        <v>0</v>
      </c>
      <c r="T23" s="36">
        <v>0</v>
      </c>
      <c r="U23" s="36">
        <v>98.95</v>
      </c>
      <c r="V23" s="36">
        <v>92.7</v>
      </c>
      <c r="W23" s="36">
        <v>94</v>
      </c>
      <c r="X23" s="36">
        <v>1</v>
      </c>
      <c r="Y23" s="36">
        <v>1.1000000000000001</v>
      </c>
      <c r="Z23" s="36">
        <v>145</v>
      </c>
      <c r="AA23" s="36">
        <v>145</v>
      </c>
      <c r="AB23" s="36">
        <v>100</v>
      </c>
      <c r="AC23" s="36">
        <v>144</v>
      </c>
      <c r="AD23" s="36">
        <v>142</v>
      </c>
      <c r="AE23" s="36">
        <v>98.61</v>
      </c>
      <c r="AF23" s="36">
        <v>1.75</v>
      </c>
      <c r="AG23" s="36">
        <v>1.111111E-2</v>
      </c>
      <c r="AH23" s="36">
        <v>48.25</v>
      </c>
      <c r="AI23" s="36">
        <v>0.63</v>
      </c>
      <c r="AJ23" s="46">
        <f t="shared" ca="1" si="1"/>
        <v>7</v>
      </c>
      <c r="AK23" s="47">
        <v>1.098901098901099</v>
      </c>
      <c r="AL23" s="48">
        <v>6.9349999999999978</v>
      </c>
      <c r="AM23" s="1">
        <v>0</v>
      </c>
      <c r="AN23" s="1">
        <v>1</v>
      </c>
      <c r="AO23" s="1">
        <v>2</v>
      </c>
      <c r="AP23" s="1">
        <v>0</v>
      </c>
      <c r="AQ23" s="1">
        <v>2</v>
      </c>
      <c r="AR23" s="36">
        <v>0</v>
      </c>
      <c r="AS23" s="36">
        <v>1</v>
      </c>
      <c r="AT23" s="36">
        <v>0</v>
      </c>
      <c r="AU23" s="36">
        <v>2</v>
      </c>
    </row>
    <row r="24" spans="1:47">
      <c r="A24" s="49">
        <v>41909.75</v>
      </c>
      <c r="B24" s="36" t="s">
        <v>94</v>
      </c>
      <c r="C24" s="36" t="s">
        <v>100</v>
      </c>
      <c r="D24" s="36" t="s">
        <v>269</v>
      </c>
      <c r="E24" s="36" t="s">
        <v>99</v>
      </c>
      <c r="F24" s="36" t="s">
        <v>270</v>
      </c>
      <c r="G24" s="36">
        <v>5</v>
      </c>
      <c r="H24" s="36">
        <v>71</v>
      </c>
      <c r="I24" s="36">
        <v>28.56</v>
      </c>
      <c r="J24" s="36">
        <v>21.04</v>
      </c>
      <c r="K24" s="36">
        <v>4613</v>
      </c>
      <c r="L24" s="36">
        <v>0</v>
      </c>
      <c r="M24" s="36">
        <v>0</v>
      </c>
      <c r="N24" s="36">
        <v>4613</v>
      </c>
      <c r="O24" s="36">
        <v>34</v>
      </c>
      <c r="P24" s="36">
        <v>0.74</v>
      </c>
      <c r="Q24" s="36">
        <v>2345</v>
      </c>
      <c r="R24" s="36">
        <v>2240</v>
      </c>
      <c r="S24" s="36">
        <v>91</v>
      </c>
      <c r="T24" s="36">
        <v>3.8805969999999999</v>
      </c>
      <c r="U24" s="36">
        <v>95.52</v>
      </c>
      <c r="V24" s="36">
        <v>94.81</v>
      </c>
      <c r="W24" s="36">
        <v>2240</v>
      </c>
      <c r="X24" s="36">
        <v>50</v>
      </c>
      <c r="Y24" s="36">
        <v>2.2400000000000002</v>
      </c>
      <c r="Z24" s="36">
        <v>1015</v>
      </c>
      <c r="AA24" s="36">
        <v>997.03</v>
      </c>
      <c r="AB24" s="36">
        <v>98.23</v>
      </c>
      <c r="AC24" s="36">
        <v>996</v>
      </c>
      <c r="AD24" s="36">
        <v>995</v>
      </c>
      <c r="AE24" s="36">
        <v>99.9</v>
      </c>
      <c r="AF24" s="36">
        <v>35.06</v>
      </c>
      <c r="AG24" s="36">
        <v>22.183330000000002</v>
      </c>
      <c r="AH24" s="36">
        <v>166.61</v>
      </c>
      <c r="AI24" s="36">
        <v>63.28</v>
      </c>
      <c r="AJ24" s="46">
        <f t="shared" ca="1" si="1"/>
        <v>7</v>
      </c>
      <c r="AK24" s="47">
        <v>2.2341675715045328</v>
      </c>
      <c r="AL24" s="48">
        <v>121.70549999999994</v>
      </c>
      <c r="AM24" s="1">
        <v>0</v>
      </c>
      <c r="AN24" s="1">
        <v>1</v>
      </c>
      <c r="AO24" s="1">
        <v>3</v>
      </c>
      <c r="AP24" s="1">
        <v>0</v>
      </c>
      <c r="AQ24" s="1">
        <v>1</v>
      </c>
      <c r="AR24" s="36">
        <v>1</v>
      </c>
      <c r="AS24" s="36">
        <v>1</v>
      </c>
      <c r="AT24" s="36">
        <v>6</v>
      </c>
      <c r="AU24" s="36">
        <v>5</v>
      </c>
    </row>
    <row r="25" spans="1:47">
      <c r="A25" s="49">
        <v>41909.75</v>
      </c>
      <c r="B25" s="36" t="s">
        <v>94</v>
      </c>
      <c r="C25" s="36" t="s">
        <v>100</v>
      </c>
      <c r="D25" s="36" t="s">
        <v>269</v>
      </c>
      <c r="E25" s="36" t="s">
        <v>99</v>
      </c>
      <c r="F25" s="36" t="s">
        <v>353</v>
      </c>
      <c r="G25" s="36">
        <v>4</v>
      </c>
      <c r="H25" s="36">
        <v>55</v>
      </c>
      <c r="I25" s="36">
        <v>21.89</v>
      </c>
      <c r="J25" s="36">
        <v>14.9</v>
      </c>
      <c r="K25" s="36">
        <v>2423</v>
      </c>
      <c r="L25" s="36">
        <v>0</v>
      </c>
      <c r="M25" s="36">
        <v>0</v>
      </c>
      <c r="N25" s="36">
        <v>2423</v>
      </c>
      <c r="O25" s="36">
        <v>11</v>
      </c>
      <c r="P25" s="36">
        <v>0.45</v>
      </c>
      <c r="Q25" s="36">
        <v>1171</v>
      </c>
      <c r="R25" s="36">
        <v>1170</v>
      </c>
      <c r="S25" s="36">
        <v>0</v>
      </c>
      <c r="T25" s="36">
        <v>0</v>
      </c>
      <c r="U25" s="36">
        <v>99.91</v>
      </c>
      <c r="V25" s="36">
        <v>99.46</v>
      </c>
      <c r="W25" s="36">
        <v>1170</v>
      </c>
      <c r="X25" s="36">
        <v>24</v>
      </c>
      <c r="Y25" s="36">
        <v>2</v>
      </c>
      <c r="Z25" s="36">
        <v>1828</v>
      </c>
      <c r="AA25" s="36">
        <v>1819.96</v>
      </c>
      <c r="AB25" s="36">
        <v>99.56</v>
      </c>
      <c r="AC25" s="36">
        <v>1866</v>
      </c>
      <c r="AD25" s="36">
        <v>1846.03</v>
      </c>
      <c r="AE25" s="36">
        <v>98.93</v>
      </c>
      <c r="AF25" s="36">
        <v>16.04</v>
      </c>
      <c r="AG25" s="36">
        <v>8.2722230000000003</v>
      </c>
      <c r="AH25" s="36">
        <v>107.64</v>
      </c>
      <c r="AI25" s="36">
        <v>51.58</v>
      </c>
      <c r="AJ25" s="46">
        <f t="shared" ca="1" si="1"/>
        <v>7</v>
      </c>
      <c r="AK25" s="47">
        <v>2.0065715217336781</v>
      </c>
      <c r="AL25" s="48">
        <v>6.3234000000000732</v>
      </c>
      <c r="AM25" s="1">
        <v>0</v>
      </c>
      <c r="AN25" s="1">
        <v>0</v>
      </c>
      <c r="AO25" s="1">
        <v>1</v>
      </c>
      <c r="AP25" s="1">
        <v>0</v>
      </c>
      <c r="AQ25" s="1">
        <v>0</v>
      </c>
      <c r="AR25" s="36">
        <v>1</v>
      </c>
      <c r="AS25" s="36">
        <v>0</v>
      </c>
      <c r="AT25" s="36">
        <v>4</v>
      </c>
      <c r="AU25" s="36">
        <v>0</v>
      </c>
    </row>
    <row r="26" spans="1:47">
      <c r="A26" s="49">
        <v>41909.75</v>
      </c>
      <c r="B26" s="36" t="s">
        <v>94</v>
      </c>
      <c r="C26" s="36" t="s">
        <v>100</v>
      </c>
      <c r="D26" s="36" t="s">
        <v>257</v>
      </c>
      <c r="E26" s="36" t="s">
        <v>99</v>
      </c>
      <c r="F26" s="36" t="s">
        <v>333</v>
      </c>
      <c r="G26" s="36">
        <v>4</v>
      </c>
      <c r="H26" s="36">
        <v>55</v>
      </c>
      <c r="I26" s="36">
        <v>22.36</v>
      </c>
      <c r="J26" s="36">
        <v>14.9</v>
      </c>
      <c r="K26" s="36">
        <v>1160</v>
      </c>
      <c r="L26" s="36">
        <v>0</v>
      </c>
      <c r="M26" s="36">
        <v>0</v>
      </c>
      <c r="N26" s="36">
        <v>1160</v>
      </c>
      <c r="O26" s="36">
        <v>11</v>
      </c>
      <c r="P26" s="36">
        <v>0.95</v>
      </c>
      <c r="Q26" s="36">
        <v>562</v>
      </c>
      <c r="R26" s="36">
        <v>551</v>
      </c>
      <c r="S26" s="36">
        <v>0</v>
      </c>
      <c r="T26" s="36">
        <v>0</v>
      </c>
      <c r="U26" s="36">
        <v>98.04</v>
      </c>
      <c r="V26" s="36">
        <v>97.11</v>
      </c>
      <c r="W26" s="36">
        <v>551</v>
      </c>
      <c r="X26" s="36">
        <v>9</v>
      </c>
      <c r="Y26" s="36">
        <v>1.56</v>
      </c>
      <c r="Z26" s="36">
        <v>773</v>
      </c>
      <c r="AA26" s="36">
        <v>773</v>
      </c>
      <c r="AB26" s="36">
        <v>100</v>
      </c>
      <c r="AC26" s="36">
        <v>800</v>
      </c>
      <c r="AD26" s="36">
        <v>798</v>
      </c>
      <c r="AE26" s="36">
        <v>99.75</v>
      </c>
      <c r="AF26" s="36">
        <v>8.57</v>
      </c>
      <c r="AG26" s="36">
        <v>0.32777780000000001</v>
      </c>
      <c r="AH26" s="36">
        <v>57.49</v>
      </c>
      <c r="AI26" s="36">
        <v>3.83</v>
      </c>
      <c r="AJ26" s="46">
        <f t="shared" ca="1" si="1"/>
        <v>7</v>
      </c>
      <c r="AK26" s="47">
        <v>1.5625</v>
      </c>
      <c r="AL26" s="48">
        <v>16.241800000000001</v>
      </c>
      <c r="AM26" s="1">
        <v>0</v>
      </c>
      <c r="AN26" s="1">
        <v>0</v>
      </c>
      <c r="AO26" s="1">
        <v>1</v>
      </c>
      <c r="AP26" s="1">
        <v>0</v>
      </c>
      <c r="AQ26" s="1">
        <v>1</v>
      </c>
      <c r="AR26" s="36">
        <v>0</v>
      </c>
      <c r="AS26" s="36">
        <v>1</v>
      </c>
      <c r="AT26" s="36">
        <v>1</v>
      </c>
      <c r="AU26" s="36">
        <v>5</v>
      </c>
    </row>
    <row r="27" spans="1:47">
      <c r="A27" s="49">
        <v>41909.75</v>
      </c>
      <c r="B27" s="36" t="s">
        <v>94</v>
      </c>
      <c r="C27" s="36" t="s">
        <v>100</v>
      </c>
      <c r="D27" s="36" t="s">
        <v>334</v>
      </c>
      <c r="E27" s="36" t="s">
        <v>99</v>
      </c>
      <c r="F27" s="36" t="s">
        <v>373</v>
      </c>
      <c r="G27" s="36">
        <v>6</v>
      </c>
      <c r="H27" s="36">
        <v>87</v>
      </c>
      <c r="I27" s="36">
        <v>34.06</v>
      </c>
      <c r="J27" s="36">
        <v>25.53</v>
      </c>
      <c r="K27" s="36">
        <v>4810</v>
      </c>
      <c r="L27" s="36">
        <v>0</v>
      </c>
      <c r="M27" s="36">
        <v>0</v>
      </c>
      <c r="N27" s="36">
        <v>4810</v>
      </c>
      <c r="O27" s="36">
        <v>26</v>
      </c>
      <c r="P27" s="36">
        <v>0.54</v>
      </c>
      <c r="Q27" s="36">
        <v>2174</v>
      </c>
      <c r="R27" s="36">
        <v>2162</v>
      </c>
      <c r="S27" s="36">
        <v>0</v>
      </c>
      <c r="T27" s="36">
        <v>0</v>
      </c>
      <c r="U27" s="36">
        <v>99.45</v>
      </c>
      <c r="V27" s="36">
        <v>98.91</v>
      </c>
      <c r="W27" s="36">
        <v>2162</v>
      </c>
      <c r="X27" s="36">
        <v>50</v>
      </c>
      <c r="Y27" s="36">
        <v>2.35</v>
      </c>
      <c r="Z27" s="36">
        <v>1297</v>
      </c>
      <c r="AA27" s="36">
        <v>1297</v>
      </c>
      <c r="AB27" s="36">
        <v>100</v>
      </c>
      <c r="AC27" s="36">
        <v>1265</v>
      </c>
      <c r="AD27" s="36">
        <v>1259.94</v>
      </c>
      <c r="AE27" s="36">
        <v>99.6</v>
      </c>
      <c r="AF27" s="36">
        <v>29.46</v>
      </c>
      <c r="AG27" s="36">
        <v>19.205549999999999</v>
      </c>
      <c r="AH27" s="36">
        <v>115.4</v>
      </c>
      <c r="AI27" s="36">
        <v>65.19</v>
      </c>
      <c r="AJ27" s="46">
        <f t="shared" ca="1" si="1"/>
        <v>7</v>
      </c>
      <c r="AK27" s="47">
        <v>2.3530076143326402</v>
      </c>
      <c r="AL27" s="48">
        <v>23.696600000000075</v>
      </c>
      <c r="AM27" s="1">
        <v>0</v>
      </c>
      <c r="AN27" s="1">
        <v>0</v>
      </c>
      <c r="AO27" s="1">
        <v>1</v>
      </c>
      <c r="AP27" s="1">
        <v>0</v>
      </c>
      <c r="AQ27" s="1">
        <v>0</v>
      </c>
      <c r="AR27" s="36">
        <v>1</v>
      </c>
      <c r="AS27" s="36">
        <v>0</v>
      </c>
      <c r="AT27" s="36">
        <v>6</v>
      </c>
      <c r="AU27" s="36">
        <v>4</v>
      </c>
    </row>
    <row r="28" spans="1:47">
      <c r="A28" s="49">
        <v>41909.75</v>
      </c>
      <c r="B28" s="36" t="s">
        <v>94</v>
      </c>
      <c r="C28" s="36" t="s">
        <v>100</v>
      </c>
      <c r="D28" s="36" t="s">
        <v>212</v>
      </c>
      <c r="E28" s="36" t="s">
        <v>99</v>
      </c>
      <c r="F28" s="36" t="s">
        <v>213</v>
      </c>
      <c r="G28" s="36">
        <v>2</v>
      </c>
      <c r="H28" s="36">
        <v>23</v>
      </c>
      <c r="I28" s="36">
        <v>10.89</v>
      </c>
      <c r="J28" s="36">
        <v>5.84</v>
      </c>
      <c r="K28" s="36">
        <v>508</v>
      </c>
      <c r="L28" s="36">
        <v>0</v>
      </c>
      <c r="M28" s="36">
        <v>0</v>
      </c>
      <c r="N28" s="36">
        <v>508</v>
      </c>
      <c r="O28" s="36">
        <v>4</v>
      </c>
      <c r="P28" s="36">
        <v>0.79</v>
      </c>
      <c r="Q28" s="36">
        <v>260</v>
      </c>
      <c r="R28" s="36">
        <v>256</v>
      </c>
      <c r="S28" s="36">
        <v>0</v>
      </c>
      <c r="T28" s="36">
        <v>0</v>
      </c>
      <c r="U28" s="36">
        <v>98.46</v>
      </c>
      <c r="V28" s="36">
        <v>97.68</v>
      </c>
      <c r="W28" s="36">
        <v>256</v>
      </c>
      <c r="X28" s="36">
        <v>10</v>
      </c>
      <c r="Y28" s="36">
        <v>3.94</v>
      </c>
      <c r="Z28" s="36">
        <v>59</v>
      </c>
      <c r="AA28" s="36">
        <v>57</v>
      </c>
      <c r="AB28" s="36">
        <v>96.61</v>
      </c>
      <c r="AC28" s="36">
        <v>55</v>
      </c>
      <c r="AD28" s="36">
        <v>55</v>
      </c>
      <c r="AE28" s="36">
        <v>100</v>
      </c>
      <c r="AF28" s="36">
        <v>3.92</v>
      </c>
      <c r="AG28" s="36">
        <v>0.1222222</v>
      </c>
      <c r="AH28" s="36">
        <v>67.14</v>
      </c>
      <c r="AI28" s="36">
        <v>3.12</v>
      </c>
      <c r="AJ28" s="46">
        <f t="shared" ca="1" si="1"/>
        <v>7</v>
      </c>
      <c r="AK28" s="47">
        <v>3.9370078740157481</v>
      </c>
      <c r="AL28" s="48">
        <v>6.0319999999999823</v>
      </c>
      <c r="AM28" s="1">
        <v>0</v>
      </c>
      <c r="AN28" s="1">
        <v>0</v>
      </c>
      <c r="AO28" s="1">
        <v>2</v>
      </c>
      <c r="AP28" s="1">
        <v>1</v>
      </c>
      <c r="AQ28" s="1">
        <v>0</v>
      </c>
      <c r="AR28" s="36">
        <v>1</v>
      </c>
      <c r="AS28" s="36">
        <v>1</v>
      </c>
      <c r="AT28" s="36">
        <v>3</v>
      </c>
      <c r="AU28" s="36">
        <v>4</v>
      </c>
    </row>
    <row r="29" spans="1:47">
      <c r="A29" s="49">
        <v>41909.75</v>
      </c>
      <c r="B29" s="36" t="s">
        <v>94</v>
      </c>
      <c r="C29" s="36" t="s">
        <v>100</v>
      </c>
      <c r="D29" s="36" t="s">
        <v>212</v>
      </c>
      <c r="E29" s="36" t="s">
        <v>99</v>
      </c>
      <c r="F29" s="36" t="s">
        <v>259</v>
      </c>
      <c r="G29" s="36">
        <v>2</v>
      </c>
      <c r="H29" s="36">
        <v>23</v>
      </c>
      <c r="I29" s="36">
        <v>10.84</v>
      </c>
      <c r="J29" s="36">
        <v>5.84</v>
      </c>
      <c r="K29" s="36">
        <v>233</v>
      </c>
      <c r="L29" s="36">
        <v>0</v>
      </c>
      <c r="M29" s="36">
        <v>0</v>
      </c>
      <c r="N29" s="36">
        <v>233</v>
      </c>
      <c r="O29" s="36">
        <v>3</v>
      </c>
      <c r="P29" s="36">
        <v>1.29</v>
      </c>
      <c r="Q29" s="36">
        <v>113</v>
      </c>
      <c r="R29" s="36">
        <v>112</v>
      </c>
      <c r="S29" s="36">
        <v>0</v>
      </c>
      <c r="T29" s="36">
        <v>0</v>
      </c>
      <c r="U29" s="36">
        <v>99.12</v>
      </c>
      <c r="V29" s="36">
        <v>97.84</v>
      </c>
      <c r="W29" s="36">
        <v>112</v>
      </c>
      <c r="X29" s="36">
        <v>10</v>
      </c>
      <c r="Y29" s="36">
        <v>6.62</v>
      </c>
      <c r="Z29" s="36">
        <v>200</v>
      </c>
      <c r="AA29" s="36">
        <v>200</v>
      </c>
      <c r="AB29" s="36">
        <v>100</v>
      </c>
      <c r="AC29" s="36">
        <v>245</v>
      </c>
      <c r="AD29" s="36">
        <v>239</v>
      </c>
      <c r="AE29" s="36">
        <v>97.55</v>
      </c>
      <c r="AF29" s="36">
        <v>1.99</v>
      </c>
      <c r="AG29" s="36">
        <v>0.1055556</v>
      </c>
      <c r="AH29" s="36">
        <v>34.04</v>
      </c>
      <c r="AI29" s="36">
        <v>5.31</v>
      </c>
      <c r="AJ29" s="46">
        <f t="shared" ca="1" si="1"/>
        <v>7</v>
      </c>
      <c r="AK29" s="47">
        <v>6.6225165562913908</v>
      </c>
      <c r="AL29" s="48">
        <v>2.4407999999999963</v>
      </c>
      <c r="AM29" s="1">
        <v>1</v>
      </c>
      <c r="AN29" s="1">
        <v>0</v>
      </c>
      <c r="AO29" s="1">
        <v>2</v>
      </c>
      <c r="AP29" s="1">
        <v>1</v>
      </c>
      <c r="AQ29" s="1">
        <v>0</v>
      </c>
      <c r="AR29" s="36">
        <v>1</v>
      </c>
      <c r="AS29" s="36">
        <v>0</v>
      </c>
      <c r="AT29" s="36">
        <v>2</v>
      </c>
      <c r="AU29" s="36">
        <v>0</v>
      </c>
    </row>
    <row r="30" spans="1:47">
      <c r="A30" s="49">
        <v>41909.75</v>
      </c>
      <c r="B30" s="36" t="s">
        <v>94</v>
      </c>
      <c r="C30" s="36" t="s">
        <v>100</v>
      </c>
      <c r="D30" s="36" t="s">
        <v>212</v>
      </c>
      <c r="E30" s="36" t="s">
        <v>99</v>
      </c>
      <c r="F30" s="36" t="s">
        <v>260</v>
      </c>
      <c r="G30" s="36">
        <v>3</v>
      </c>
      <c r="H30" s="36">
        <v>39</v>
      </c>
      <c r="I30" s="36">
        <v>16.39</v>
      </c>
      <c r="J30" s="36">
        <v>9.83</v>
      </c>
      <c r="K30" s="36">
        <v>1055</v>
      </c>
      <c r="L30" s="36">
        <v>0</v>
      </c>
      <c r="M30" s="36">
        <v>0</v>
      </c>
      <c r="N30" s="36">
        <v>1055</v>
      </c>
      <c r="O30" s="36">
        <v>3</v>
      </c>
      <c r="P30" s="36">
        <v>0.28000000000000003</v>
      </c>
      <c r="Q30" s="36">
        <v>509</v>
      </c>
      <c r="R30" s="36">
        <v>508</v>
      </c>
      <c r="S30" s="36">
        <v>0</v>
      </c>
      <c r="T30" s="36">
        <v>0</v>
      </c>
      <c r="U30" s="36">
        <v>99.8</v>
      </c>
      <c r="V30" s="36">
        <v>99.52</v>
      </c>
      <c r="W30" s="36">
        <v>508</v>
      </c>
      <c r="X30" s="36">
        <v>11</v>
      </c>
      <c r="Y30" s="36">
        <v>2.34</v>
      </c>
      <c r="Z30" s="36">
        <v>278</v>
      </c>
      <c r="AA30" s="36">
        <v>276</v>
      </c>
      <c r="AB30" s="36">
        <v>99.28</v>
      </c>
      <c r="AC30" s="36">
        <v>239</v>
      </c>
      <c r="AD30" s="36">
        <v>239</v>
      </c>
      <c r="AE30" s="36">
        <v>100</v>
      </c>
      <c r="AF30" s="36">
        <v>5.92</v>
      </c>
      <c r="AG30" s="36">
        <v>0.65555549999999996</v>
      </c>
      <c r="AH30" s="36">
        <v>60.2</v>
      </c>
      <c r="AI30" s="36">
        <v>11.08</v>
      </c>
      <c r="AJ30" s="46">
        <f t="shared" ca="1" si="1"/>
        <v>7</v>
      </c>
      <c r="AK30" s="47">
        <v>2.335456475583864</v>
      </c>
      <c r="AL30" s="48">
        <v>2.4432000000000205</v>
      </c>
      <c r="AM30" s="1">
        <v>0</v>
      </c>
      <c r="AN30" s="1">
        <v>0</v>
      </c>
      <c r="AO30" s="1">
        <v>1</v>
      </c>
      <c r="AP30" s="1">
        <v>0</v>
      </c>
      <c r="AQ30" s="1">
        <v>0</v>
      </c>
      <c r="AR30" s="36">
        <v>1</v>
      </c>
      <c r="AS30" s="36">
        <v>0</v>
      </c>
      <c r="AT30" s="36">
        <v>2</v>
      </c>
      <c r="AU30" s="36">
        <v>2</v>
      </c>
    </row>
    <row r="31" spans="1:47">
      <c r="A31" s="49">
        <v>41909.75</v>
      </c>
      <c r="B31" s="36" t="s">
        <v>94</v>
      </c>
      <c r="C31" s="36" t="s">
        <v>100</v>
      </c>
      <c r="D31" s="36" t="s">
        <v>263</v>
      </c>
      <c r="E31" s="36" t="s">
        <v>99</v>
      </c>
      <c r="F31" s="36" t="s">
        <v>264</v>
      </c>
      <c r="G31" s="36">
        <v>4</v>
      </c>
      <c r="H31" s="36">
        <v>55</v>
      </c>
      <c r="I31" s="36">
        <v>22.86</v>
      </c>
      <c r="J31" s="36">
        <v>15.76</v>
      </c>
      <c r="K31" s="36">
        <v>2509</v>
      </c>
      <c r="L31" s="36">
        <v>0</v>
      </c>
      <c r="M31" s="36">
        <v>0</v>
      </c>
      <c r="N31" s="36">
        <v>2509</v>
      </c>
      <c r="O31" s="36">
        <v>15</v>
      </c>
      <c r="P31" s="36">
        <v>0.6</v>
      </c>
      <c r="Q31" s="36">
        <v>1237</v>
      </c>
      <c r="R31" s="36">
        <v>1227</v>
      </c>
      <c r="S31" s="36">
        <v>0</v>
      </c>
      <c r="T31" s="36">
        <v>0</v>
      </c>
      <c r="U31" s="36">
        <v>99.19</v>
      </c>
      <c r="V31" s="36">
        <v>98.59</v>
      </c>
      <c r="W31" s="36">
        <v>1227</v>
      </c>
      <c r="X31" s="36">
        <v>25</v>
      </c>
      <c r="Y31" s="36">
        <v>2.09</v>
      </c>
      <c r="Z31" s="36">
        <v>805</v>
      </c>
      <c r="AA31" s="36">
        <v>802.99</v>
      </c>
      <c r="AB31" s="36">
        <v>99.75</v>
      </c>
      <c r="AC31" s="36">
        <v>777</v>
      </c>
      <c r="AD31" s="36">
        <v>770.01</v>
      </c>
      <c r="AE31" s="36">
        <v>99.1</v>
      </c>
      <c r="AF31" s="36">
        <v>15.9</v>
      </c>
      <c r="AG31" s="36">
        <v>10.144439999999999</v>
      </c>
      <c r="AH31" s="36">
        <v>100.89</v>
      </c>
      <c r="AI31" s="36">
        <v>63.8</v>
      </c>
      <c r="AJ31" s="46">
        <f t="shared" ca="1" si="1"/>
        <v>7</v>
      </c>
      <c r="AK31" s="47">
        <v>2.0937672735800072</v>
      </c>
      <c r="AL31" s="48">
        <v>17.441699999999958</v>
      </c>
      <c r="AM31" s="1">
        <v>0</v>
      </c>
      <c r="AN31" s="1">
        <v>0</v>
      </c>
      <c r="AO31" s="1">
        <v>1</v>
      </c>
      <c r="AP31" s="1">
        <v>0</v>
      </c>
      <c r="AQ31" s="1">
        <v>0</v>
      </c>
      <c r="AR31" s="36">
        <v>1</v>
      </c>
      <c r="AS31" s="36">
        <v>0</v>
      </c>
      <c r="AT31" s="36">
        <v>5</v>
      </c>
      <c r="AU31" s="36">
        <v>0</v>
      </c>
    </row>
    <row r="32" spans="1:47">
      <c r="A32" s="49">
        <v>41909.75</v>
      </c>
      <c r="B32" s="36" t="s">
        <v>94</v>
      </c>
      <c r="C32" s="36" t="s">
        <v>100</v>
      </c>
      <c r="D32" s="36" t="s">
        <v>992</v>
      </c>
      <c r="E32" s="36" t="s">
        <v>99</v>
      </c>
      <c r="F32" s="36" t="s">
        <v>993</v>
      </c>
      <c r="G32" s="36">
        <v>2</v>
      </c>
      <c r="H32" s="36">
        <v>23</v>
      </c>
      <c r="I32" s="36">
        <v>9.11</v>
      </c>
      <c r="J32" s="36">
        <v>4.34</v>
      </c>
      <c r="K32" s="36">
        <v>1745</v>
      </c>
      <c r="L32" s="36">
        <v>0</v>
      </c>
      <c r="M32" s="36">
        <v>0</v>
      </c>
      <c r="N32" s="36">
        <v>1745</v>
      </c>
      <c r="O32" s="36">
        <v>23</v>
      </c>
      <c r="P32" s="36">
        <v>1.32</v>
      </c>
      <c r="Q32" s="36">
        <v>508</v>
      </c>
      <c r="R32" s="36">
        <v>504</v>
      </c>
      <c r="S32" s="36">
        <v>0</v>
      </c>
      <c r="T32" s="36">
        <v>0</v>
      </c>
      <c r="U32" s="36">
        <v>99.21</v>
      </c>
      <c r="V32" s="36">
        <v>97.9</v>
      </c>
      <c r="W32" s="36">
        <v>504</v>
      </c>
      <c r="X32" s="36">
        <v>7</v>
      </c>
      <c r="Y32" s="36">
        <v>1.44</v>
      </c>
      <c r="Z32" s="36">
        <v>179</v>
      </c>
      <c r="AA32" s="36">
        <v>179</v>
      </c>
      <c r="AB32" s="36">
        <v>100</v>
      </c>
      <c r="AC32" s="36">
        <v>172</v>
      </c>
      <c r="AD32" s="36">
        <v>159.99</v>
      </c>
      <c r="AE32" s="36">
        <v>93.02</v>
      </c>
      <c r="AF32" s="36">
        <v>4.57</v>
      </c>
      <c r="AG32" s="36">
        <v>2.1944439999999998</v>
      </c>
      <c r="AH32" s="36">
        <v>105.1</v>
      </c>
      <c r="AI32" s="36">
        <v>48.05</v>
      </c>
      <c r="AJ32" s="46">
        <f t="shared" ca="1" si="1"/>
        <v>7</v>
      </c>
      <c r="AK32" s="47">
        <v>1.4433287284273904</v>
      </c>
      <c r="AL32" s="48">
        <v>10.667999999999971</v>
      </c>
      <c r="AM32" s="1">
        <v>0</v>
      </c>
      <c r="AN32" s="1">
        <v>0</v>
      </c>
      <c r="AO32" s="1">
        <v>1</v>
      </c>
      <c r="AP32" s="1">
        <v>0</v>
      </c>
      <c r="AQ32" s="1">
        <v>0</v>
      </c>
      <c r="AR32" s="36">
        <v>0</v>
      </c>
      <c r="AS32" s="36">
        <v>1</v>
      </c>
      <c r="AT32" s="36">
        <v>0</v>
      </c>
      <c r="AU32" s="36">
        <v>2</v>
      </c>
    </row>
    <row r="33" spans="1:47">
      <c r="A33" s="49">
        <v>41909.75</v>
      </c>
      <c r="B33" s="36" t="s">
        <v>94</v>
      </c>
      <c r="C33" s="36" t="s">
        <v>100</v>
      </c>
      <c r="D33" s="36" t="s">
        <v>994</v>
      </c>
      <c r="E33" s="36" t="s">
        <v>99</v>
      </c>
      <c r="F33" s="36" t="s">
        <v>995</v>
      </c>
      <c r="G33" s="36">
        <v>2</v>
      </c>
      <c r="H33" s="36">
        <v>23</v>
      </c>
      <c r="I33" s="36">
        <v>10.119999999999999</v>
      </c>
      <c r="J33" s="36">
        <v>5.08</v>
      </c>
      <c r="K33" s="36">
        <v>983</v>
      </c>
      <c r="L33" s="36">
        <v>0</v>
      </c>
      <c r="M33" s="36">
        <v>0</v>
      </c>
      <c r="N33" s="36">
        <v>983</v>
      </c>
      <c r="O33" s="36">
        <v>4</v>
      </c>
      <c r="P33" s="36">
        <v>0.41</v>
      </c>
      <c r="Q33" s="36">
        <v>271</v>
      </c>
      <c r="R33" s="36">
        <v>266</v>
      </c>
      <c r="S33" s="36">
        <v>0</v>
      </c>
      <c r="T33" s="36">
        <v>0</v>
      </c>
      <c r="U33" s="36">
        <v>98.15</v>
      </c>
      <c r="V33" s="36">
        <v>97.75</v>
      </c>
      <c r="W33" s="36">
        <v>266</v>
      </c>
      <c r="X33" s="36">
        <v>6</v>
      </c>
      <c r="Y33" s="36">
        <v>2.31</v>
      </c>
      <c r="Z33" s="36">
        <v>76</v>
      </c>
      <c r="AA33" s="36">
        <v>76</v>
      </c>
      <c r="AB33" s="36">
        <v>100</v>
      </c>
      <c r="AC33" s="36">
        <v>76</v>
      </c>
      <c r="AD33" s="36">
        <v>70</v>
      </c>
      <c r="AE33" s="36">
        <v>92.11</v>
      </c>
      <c r="AF33" s="36">
        <v>3.34</v>
      </c>
      <c r="AG33" s="36">
        <v>0.70555559999999995</v>
      </c>
      <c r="AH33" s="36">
        <v>65.67</v>
      </c>
      <c r="AI33" s="36">
        <v>21.13</v>
      </c>
      <c r="AJ33" s="46">
        <f t="shared" ca="1" si="1"/>
        <v>7</v>
      </c>
      <c r="AK33" s="47">
        <v>2.3076923076923079</v>
      </c>
      <c r="AL33" s="48">
        <v>6.0975000000000001</v>
      </c>
      <c r="AM33" s="1">
        <v>0</v>
      </c>
      <c r="AN33" s="1">
        <v>0</v>
      </c>
      <c r="AO33" s="1">
        <v>2</v>
      </c>
      <c r="AP33" s="1">
        <v>0</v>
      </c>
      <c r="AQ33" s="1">
        <v>0</v>
      </c>
      <c r="AR33" s="36">
        <v>1</v>
      </c>
      <c r="AS33" s="36">
        <v>1</v>
      </c>
      <c r="AT33" s="36">
        <v>1</v>
      </c>
      <c r="AU33" s="36">
        <v>1</v>
      </c>
    </row>
    <row r="34" spans="1:47">
      <c r="A34" s="49">
        <v>41909.75</v>
      </c>
      <c r="B34" s="36" t="s">
        <v>94</v>
      </c>
      <c r="C34" s="36" t="s">
        <v>100</v>
      </c>
      <c r="D34" s="36" t="s">
        <v>275</v>
      </c>
      <c r="E34" s="36" t="s">
        <v>99</v>
      </c>
      <c r="F34" s="36" t="s">
        <v>276</v>
      </c>
      <c r="G34" s="36">
        <v>4</v>
      </c>
      <c r="H34" s="36">
        <v>55</v>
      </c>
      <c r="I34" s="36">
        <v>22.45</v>
      </c>
      <c r="J34" s="36">
        <v>14.9</v>
      </c>
      <c r="K34" s="36">
        <v>3623</v>
      </c>
      <c r="L34" s="36">
        <v>0</v>
      </c>
      <c r="M34" s="36">
        <v>0</v>
      </c>
      <c r="N34" s="36">
        <v>3623</v>
      </c>
      <c r="O34" s="36">
        <v>37</v>
      </c>
      <c r="P34" s="36">
        <v>1.02</v>
      </c>
      <c r="Q34" s="36">
        <v>1613</v>
      </c>
      <c r="R34" s="36">
        <v>1589</v>
      </c>
      <c r="S34" s="36">
        <v>6</v>
      </c>
      <c r="T34" s="36">
        <v>0.37197770000000002</v>
      </c>
      <c r="U34" s="36">
        <v>98.51</v>
      </c>
      <c r="V34" s="36">
        <v>97.51</v>
      </c>
      <c r="W34" s="36">
        <v>1589</v>
      </c>
      <c r="X34" s="36">
        <v>26</v>
      </c>
      <c r="Y34" s="36">
        <v>1.68</v>
      </c>
      <c r="Z34" s="36">
        <v>1544</v>
      </c>
      <c r="AA34" s="36">
        <v>1544</v>
      </c>
      <c r="AB34" s="36">
        <v>100</v>
      </c>
      <c r="AC34" s="36">
        <v>1507</v>
      </c>
      <c r="AD34" s="36">
        <v>1503.99</v>
      </c>
      <c r="AE34" s="36">
        <v>99.8</v>
      </c>
      <c r="AF34" s="36">
        <v>20.69</v>
      </c>
      <c r="AG34" s="36">
        <v>10.53889</v>
      </c>
      <c r="AH34" s="36">
        <v>138.88999999999999</v>
      </c>
      <c r="AI34" s="36">
        <v>50.93</v>
      </c>
      <c r="AJ34" s="46">
        <f t="shared" ca="1" si="1"/>
        <v>7</v>
      </c>
      <c r="AK34" s="47">
        <v>1.6785130956300558</v>
      </c>
      <c r="AL34" s="48">
        <v>40.16369999999992</v>
      </c>
      <c r="AM34" s="1">
        <v>0</v>
      </c>
      <c r="AN34" s="1">
        <v>0</v>
      </c>
      <c r="AO34" s="1">
        <v>1</v>
      </c>
      <c r="AP34" s="1">
        <v>0</v>
      </c>
      <c r="AQ34" s="1">
        <v>0</v>
      </c>
      <c r="AR34" s="36">
        <v>0</v>
      </c>
      <c r="AS34" s="36">
        <v>1</v>
      </c>
      <c r="AT34" s="36">
        <v>2</v>
      </c>
      <c r="AU34" s="36">
        <v>6</v>
      </c>
    </row>
    <row r="35" spans="1:47">
      <c r="A35" s="49">
        <v>41909.791666666664</v>
      </c>
      <c r="B35" s="36" t="s">
        <v>94</v>
      </c>
      <c r="C35" s="36" t="s">
        <v>100</v>
      </c>
      <c r="D35" s="36" t="s">
        <v>855</v>
      </c>
      <c r="E35" s="36" t="s">
        <v>99</v>
      </c>
      <c r="F35" s="36" t="s">
        <v>856</v>
      </c>
      <c r="G35" s="36">
        <v>6</v>
      </c>
      <c r="H35" s="36">
        <v>87</v>
      </c>
      <c r="I35" s="36">
        <v>33.97</v>
      </c>
      <c r="J35" s="36">
        <v>25.53</v>
      </c>
      <c r="K35" s="36">
        <v>1141</v>
      </c>
      <c r="L35" s="36">
        <v>0</v>
      </c>
      <c r="M35" s="36">
        <v>0</v>
      </c>
      <c r="N35" s="36">
        <v>1141</v>
      </c>
      <c r="O35" s="36">
        <v>17</v>
      </c>
      <c r="P35" s="36">
        <v>1.49</v>
      </c>
      <c r="Q35" s="36">
        <v>433</v>
      </c>
      <c r="R35" s="36">
        <v>428</v>
      </c>
      <c r="S35" s="36">
        <v>0</v>
      </c>
      <c r="T35" s="36">
        <v>0</v>
      </c>
      <c r="U35" s="36">
        <v>98.85</v>
      </c>
      <c r="V35" s="36">
        <v>97.38</v>
      </c>
      <c r="W35" s="36">
        <v>428</v>
      </c>
      <c r="X35" s="36">
        <v>2</v>
      </c>
      <c r="Y35" s="36">
        <v>0.23</v>
      </c>
      <c r="Z35" s="36">
        <v>2498</v>
      </c>
      <c r="AA35" s="36">
        <v>2494</v>
      </c>
      <c r="AB35" s="36">
        <v>99.84</v>
      </c>
      <c r="AC35" s="36">
        <v>2954</v>
      </c>
      <c r="AD35" s="36">
        <v>2940.12</v>
      </c>
      <c r="AE35" s="36">
        <v>99.53</v>
      </c>
      <c r="AF35" s="36">
        <v>10.76</v>
      </c>
      <c r="AG35" s="36">
        <v>7.9666670000000002</v>
      </c>
      <c r="AH35" s="36">
        <v>42.15</v>
      </c>
      <c r="AI35" s="36">
        <v>74.03</v>
      </c>
      <c r="AJ35" s="46">
        <f t="shared" ca="1" si="1"/>
        <v>7</v>
      </c>
      <c r="AK35" s="47">
        <v>0.22880153754633231</v>
      </c>
      <c r="AL35" s="48">
        <v>11.344600000000019</v>
      </c>
      <c r="AM35" s="1">
        <v>0</v>
      </c>
      <c r="AN35" s="1">
        <v>0</v>
      </c>
      <c r="AO35" s="1">
        <v>1</v>
      </c>
      <c r="AP35" s="1">
        <v>0</v>
      </c>
      <c r="AQ35" s="1">
        <v>0</v>
      </c>
      <c r="AR35" s="36">
        <v>0</v>
      </c>
      <c r="AS35" s="36">
        <v>1</v>
      </c>
      <c r="AT35" s="36">
        <v>0</v>
      </c>
      <c r="AU35" s="36">
        <v>2</v>
      </c>
    </row>
    <row r="36" spans="1:47">
      <c r="A36" s="49">
        <v>41909.791666666664</v>
      </c>
      <c r="B36" s="36" t="s">
        <v>94</v>
      </c>
      <c r="C36" s="36" t="s">
        <v>100</v>
      </c>
      <c r="D36" s="36" t="s">
        <v>423</v>
      </c>
      <c r="E36" s="36" t="s">
        <v>99</v>
      </c>
      <c r="F36" s="36" t="s">
        <v>424</v>
      </c>
      <c r="G36" s="36">
        <v>2</v>
      </c>
      <c r="H36" s="36">
        <v>23</v>
      </c>
      <c r="I36" s="36">
        <v>10.72</v>
      </c>
      <c r="J36" s="36">
        <v>5.84</v>
      </c>
      <c r="K36" s="36">
        <v>1781</v>
      </c>
      <c r="L36" s="36">
        <v>0</v>
      </c>
      <c r="M36" s="36">
        <v>0</v>
      </c>
      <c r="N36" s="36">
        <v>1781</v>
      </c>
      <c r="O36" s="36">
        <v>8</v>
      </c>
      <c r="P36" s="36">
        <v>0.45</v>
      </c>
      <c r="Q36" s="36">
        <v>945</v>
      </c>
      <c r="R36" s="36">
        <v>925</v>
      </c>
      <c r="S36" s="36">
        <v>19</v>
      </c>
      <c r="T36" s="36">
        <v>2.0127120000000001</v>
      </c>
      <c r="U36" s="36">
        <v>97.88</v>
      </c>
      <c r="V36" s="36">
        <v>97.44</v>
      </c>
      <c r="W36" s="36">
        <v>925</v>
      </c>
      <c r="X36" s="36">
        <v>6</v>
      </c>
      <c r="Y36" s="36">
        <v>0.67</v>
      </c>
      <c r="Z36" s="36">
        <v>160</v>
      </c>
      <c r="AA36" s="36">
        <v>158</v>
      </c>
      <c r="AB36" s="36">
        <v>98.75</v>
      </c>
      <c r="AC36" s="36">
        <v>151</v>
      </c>
      <c r="AD36" s="36">
        <v>143</v>
      </c>
      <c r="AE36" s="36">
        <v>94.7</v>
      </c>
      <c r="AF36" s="36">
        <v>12.09</v>
      </c>
      <c r="AG36" s="36">
        <v>9.5222230000000003</v>
      </c>
      <c r="AH36" s="36">
        <v>206.93</v>
      </c>
      <c r="AI36" s="36">
        <v>78.77</v>
      </c>
      <c r="AJ36" s="46">
        <f t="shared" ca="1" si="1"/>
        <v>7</v>
      </c>
      <c r="AK36" s="47">
        <v>0.65934065934065933</v>
      </c>
      <c r="AL36" s="48">
        <v>24.192000000000021</v>
      </c>
      <c r="AM36" s="1">
        <v>0</v>
      </c>
      <c r="AN36" s="1">
        <v>0</v>
      </c>
      <c r="AO36" s="1">
        <v>1</v>
      </c>
      <c r="AP36" s="1">
        <v>0</v>
      </c>
      <c r="AQ36" s="1">
        <v>0</v>
      </c>
      <c r="AR36" s="36">
        <v>0</v>
      </c>
      <c r="AS36" s="36">
        <v>1</v>
      </c>
      <c r="AT36" s="36">
        <v>0</v>
      </c>
      <c r="AU36" s="36">
        <v>3</v>
      </c>
    </row>
    <row r="37" spans="1:47">
      <c r="A37" s="49">
        <v>41909.791666666664</v>
      </c>
      <c r="B37" s="36" t="s">
        <v>94</v>
      </c>
      <c r="C37" s="36" t="s">
        <v>100</v>
      </c>
      <c r="D37" s="36" t="s">
        <v>684</v>
      </c>
      <c r="E37" s="36" t="s">
        <v>99</v>
      </c>
      <c r="F37" s="36" t="s">
        <v>685</v>
      </c>
      <c r="G37" s="36">
        <v>2</v>
      </c>
      <c r="H37" s="36">
        <v>23</v>
      </c>
      <c r="I37" s="36">
        <v>10.41</v>
      </c>
      <c r="J37" s="36">
        <v>5.08</v>
      </c>
      <c r="K37" s="36">
        <v>814</v>
      </c>
      <c r="L37" s="36">
        <v>0</v>
      </c>
      <c r="M37" s="36">
        <v>0</v>
      </c>
      <c r="N37" s="36">
        <v>814</v>
      </c>
      <c r="O37" s="36">
        <v>6</v>
      </c>
      <c r="P37" s="36">
        <v>0.74</v>
      </c>
      <c r="Q37" s="36">
        <v>313</v>
      </c>
      <c r="R37" s="36">
        <v>309</v>
      </c>
      <c r="S37" s="36">
        <v>0</v>
      </c>
      <c r="T37" s="36">
        <v>0</v>
      </c>
      <c r="U37" s="36">
        <v>98.72</v>
      </c>
      <c r="V37" s="36">
        <v>97.99</v>
      </c>
      <c r="W37" s="36">
        <v>309</v>
      </c>
      <c r="X37" s="36">
        <v>4</v>
      </c>
      <c r="Y37" s="36">
        <v>1.27</v>
      </c>
      <c r="Z37" s="36">
        <v>929</v>
      </c>
      <c r="AA37" s="36">
        <v>927.98</v>
      </c>
      <c r="AB37" s="36">
        <v>99.89</v>
      </c>
      <c r="AC37" s="36">
        <v>946</v>
      </c>
      <c r="AD37" s="36">
        <v>935.03</v>
      </c>
      <c r="AE37" s="36">
        <v>98.84</v>
      </c>
      <c r="AF37" s="36">
        <v>3.86</v>
      </c>
      <c r="AG37" s="36">
        <v>1.4944440000000001</v>
      </c>
      <c r="AH37" s="36">
        <v>75.84</v>
      </c>
      <c r="AI37" s="36">
        <v>38.76</v>
      </c>
      <c r="AJ37" s="46">
        <f t="shared" ca="1" si="1"/>
        <v>7</v>
      </c>
      <c r="AK37" s="47">
        <v>1.2656225280810001</v>
      </c>
      <c r="AL37" s="48">
        <v>6.2913000000000157</v>
      </c>
      <c r="AM37" s="1">
        <v>0</v>
      </c>
      <c r="AN37" s="1">
        <v>0</v>
      </c>
      <c r="AO37" s="1">
        <v>1</v>
      </c>
      <c r="AP37" s="1">
        <v>0</v>
      </c>
      <c r="AQ37" s="1">
        <v>0</v>
      </c>
      <c r="AR37" s="36">
        <v>0</v>
      </c>
      <c r="AS37" s="36">
        <v>1</v>
      </c>
      <c r="AT37" s="36">
        <v>0</v>
      </c>
      <c r="AU37" s="36">
        <v>1</v>
      </c>
    </row>
    <row r="38" spans="1:47">
      <c r="A38" s="49">
        <v>41909.791666666664</v>
      </c>
      <c r="B38" s="36" t="s">
        <v>94</v>
      </c>
      <c r="C38" s="36" t="s">
        <v>100</v>
      </c>
      <c r="D38" s="36" t="s">
        <v>566</v>
      </c>
      <c r="E38" s="36" t="s">
        <v>99</v>
      </c>
      <c r="F38" s="36" t="s">
        <v>567</v>
      </c>
      <c r="G38" s="36">
        <v>4</v>
      </c>
      <c r="H38" s="36">
        <v>55</v>
      </c>
      <c r="I38" s="36">
        <v>21.96</v>
      </c>
      <c r="J38" s="36">
        <v>14.9</v>
      </c>
      <c r="K38" s="36">
        <v>601</v>
      </c>
      <c r="L38" s="36">
        <v>0</v>
      </c>
      <c r="M38" s="36">
        <v>0</v>
      </c>
      <c r="N38" s="36">
        <v>601</v>
      </c>
      <c r="O38" s="36">
        <v>2</v>
      </c>
      <c r="P38" s="36">
        <v>0.33</v>
      </c>
      <c r="Q38" s="36">
        <v>254</v>
      </c>
      <c r="R38" s="36">
        <v>249</v>
      </c>
      <c r="S38" s="36">
        <v>0</v>
      </c>
      <c r="T38" s="36">
        <v>0</v>
      </c>
      <c r="U38" s="36">
        <v>98.03</v>
      </c>
      <c r="V38" s="36">
        <v>97.71</v>
      </c>
      <c r="W38" s="36">
        <v>249</v>
      </c>
      <c r="X38" s="36">
        <v>1</v>
      </c>
      <c r="Y38" s="36">
        <v>0.4</v>
      </c>
      <c r="Z38" s="36">
        <v>197</v>
      </c>
      <c r="AA38" s="36">
        <v>197</v>
      </c>
      <c r="AB38" s="36">
        <v>100</v>
      </c>
      <c r="AC38" s="36">
        <v>202</v>
      </c>
      <c r="AD38" s="36">
        <v>200.99</v>
      </c>
      <c r="AE38" s="36">
        <v>99.5</v>
      </c>
      <c r="AF38" s="36">
        <v>4.43</v>
      </c>
      <c r="AG38" s="36">
        <v>0</v>
      </c>
      <c r="AH38" s="36">
        <v>29.72</v>
      </c>
      <c r="AI38" s="36">
        <v>0</v>
      </c>
      <c r="AJ38" s="46">
        <f t="shared" ca="1" si="1"/>
        <v>7</v>
      </c>
      <c r="AK38" s="47">
        <v>0.39527254041661725</v>
      </c>
      <c r="AL38" s="48">
        <v>5.8166000000000153</v>
      </c>
      <c r="AM38" s="1">
        <v>0</v>
      </c>
      <c r="AN38" s="1">
        <v>0</v>
      </c>
      <c r="AO38" s="1">
        <v>1</v>
      </c>
      <c r="AP38" s="1">
        <v>0</v>
      </c>
      <c r="AQ38" s="1">
        <v>0</v>
      </c>
      <c r="AR38" s="36">
        <v>0</v>
      </c>
      <c r="AS38" s="36">
        <v>1</v>
      </c>
      <c r="AT38" s="36">
        <v>0</v>
      </c>
      <c r="AU38" s="36">
        <v>2</v>
      </c>
    </row>
    <row r="39" spans="1:47">
      <c r="A39" s="49">
        <v>41909.791666666664</v>
      </c>
      <c r="B39" s="36" t="s">
        <v>94</v>
      </c>
      <c r="C39" s="36" t="s">
        <v>100</v>
      </c>
      <c r="D39" s="36" t="s">
        <v>257</v>
      </c>
      <c r="E39" s="36" t="s">
        <v>99</v>
      </c>
      <c r="F39" s="36" t="s">
        <v>258</v>
      </c>
      <c r="G39" s="36">
        <v>4</v>
      </c>
      <c r="H39" s="36">
        <v>55</v>
      </c>
      <c r="I39" s="36">
        <v>22.43</v>
      </c>
      <c r="J39" s="36">
        <v>14.9</v>
      </c>
      <c r="K39" s="36">
        <v>1313</v>
      </c>
      <c r="L39" s="36">
        <v>0</v>
      </c>
      <c r="M39" s="36">
        <v>0</v>
      </c>
      <c r="N39" s="36">
        <v>1313</v>
      </c>
      <c r="O39" s="36">
        <v>24</v>
      </c>
      <c r="P39" s="36">
        <v>1.83</v>
      </c>
      <c r="Q39" s="36">
        <v>730</v>
      </c>
      <c r="R39" s="36">
        <v>727</v>
      </c>
      <c r="S39" s="36">
        <v>0</v>
      </c>
      <c r="T39" s="36">
        <v>0</v>
      </c>
      <c r="U39" s="36">
        <v>99.59</v>
      </c>
      <c r="V39" s="36">
        <v>97.77</v>
      </c>
      <c r="W39" s="36">
        <v>727</v>
      </c>
      <c r="X39" s="36">
        <v>23</v>
      </c>
      <c r="Y39" s="36">
        <v>3.61</v>
      </c>
      <c r="Z39" s="36">
        <v>1203</v>
      </c>
      <c r="AA39" s="36">
        <v>1203</v>
      </c>
      <c r="AB39" s="36">
        <v>100</v>
      </c>
      <c r="AC39" s="36">
        <v>1113</v>
      </c>
      <c r="AD39" s="36">
        <v>1113</v>
      </c>
      <c r="AE39" s="36">
        <v>100</v>
      </c>
      <c r="AF39" s="36">
        <v>7.94</v>
      </c>
      <c r="AG39" s="36">
        <v>0.2944444</v>
      </c>
      <c r="AH39" s="36">
        <v>53.32</v>
      </c>
      <c r="AI39" s="36">
        <v>3.71</v>
      </c>
      <c r="AJ39" s="46">
        <f t="shared" ca="1" si="1"/>
        <v>7</v>
      </c>
      <c r="AK39" s="47">
        <v>3.6106750392464679</v>
      </c>
      <c r="AL39" s="48">
        <v>16.279000000000028</v>
      </c>
      <c r="AM39" s="1">
        <v>0</v>
      </c>
      <c r="AN39" s="1">
        <v>0</v>
      </c>
      <c r="AO39" s="1">
        <v>2</v>
      </c>
      <c r="AP39" s="1">
        <v>0</v>
      </c>
      <c r="AQ39" s="1">
        <v>0</v>
      </c>
      <c r="AR39" s="36">
        <v>1</v>
      </c>
      <c r="AS39" s="36">
        <v>1</v>
      </c>
      <c r="AT39" s="36">
        <v>2</v>
      </c>
      <c r="AU39" s="36">
        <v>3</v>
      </c>
    </row>
    <row r="40" spans="1:47">
      <c r="A40" s="49">
        <v>41909.791666666664</v>
      </c>
      <c r="B40" s="36" t="s">
        <v>94</v>
      </c>
      <c r="C40" s="36" t="s">
        <v>100</v>
      </c>
      <c r="D40" s="36" t="s">
        <v>560</v>
      </c>
      <c r="E40" s="36" t="s">
        <v>99</v>
      </c>
      <c r="F40" s="36" t="s">
        <v>769</v>
      </c>
      <c r="G40" s="36">
        <v>6</v>
      </c>
      <c r="H40" s="36">
        <v>87</v>
      </c>
      <c r="I40" s="36">
        <v>34.159999999999997</v>
      </c>
      <c r="J40" s="36">
        <v>25.53</v>
      </c>
      <c r="K40" s="36">
        <v>6708</v>
      </c>
      <c r="L40" s="36">
        <v>0</v>
      </c>
      <c r="M40" s="36">
        <v>0</v>
      </c>
      <c r="N40" s="36">
        <v>6708</v>
      </c>
      <c r="O40" s="36">
        <v>7</v>
      </c>
      <c r="P40" s="36">
        <v>0.1</v>
      </c>
      <c r="Q40" s="36">
        <v>3383</v>
      </c>
      <c r="R40" s="36">
        <v>3284</v>
      </c>
      <c r="S40" s="36">
        <v>95</v>
      </c>
      <c r="T40" s="36">
        <v>2.8081580000000002</v>
      </c>
      <c r="U40" s="36">
        <v>97.07</v>
      </c>
      <c r="V40" s="36">
        <v>96.97</v>
      </c>
      <c r="W40" s="36">
        <v>3284</v>
      </c>
      <c r="X40" s="36">
        <v>12</v>
      </c>
      <c r="Y40" s="36">
        <v>0.41</v>
      </c>
      <c r="Z40" s="36">
        <v>9887</v>
      </c>
      <c r="AA40" s="36">
        <v>9862.2800000000007</v>
      </c>
      <c r="AB40" s="36">
        <v>99.75</v>
      </c>
      <c r="AC40" s="36">
        <v>9631</v>
      </c>
      <c r="AD40" s="36">
        <v>9607.89</v>
      </c>
      <c r="AE40" s="36">
        <v>99.76</v>
      </c>
      <c r="AF40" s="36">
        <v>51.28</v>
      </c>
      <c r="AG40" s="36">
        <v>42.55556</v>
      </c>
      <c r="AH40" s="36">
        <v>200.87</v>
      </c>
      <c r="AI40" s="36">
        <v>82.98</v>
      </c>
      <c r="AJ40" s="46">
        <f t="shared" ca="1" si="1"/>
        <v>7</v>
      </c>
      <c r="AK40" s="47">
        <v>0.39609058591699936</v>
      </c>
      <c r="AL40" s="48">
        <v>102.50490000000003</v>
      </c>
      <c r="AM40" s="1">
        <v>0</v>
      </c>
      <c r="AN40" s="1">
        <v>0</v>
      </c>
      <c r="AO40" s="1">
        <v>1</v>
      </c>
      <c r="AP40" s="1">
        <v>0</v>
      </c>
      <c r="AQ40" s="1">
        <v>0</v>
      </c>
      <c r="AR40" s="36">
        <v>0</v>
      </c>
      <c r="AS40" s="36">
        <v>1</v>
      </c>
      <c r="AT40" s="36">
        <v>1</v>
      </c>
      <c r="AU40" s="36">
        <v>3</v>
      </c>
    </row>
    <row r="41" spans="1:47">
      <c r="A41" s="49">
        <v>41909.791666666664</v>
      </c>
      <c r="B41" s="36" t="s">
        <v>94</v>
      </c>
      <c r="C41" s="36" t="s">
        <v>100</v>
      </c>
      <c r="D41" s="36" t="s">
        <v>560</v>
      </c>
      <c r="E41" s="36" t="s">
        <v>99</v>
      </c>
      <c r="F41" s="36" t="s">
        <v>996</v>
      </c>
      <c r="G41" s="36">
        <v>6</v>
      </c>
      <c r="H41" s="36">
        <v>87</v>
      </c>
      <c r="I41" s="36">
        <v>33.44</v>
      </c>
      <c r="J41" s="36">
        <v>24.63</v>
      </c>
      <c r="K41" s="36">
        <v>6918</v>
      </c>
      <c r="L41" s="36">
        <v>0</v>
      </c>
      <c r="M41" s="36">
        <v>0</v>
      </c>
      <c r="N41" s="36">
        <v>6918</v>
      </c>
      <c r="O41" s="36">
        <v>37</v>
      </c>
      <c r="P41" s="36">
        <v>0.53</v>
      </c>
      <c r="Q41" s="36">
        <v>1999</v>
      </c>
      <c r="R41" s="36">
        <v>1956</v>
      </c>
      <c r="S41" s="36">
        <v>2</v>
      </c>
      <c r="T41" s="36">
        <v>0.1001001</v>
      </c>
      <c r="U41" s="36">
        <v>97.85</v>
      </c>
      <c r="V41" s="36">
        <v>97.33</v>
      </c>
      <c r="W41" s="36">
        <v>1956</v>
      </c>
      <c r="X41" s="36">
        <v>31</v>
      </c>
      <c r="Y41" s="36">
        <v>1.42</v>
      </c>
      <c r="Z41" s="36">
        <v>12450</v>
      </c>
      <c r="AA41" s="36">
        <v>12437.55</v>
      </c>
      <c r="AB41" s="36">
        <v>99.9</v>
      </c>
      <c r="AC41" s="36">
        <v>12647</v>
      </c>
      <c r="AD41" s="36">
        <v>12625.5</v>
      </c>
      <c r="AE41" s="36">
        <v>99.83</v>
      </c>
      <c r="AF41" s="36">
        <v>36.67</v>
      </c>
      <c r="AG41" s="36">
        <v>31.394439999999999</v>
      </c>
      <c r="AH41" s="36">
        <v>148.88999999999999</v>
      </c>
      <c r="AI41" s="36">
        <v>85.61</v>
      </c>
      <c r="AJ41" s="46">
        <f t="shared" ca="1" si="1"/>
        <v>7</v>
      </c>
      <c r="AK41" s="47">
        <v>1.4459292427528623</v>
      </c>
      <c r="AL41" s="48">
        <v>53.373300000000036</v>
      </c>
      <c r="AM41" s="1">
        <v>0</v>
      </c>
      <c r="AN41" s="1">
        <v>0</v>
      </c>
      <c r="AO41" s="1">
        <v>1</v>
      </c>
      <c r="AP41" s="1">
        <v>0</v>
      </c>
      <c r="AQ41" s="1">
        <v>0</v>
      </c>
      <c r="AR41" s="36">
        <v>0</v>
      </c>
      <c r="AS41" s="36">
        <v>1</v>
      </c>
      <c r="AT41" s="36">
        <v>1</v>
      </c>
      <c r="AU41" s="36">
        <v>1</v>
      </c>
    </row>
    <row r="42" spans="1:47">
      <c r="A42" s="49">
        <v>41909.791666666664</v>
      </c>
      <c r="B42" s="36" t="s">
        <v>94</v>
      </c>
      <c r="C42" s="36" t="s">
        <v>100</v>
      </c>
      <c r="D42" s="36" t="s">
        <v>271</v>
      </c>
      <c r="E42" s="36" t="s">
        <v>99</v>
      </c>
      <c r="F42" s="36" t="s">
        <v>272</v>
      </c>
      <c r="G42" s="36">
        <v>3</v>
      </c>
      <c r="H42" s="36">
        <v>39</v>
      </c>
      <c r="I42" s="36">
        <v>16.989999999999998</v>
      </c>
      <c r="J42" s="36">
        <v>10.66</v>
      </c>
      <c r="K42" s="36">
        <v>2137</v>
      </c>
      <c r="L42" s="36">
        <v>0</v>
      </c>
      <c r="M42" s="36">
        <v>0</v>
      </c>
      <c r="N42" s="36">
        <v>2136</v>
      </c>
      <c r="O42" s="36">
        <v>4</v>
      </c>
      <c r="P42" s="36">
        <v>0.19</v>
      </c>
      <c r="Q42" s="36">
        <v>1141</v>
      </c>
      <c r="R42" s="36">
        <v>1100</v>
      </c>
      <c r="S42" s="36">
        <v>36</v>
      </c>
      <c r="T42" s="36">
        <v>3.1662270000000001</v>
      </c>
      <c r="U42" s="36">
        <v>96.41</v>
      </c>
      <c r="V42" s="36">
        <v>96.23</v>
      </c>
      <c r="W42" s="36">
        <v>1100</v>
      </c>
      <c r="X42" s="36">
        <v>5</v>
      </c>
      <c r="Y42" s="36">
        <v>0.37</v>
      </c>
      <c r="Z42" s="36">
        <v>3250</v>
      </c>
      <c r="AA42" s="36">
        <v>3245.12</v>
      </c>
      <c r="AB42" s="36">
        <v>99.85</v>
      </c>
      <c r="AC42" s="36">
        <v>3998</v>
      </c>
      <c r="AD42" s="36">
        <v>3988.8</v>
      </c>
      <c r="AE42" s="36">
        <v>99.77</v>
      </c>
      <c r="AF42" s="36">
        <v>29.98</v>
      </c>
      <c r="AG42" s="36">
        <v>28.372219999999999</v>
      </c>
      <c r="AH42" s="36">
        <v>281.27</v>
      </c>
      <c r="AI42" s="36">
        <v>94.63</v>
      </c>
      <c r="AJ42" s="46">
        <f t="shared" ca="1" si="1"/>
        <v>7</v>
      </c>
      <c r="AK42" s="47">
        <v>0.27119673696086083</v>
      </c>
      <c r="AL42" s="48">
        <v>43.015699999999953</v>
      </c>
      <c r="AM42" s="1">
        <v>0</v>
      </c>
      <c r="AN42" s="1">
        <v>0</v>
      </c>
      <c r="AO42" s="1">
        <v>1</v>
      </c>
      <c r="AP42" s="1">
        <v>0</v>
      </c>
      <c r="AQ42" s="1">
        <v>0</v>
      </c>
      <c r="AR42" s="36">
        <v>0</v>
      </c>
      <c r="AS42" s="36">
        <v>1</v>
      </c>
      <c r="AT42" s="36">
        <v>0</v>
      </c>
      <c r="AU42" s="36">
        <v>6</v>
      </c>
    </row>
    <row r="43" spans="1:47">
      <c r="A43" s="49">
        <v>41909.791666666664</v>
      </c>
      <c r="B43" s="36" t="s">
        <v>94</v>
      </c>
      <c r="C43" s="36" t="s">
        <v>100</v>
      </c>
      <c r="D43" s="36" t="s">
        <v>997</v>
      </c>
      <c r="E43" s="36" t="s">
        <v>99</v>
      </c>
      <c r="F43" s="36" t="s">
        <v>998</v>
      </c>
      <c r="G43" s="36">
        <v>2</v>
      </c>
      <c r="H43" s="36">
        <v>31</v>
      </c>
      <c r="I43" s="36">
        <v>8.65</v>
      </c>
      <c r="J43" s="36">
        <v>4.34</v>
      </c>
      <c r="K43" s="36">
        <v>1512</v>
      </c>
      <c r="L43" s="36">
        <v>0</v>
      </c>
      <c r="M43" s="36">
        <v>0</v>
      </c>
      <c r="N43" s="36">
        <v>1512</v>
      </c>
      <c r="O43" s="36">
        <v>10</v>
      </c>
      <c r="P43" s="36">
        <v>0.66</v>
      </c>
      <c r="Q43" s="36">
        <v>180</v>
      </c>
      <c r="R43" s="36">
        <v>175</v>
      </c>
      <c r="S43" s="36">
        <v>0</v>
      </c>
      <c r="T43" s="36">
        <v>0</v>
      </c>
      <c r="U43" s="36">
        <v>97.22</v>
      </c>
      <c r="V43" s="36">
        <v>96.58</v>
      </c>
      <c r="W43" s="36">
        <v>175</v>
      </c>
      <c r="X43" s="36">
        <v>3</v>
      </c>
      <c r="Y43" s="36">
        <v>1.84</v>
      </c>
      <c r="Z43" s="36">
        <v>155</v>
      </c>
      <c r="AA43" s="36">
        <v>142</v>
      </c>
      <c r="AB43" s="36">
        <v>91.61</v>
      </c>
      <c r="AC43" s="36">
        <v>137</v>
      </c>
      <c r="AD43" s="36">
        <v>130</v>
      </c>
      <c r="AE43" s="36">
        <v>94.89</v>
      </c>
      <c r="AF43" s="36">
        <v>2.2799999999999998</v>
      </c>
      <c r="AG43" s="36">
        <v>0.4611111</v>
      </c>
      <c r="AH43" s="36">
        <v>52.55</v>
      </c>
      <c r="AI43" s="36">
        <v>20.190000000000001</v>
      </c>
      <c r="AJ43" s="46">
        <f t="shared" ca="1" si="1"/>
        <v>7</v>
      </c>
      <c r="AK43" s="47">
        <v>1.8404907975460123</v>
      </c>
      <c r="AL43" s="48">
        <v>6.1560000000000032</v>
      </c>
      <c r="AM43" s="1">
        <v>0</v>
      </c>
      <c r="AN43" s="1">
        <v>0</v>
      </c>
      <c r="AO43" s="1">
        <v>1</v>
      </c>
      <c r="AP43" s="1">
        <v>0</v>
      </c>
      <c r="AQ43" s="1">
        <v>0</v>
      </c>
      <c r="AR43" s="36">
        <v>0</v>
      </c>
      <c r="AS43" s="36">
        <v>1</v>
      </c>
      <c r="AT43" s="36">
        <v>0</v>
      </c>
      <c r="AU43" s="36">
        <v>1</v>
      </c>
    </row>
    <row r="44" spans="1:47">
      <c r="A44" s="49">
        <v>41909.791666666664</v>
      </c>
      <c r="B44" s="36" t="s">
        <v>94</v>
      </c>
      <c r="C44" s="36" t="s">
        <v>100</v>
      </c>
      <c r="D44" s="36" t="s">
        <v>597</v>
      </c>
      <c r="E44" s="36" t="s">
        <v>99</v>
      </c>
      <c r="F44" s="36" t="s">
        <v>839</v>
      </c>
      <c r="G44" s="36">
        <v>4</v>
      </c>
      <c r="H44" s="36">
        <v>55</v>
      </c>
      <c r="I44" s="36">
        <v>21.06</v>
      </c>
      <c r="J44" s="36">
        <v>14.04</v>
      </c>
      <c r="K44" s="36">
        <v>5286</v>
      </c>
      <c r="L44" s="36">
        <v>0</v>
      </c>
      <c r="M44" s="36">
        <v>0</v>
      </c>
      <c r="N44" s="36">
        <v>5286</v>
      </c>
      <c r="O44" s="36">
        <v>54</v>
      </c>
      <c r="P44" s="36">
        <v>1.02</v>
      </c>
      <c r="Q44" s="36">
        <v>1295</v>
      </c>
      <c r="R44" s="36">
        <v>1286</v>
      </c>
      <c r="S44" s="36">
        <v>0</v>
      </c>
      <c r="T44" s="36">
        <v>0</v>
      </c>
      <c r="U44" s="36">
        <v>99.31</v>
      </c>
      <c r="V44" s="36">
        <v>98.3</v>
      </c>
      <c r="W44" s="36">
        <v>1286</v>
      </c>
      <c r="X44" s="36">
        <v>30</v>
      </c>
      <c r="Y44" s="36">
        <v>2.38</v>
      </c>
      <c r="Z44" s="36">
        <v>588</v>
      </c>
      <c r="AA44" s="36">
        <v>556.01</v>
      </c>
      <c r="AB44" s="36">
        <v>94.56</v>
      </c>
      <c r="AC44" s="36">
        <v>534</v>
      </c>
      <c r="AD44" s="36">
        <v>530</v>
      </c>
      <c r="AE44" s="36">
        <v>99.25</v>
      </c>
      <c r="AF44" s="36">
        <v>15.02</v>
      </c>
      <c r="AG44" s="36">
        <v>8.7777779999999996</v>
      </c>
      <c r="AH44" s="36">
        <v>107</v>
      </c>
      <c r="AI44" s="36">
        <v>58.43</v>
      </c>
      <c r="AJ44" s="46">
        <f t="shared" ca="1" si="1"/>
        <v>7</v>
      </c>
      <c r="AK44" s="47">
        <v>2.380971277549822</v>
      </c>
      <c r="AL44" s="48">
        <v>22.015000000000036</v>
      </c>
      <c r="AM44" s="1">
        <v>0</v>
      </c>
      <c r="AN44" s="1">
        <v>0</v>
      </c>
      <c r="AO44" s="1">
        <v>1</v>
      </c>
      <c r="AP44" s="1">
        <v>0</v>
      </c>
      <c r="AQ44" s="1">
        <v>0</v>
      </c>
      <c r="AR44" s="36">
        <v>1</v>
      </c>
      <c r="AS44" s="36">
        <v>0</v>
      </c>
      <c r="AT44" s="36">
        <v>1</v>
      </c>
      <c r="AU44" s="36">
        <v>0</v>
      </c>
    </row>
    <row r="45" spans="1:47">
      <c r="A45" s="49">
        <v>41909.791666666664</v>
      </c>
      <c r="B45" s="36" t="s">
        <v>94</v>
      </c>
      <c r="C45" s="36" t="s">
        <v>100</v>
      </c>
      <c r="D45" s="36" t="s">
        <v>597</v>
      </c>
      <c r="E45" s="36" t="s">
        <v>99</v>
      </c>
      <c r="F45" s="36" t="s">
        <v>598</v>
      </c>
      <c r="G45" s="36">
        <v>2</v>
      </c>
      <c r="H45" s="36">
        <v>23</v>
      </c>
      <c r="I45" s="36">
        <v>10.19</v>
      </c>
      <c r="J45" s="36">
        <v>5.08</v>
      </c>
      <c r="K45" s="36">
        <v>5079</v>
      </c>
      <c r="L45" s="36">
        <v>0</v>
      </c>
      <c r="M45" s="36">
        <v>0</v>
      </c>
      <c r="N45" s="36">
        <v>5079</v>
      </c>
      <c r="O45" s="36">
        <v>77</v>
      </c>
      <c r="P45" s="36">
        <v>1.52</v>
      </c>
      <c r="Q45" s="36">
        <v>746</v>
      </c>
      <c r="R45" s="36">
        <v>737</v>
      </c>
      <c r="S45" s="36">
        <v>2</v>
      </c>
      <c r="T45" s="36">
        <v>0.26773760000000002</v>
      </c>
      <c r="U45" s="36">
        <v>98.79</v>
      </c>
      <c r="V45" s="36">
        <v>97.29</v>
      </c>
      <c r="W45" s="36">
        <v>737</v>
      </c>
      <c r="X45" s="36">
        <v>14</v>
      </c>
      <c r="Y45" s="36">
        <v>2.02</v>
      </c>
      <c r="Z45" s="36">
        <v>405</v>
      </c>
      <c r="AA45" s="36">
        <v>387.02</v>
      </c>
      <c r="AB45" s="36">
        <v>95.56</v>
      </c>
      <c r="AC45" s="36">
        <v>362</v>
      </c>
      <c r="AD45" s="36">
        <v>346</v>
      </c>
      <c r="AE45" s="36">
        <v>95.58</v>
      </c>
      <c r="AF45" s="36">
        <v>7.83</v>
      </c>
      <c r="AG45" s="36">
        <v>5.5833329999999997</v>
      </c>
      <c r="AH45" s="36">
        <v>153.97</v>
      </c>
      <c r="AI45" s="36">
        <v>71.33</v>
      </c>
      <c r="AJ45" s="46">
        <f t="shared" ca="1" si="1"/>
        <v>7</v>
      </c>
      <c r="AK45" s="47">
        <v>2.0115520560935658</v>
      </c>
      <c r="AL45" s="48">
        <v>20.216599999999953</v>
      </c>
      <c r="AM45" s="1">
        <v>0</v>
      </c>
      <c r="AN45" s="1">
        <v>0</v>
      </c>
      <c r="AO45" s="1">
        <v>2</v>
      </c>
      <c r="AP45" s="1">
        <v>0</v>
      </c>
      <c r="AQ45" s="1">
        <v>0</v>
      </c>
      <c r="AR45" s="36">
        <v>1</v>
      </c>
      <c r="AS45" s="36">
        <v>1</v>
      </c>
      <c r="AT45" s="36">
        <v>1</v>
      </c>
      <c r="AU45" s="36">
        <v>1</v>
      </c>
    </row>
    <row r="46" spans="1:47">
      <c r="A46" s="49">
        <v>41909.791666666664</v>
      </c>
      <c r="B46" s="36" t="s">
        <v>94</v>
      </c>
      <c r="C46" s="36" t="s">
        <v>100</v>
      </c>
      <c r="D46" s="36" t="s">
        <v>135</v>
      </c>
      <c r="E46" s="36" t="s">
        <v>99</v>
      </c>
      <c r="F46" s="36" t="s">
        <v>136</v>
      </c>
      <c r="G46" s="36">
        <v>3</v>
      </c>
      <c r="H46" s="36">
        <v>39</v>
      </c>
      <c r="I46" s="36">
        <v>16.82</v>
      </c>
      <c r="J46" s="36">
        <v>10.66</v>
      </c>
      <c r="K46" s="36">
        <v>1848</v>
      </c>
      <c r="L46" s="36">
        <v>0</v>
      </c>
      <c r="M46" s="36">
        <v>0</v>
      </c>
      <c r="N46" s="36">
        <v>1848</v>
      </c>
      <c r="O46" s="36">
        <v>16</v>
      </c>
      <c r="P46" s="36">
        <v>0.87</v>
      </c>
      <c r="Q46" s="36">
        <v>797</v>
      </c>
      <c r="R46" s="36">
        <v>784</v>
      </c>
      <c r="S46" s="36">
        <v>0</v>
      </c>
      <c r="T46" s="36">
        <v>0</v>
      </c>
      <c r="U46" s="36">
        <v>98.37</v>
      </c>
      <c r="V46" s="36">
        <v>97.51</v>
      </c>
      <c r="W46" s="36">
        <v>784</v>
      </c>
      <c r="X46" s="36">
        <v>22</v>
      </c>
      <c r="Y46" s="36">
        <v>2.62</v>
      </c>
      <c r="Z46" s="36">
        <v>556</v>
      </c>
      <c r="AA46" s="36">
        <v>556</v>
      </c>
      <c r="AB46" s="36">
        <v>100</v>
      </c>
      <c r="AC46" s="36">
        <v>613</v>
      </c>
      <c r="AD46" s="36">
        <v>612.02</v>
      </c>
      <c r="AE46" s="36">
        <v>99.84</v>
      </c>
      <c r="AF46" s="36">
        <v>12.89</v>
      </c>
      <c r="AG46" s="36">
        <v>7.5444449999999996</v>
      </c>
      <c r="AH46" s="36">
        <v>120.96</v>
      </c>
      <c r="AI46" s="36">
        <v>58.51</v>
      </c>
      <c r="AJ46" s="46">
        <f t="shared" ca="1" si="1"/>
        <v>7</v>
      </c>
      <c r="AK46" s="47">
        <v>2.6189852622556606</v>
      </c>
      <c r="AL46" s="48">
        <v>19.845299999999959</v>
      </c>
      <c r="AM46" s="1">
        <v>0</v>
      </c>
      <c r="AN46" s="1">
        <v>0</v>
      </c>
      <c r="AO46" s="1">
        <v>2</v>
      </c>
      <c r="AP46" s="1">
        <v>3</v>
      </c>
      <c r="AQ46" s="1">
        <v>1</v>
      </c>
      <c r="AR46" s="36">
        <v>1</v>
      </c>
      <c r="AS46" s="36">
        <v>1</v>
      </c>
      <c r="AT46" s="36">
        <v>7</v>
      </c>
      <c r="AU46" s="36">
        <v>5</v>
      </c>
    </row>
    <row r="47" spans="1:47">
      <c r="A47" s="49">
        <v>41909.791666666664</v>
      </c>
      <c r="B47" s="36" t="s">
        <v>94</v>
      </c>
      <c r="C47" s="36" t="s">
        <v>100</v>
      </c>
      <c r="D47" s="36" t="s">
        <v>265</v>
      </c>
      <c r="E47" s="36" t="s">
        <v>99</v>
      </c>
      <c r="F47" s="36" t="s">
        <v>266</v>
      </c>
      <c r="G47" s="36">
        <v>4</v>
      </c>
      <c r="H47" s="36">
        <v>55</v>
      </c>
      <c r="I47" s="36">
        <v>22.75</v>
      </c>
      <c r="J47" s="36">
        <v>15.76</v>
      </c>
      <c r="K47" s="36">
        <v>1478</v>
      </c>
      <c r="L47" s="36">
        <v>0</v>
      </c>
      <c r="M47" s="36">
        <v>0</v>
      </c>
      <c r="N47" s="36">
        <v>1478</v>
      </c>
      <c r="O47" s="36">
        <v>20</v>
      </c>
      <c r="P47" s="36">
        <v>1.35</v>
      </c>
      <c r="Q47" s="36">
        <v>619</v>
      </c>
      <c r="R47" s="36">
        <v>612</v>
      </c>
      <c r="S47" s="36">
        <v>0</v>
      </c>
      <c r="T47" s="36">
        <v>0</v>
      </c>
      <c r="U47" s="36">
        <v>98.87</v>
      </c>
      <c r="V47" s="36">
        <v>97.54</v>
      </c>
      <c r="W47" s="36">
        <v>612</v>
      </c>
      <c r="X47" s="36">
        <v>22</v>
      </c>
      <c r="Y47" s="36">
        <v>3.58</v>
      </c>
      <c r="Z47" s="36">
        <v>462</v>
      </c>
      <c r="AA47" s="36">
        <v>460.01</v>
      </c>
      <c r="AB47" s="36">
        <v>99.57</v>
      </c>
      <c r="AC47" s="36">
        <v>463</v>
      </c>
      <c r="AD47" s="36">
        <v>461.98</v>
      </c>
      <c r="AE47" s="36">
        <v>99.78</v>
      </c>
      <c r="AF47" s="36">
        <v>10.02</v>
      </c>
      <c r="AG47" s="36">
        <v>0.63888889999999998</v>
      </c>
      <c r="AH47" s="36">
        <v>63.56</v>
      </c>
      <c r="AI47" s="36">
        <v>6.38</v>
      </c>
      <c r="AJ47" s="46">
        <f t="shared" ca="1" si="1"/>
        <v>7</v>
      </c>
      <c r="AK47" s="47">
        <v>3.5832369659755363</v>
      </c>
      <c r="AL47" s="48">
        <v>15.227399999999962</v>
      </c>
      <c r="AM47" s="1">
        <v>0</v>
      </c>
      <c r="AN47" s="1">
        <v>0</v>
      </c>
      <c r="AO47" s="1">
        <v>2</v>
      </c>
      <c r="AP47" s="1">
        <v>0</v>
      </c>
      <c r="AQ47" s="1">
        <v>0</v>
      </c>
      <c r="AR47" s="36">
        <v>1</v>
      </c>
      <c r="AS47" s="36">
        <v>1</v>
      </c>
      <c r="AT47" s="36">
        <v>6</v>
      </c>
      <c r="AU47" s="36">
        <v>3</v>
      </c>
    </row>
    <row r="48" spans="1:47">
      <c r="A48" s="49">
        <v>41909.791666666664</v>
      </c>
      <c r="B48" s="36" t="s">
        <v>94</v>
      </c>
      <c r="C48" s="36" t="s">
        <v>100</v>
      </c>
      <c r="D48" s="36" t="s">
        <v>408</v>
      </c>
      <c r="E48" s="36" t="s">
        <v>99</v>
      </c>
      <c r="F48" s="36" t="s">
        <v>646</v>
      </c>
      <c r="G48" s="36">
        <v>4</v>
      </c>
      <c r="H48" s="36">
        <v>55</v>
      </c>
      <c r="I48" s="36">
        <v>22.46</v>
      </c>
      <c r="J48" s="36">
        <v>14.9</v>
      </c>
      <c r="K48" s="36">
        <v>2637</v>
      </c>
      <c r="L48" s="36">
        <v>0</v>
      </c>
      <c r="M48" s="36">
        <v>0</v>
      </c>
      <c r="N48" s="36">
        <v>2637</v>
      </c>
      <c r="O48" s="36">
        <v>32</v>
      </c>
      <c r="P48" s="36">
        <v>1.21</v>
      </c>
      <c r="Q48" s="36">
        <v>1109</v>
      </c>
      <c r="R48" s="36">
        <v>1097</v>
      </c>
      <c r="S48" s="36">
        <v>0</v>
      </c>
      <c r="T48" s="36">
        <v>0</v>
      </c>
      <c r="U48" s="36">
        <v>98.92</v>
      </c>
      <c r="V48" s="36">
        <v>97.72</v>
      </c>
      <c r="W48" s="36">
        <v>1097</v>
      </c>
      <c r="X48" s="36">
        <v>17</v>
      </c>
      <c r="Y48" s="36">
        <v>1.37</v>
      </c>
      <c r="Z48" s="36">
        <v>2709</v>
      </c>
      <c r="AA48" s="36">
        <v>2704.94</v>
      </c>
      <c r="AB48" s="36">
        <v>99.85</v>
      </c>
      <c r="AC48" s="36">
        <v>2860</v>
      </c>
      <c r="AD48" s="36">
        <v>2847.99</v>
      </c>
      <c r="AE48" s="36">
        <v>99.58</v>
      </c>
      <c r="AF48" s="36">
        <v>16.48</v>
      </c>
      <c r="AG48" s="36">
        <v>10.42778</v>
      </c>
      <c r="AH48" s="36">
        <v>110.59</v>
      </c>
      <c r="AI48" s="36">
        <v>63.28</v>
      </c>
      <c r="AJ48" s="46">
        <f t="shared" ca="1" si="1"/>
        <v>7</v>
      </c>
      <c r="AK48" s="47">
        <v>1.370912463207129</v>
      </c>
      <c r="AL48" s="48">
        <v>25.285200000000014</v>
      </c>
      <c r="AM48" s="1">
        <v>0</v>
      </c>
      <c r="AN48" s="1">
        <v>0</v>
      </c>
      <c r="AO48" s="1">
        <v>1</v>
      </c>
      <c r="AP48" s="1">
        <v>0</v>
      </c>
      <c r="AQ48" s="1">
        <v>0</v>
      </c>
      <c r="AR48" s="36">
        <v>0</v>
      </c>
      <c r="AS48" s="36">
        <v>1</v>
      </c>
      <c r="AT48" s="36">
        <v>0</v>
      </c>
      <c r="AU48" s="36">
        <v>3</v>
      </c>
    </row>
    <row r="49" spans="1:47">
      <c r="A49" s="49">
        <v>41909.791666666664</v>
      </c>
      <c r="B49" s="36" t="s">
        <v>94</v>
      </c>
      <c r="C49" s="36" t="s">
        <v>100</v>
      </c>
      <c r="D49" s="36" t="s">
        <v>267</v>
      </c>
      <c r="E49" s="36" t="s">
        <v>99</v>
      </c>
      <c r="F49" s="36" t="s">
        <v>268</v>
      </c>
      <c r="G49" s="36">
        <v>4</v>
      </c>
      <c r="H49" s="36">
        <v>55</v>
      </c>
      <c r="I49" s="36">
        <v>21.08</v>
      </c>
      <c r="J49" s="36">
        <v>14.04</v>
      </c>
      <c r="K49" s="36">
        <v>2047</v>
      </c>
      <c r="L49" s="36">
        <v>0</v>
      </c>
      <c r="M49" s="36">
        <v>0</v>
      </c>
      <c r="N49" s="36">
        <v>2047</v>
      </c>
      <c r="O49" s="36">
        <v>22</v>
      </c>
      <c r="P49" s="36">
        <v>1.07</v>
      </c>
      <c r="Q49" s="36">
        <v>893</v>
      </c>
      <c r="R49" s="36">
        <v>886</v>
      </c>
      <c r="S49" s="36">
        <v>0</v>
      </c>
      <c r="T49" s="36">
        <v>0</v>
      </c>
      <c r="U49" s="36">
        <v>99.22</v>
      </c>
      <c r="V49" s="36">
        <v>98.16</v>
      </c>
      <c r="W49" s="36">
        <v>886</v>
      </c>
      <c r="X49" s="36">
        <v>19</v>
      </c>
      <c r="Y49" s="36">
        <v>2.14</v>
      </c>
      <c r="Z49" s="36">
        <v>30</v>
      </c>
      <c r="AA49" s="36">
        <v>28</v>
      </c>
      <c r="AB49" s="36">
        <v>93.33</v>
      </c>
      <c r="AC49" s="36">
        <v>28</v>
      </c>
      <c r="AD49" s="36">
        <v>28</v>
      </c>
      <c r="AE49" s="36">
        <v>100</v>
      </c>
      <c r="AF49" s="36">
        <v>12.91</v>
      </c>
      <c r="AG49" s="36">
        <v>7.1277780000000002</v>
      </c>
      <c r="AH49" s="36">
        <v>91.96</v>
      </c>
      <c r="AI49" s="36">
        <v>55.21</v>
      </c>
      <c r="AJ49" s="46">
        <f t="shared" ca="1" si="1"/>
        <v>7</v>
      </c>
      <c r="AK49" s="47">
        <v>2.144469525959368</v>
      </c>
      <c r="AL49" s="48">
        <v>16.431200000000032</v>
      </c>
      <c r="AM49" s="1">
        <v>0</v>
      </c>
      <c r="AN49" s="1">
        <v>0</v>
      </c>
      <c r="AO49" s="1">
        <v>1</v>
      </c>
      <c r="AP49" s="1">
        <v>0</v>
      </c>
      <c r="AQ49" s="1">
        <v>0</v>
      </c>
      <c r="AR49" s="36">
        <v>1</v>
      </c>
      <c r="AS49" s="36">
        <v>0</v>
      </c>
      <c r="AT49" s="36">
        <v>1</v>
      </c>
      <c r="AU49" s="36">
        <v>3</v>
      </c>
    </row>
    <row r="50" spans="1:47">
      <c r="A50" s="49">
        <v>41909.791666666664</v>
      </c>
      <c r="B50" s="36" t="s">
        <v>94</v>
      </c>
      <c r="C50" s="36" t="s">
        <v>100</v>
      </c>
      <c r="D50" s="36" t="s">
        <v>656</v>
      </c>
      <c r="E50" s="36" t="s">
        <v>99</v>
      </c>
      <c r="F50" s="36" t="s">
        <v>664</v>
      </c>
      <c r="G50" s="36">
        <v>3</v>
      </c>
      <c r="H50" s="36">
        <v>39</v>
      </c>
      <c r="I50" s="36">
        <v>16.53</v>
      </c>
      <c r="J50" s="36">
        <v>10.66</v>
      </c>
      <c r="K50" s="36">
        <v>1040</v>
      </c>
      <c r="L50" s="36">
        <v>0</v>
      </c>
      <c r="M50" s="36">
        <v>0</v>
      </c>
      <c r="N50" s="36">
        <v>1040</v>
      </c>
      <c r="O50" s="36">
        <v>11</v>
      </c>
      <c r="P50" s="36">
        <v>1.06</v>
      </c>
      <c r="Q50" s="36">
        <v>496</v>
      </c>
      <c r="R50" s="36">
        <v>491</v>
      </c>
      <c r="S50" s="36">
        <v>0</v>
      </c>
      <c r="T50" s="36">
        <v>0</v>
      </c>
      <c r="U50" s="36">
        <v>98.99</v>
      </c>
      <c r="V50" s="36">
        <v>97.94</v>
      </c>
      <c r="W50" s="36">
        <v>491</v>
      </c>
      <c r="X50" s="36">
        <v>4</v>
      </c>
      <c r="Y50" s="36">
        <v>0.79</v>
      </c>
      <c r="Z50" s="36">
        <v>508</v>
      </c>
      <c r="AA50" s="36">
        <v>506.98</v>
      </c>
      <c r="AB50" s="36">
        <v>99.8</v>
      </c>
      <c r="AC50" s="36">
        <v>522</v>
      </c>
      <c r="AD50" s="36">
        <v>521.01</v>
      </c>
      <c r="AE50" s="36">
        <v>99.81</v>
      </c>
      <c r="AF50" s="36">
        <v>6.32</v>
      </c>
      <c r="AG50" s="36">
        <v>1.4888889999999999</v>
      </c>
      <c r="AH50" s="36">
        <v>59.31</v>
      </c>
      <c r="AI50" s="36">
        <v>23.55</v>
      </c>
      <c r="AJ50" s="46">
        <f t="shared" ca="1" si="1"/>
        <v>7</v>
      </c>
      <c r="AK50" s="47">
        <v>0.79203215650555414</v>
      </c>
      <c r="AL50" s="48">
        <v>10.217600000000012</v>
      </c>
      <c r="AM50" s="1">
        <v>0</v>
      </c>
      <c r="AN50" s="1">
        <v>0</v>
      </c>
      <c r="AO50" s="1">
        <v>1</v>
      </c>
      <c r="AP50" s="1">
        <v>0</v>
      </c>
      <c r="AQ50" s="1">
        <v>0</v>
      </c>
      <c r="AR50" s="36">
        <v>0</v>
      </c>
      <c r="AS50" s="36">
        <v>1</v>
      </c>
      <c r="AT50" s="36">
        <v>0</v>
      </c>
      <c r="AU50" s="36">
        <v>2</v>
      </c>
    </row>
    <row r="51" spans="1:47">
      <c r="A51" s="49">
        <v>41909.791666666664</v>
      </c>
      <c r="B51" s="36" t="s">
        <v>94</v>
      </c>
      <c r="C51" s="36" t="s">
        <v>100</v>
      </c>
      <c r="D51" s="36" t="s">
        <v>526</v>
      </c>
      <c r="E51" s="36" t="s">
        <v>99</v>
      </c>
      <c r="F51" s="36" t="s">
        <v>527</v>
      </c>
      <c r="G51" s="36">
        <v>2</v>
      </c>
      <c r="H51" s="36">
        <v>23</v>
      </c>
      <c r="I51" s="36">
        <v>8.9700000000000006</v>
      </c>
      <c r="J51" s="36">
        <v>4.34</v>
      </c>
      <c r="K51" s="36">
        <v>1888</v>
      </c>
      <c r="L51" s="36">
        <v>0</v>
      </c>
      <c r="M51" s="36">
        <v>0</v>
      </c>
      <c r="N51" s="36">
        <v>1888</v>
      </c>
      <c r="O51" s="36">
        <v>7</v>
      </c>
      <c r="P51" s="36">
        <v>0.37</v>
      </c>
      <c r="Q51" s="36">
        <v>285</v>
      </c>
      <c r="R51" s="36">
        <v>280</v>
      </c>
      <c r="S51" s="36">
        <v>0</v>
      </c>
      <c r="T51" s="36">
        <v>0</v>
      </c>
      <c r="U51" s="36">
        <v>98.25</v>
      </c>
      <c r="V51" s="36">
        <v>97.89</v>
      </c>
      <c r="W51" s="36">
        <v>280</v>
      </c>
      <c r="X51" s="36">
        <v>6</v>
      </c>
      <c r="Y51" s="36">
        <v>1.46</v>
      </c>
      <c r="Z51" s="36">
        <v>864</v>
      </c>
      <c r="AA51" s="36">
        <v>846.03</v>
      </c>
      <c r="AB51" s="36">
        <v>97.92</v>
      </c>
      <c r="AC51" s="36">
        <v>1058</v>
      </c>
      <c r="AD51" s="36">
        <v>976.96</v>
      </c>
      <c r="AE51" s="36">
        <v>92.34</v>
      </c>
      <c r="AF51" s="36">
        <v>4.8099999999999996</v>
      </c>
      <c r="AG51" s="36">
        <v>3.4611109999999998</v>
      </c>
      <c r="AH51" s="36">
        <v>110.73</v>
      </c>
      <c r="AI51" s="36">
        <v>71.94</v>
      </c>
      <c r="AJ51" s="46">
        <f t="shared" ca="1" si="1"/>
        <v>7</v>
      </c>
      <c r="AK51" s="47">
        <v>1.4601026938894699</v>
      </c>
      <c r="AL51" s="48">
        <v>6.0134999999999978</v>
      </c>
      <c r="AM51" s="1">
        <v>0</v>
      </c>
      <c r="AN51" s="1">
        <v>0</v>
      </c>
      <c r="AO51" s="1">
        <v>1</v>
      </c>
      <c r="AP51" s="1">
        <v>0</v>
      </c>
      <c r="AQ51" s="1">
        <v>0</v>
      </c>
      <c r="AR51" s="36">
        <v>0</v>
      </c>
      <c r="AS51" s="36">
        <v>1</v>
      </c>
      <c r="AT51" s="36">
        <v>2</v>
      </c>
      <c r="AU51" s="36">
        <v>1</v>
      </c>
    </row>
    <row r="52" spans="1:47">
      <c r="A52" s="49">
        <v>41909.791666666664</v>
      </c>
      <c r="B52" s="36" t="s">
        <v>94</v>
      </c>
      <c r="C52" s="36" t="s">
        <v>97</v>
      </c>
      <c r="D52" s="36" t="s">
        <v>999</v>
      </c>
      <c r="E52" s="36" t="s">
        <v>99</v>
      </c>
      <c r="F52" s="36" t="s">
        <v>1000</v>
      </c>
      <c r="G52" s="36">
        <v>2</v>
      </c>
      <c r="H52" s="36">
        <v>23</v>
      </c>
      <c r="I52" s="36">
        <v>9.16</v>
      </c>
      <c r="J52" s="36">
        <v>4.34</v>
      </c>
      <c r="K52" s="36">
        <v>1297</v>
      </c>
      <c r="L52" s="36">
        <v>0</v>
      </c>
      <c r="M52" s="36">
        <v>0</v>
      </c>
      <c r="N52" s="36">
        <v>1297</v>
      </c>
      <c r="O52" s="36">
        <v>8</v>
      </c>
      <c r="P52" s="36">
        <v>0.62</v>
      </c>
      <c r="Q52" s="36">
        <v>413</v>
      </c>
      <c r="R52" s="36">
        <v>412</v>
      </c>
      <c r="S52" s="36">
        <v>0</v>
      </c>
      <c r="T52" s="36">
        <v>0</v>
      </c>
      <c r="U52" s="36">
        <v>99.76</v>
      </c>
      <c r="V52" s="36">
        <v>99.14</v>
      </c>
      <c r="W52" s="36">
        <v>412</v>
      </c>
      <c r="X52" s="36">
        <v>17</v>
      </c>
      <c r="Y52" s="36">
        <v>5.0599999999999996</v>
      </c>
      <c r="Z52" s="36">
        <v>970</v>
      </c>
      <c r="AA52" s="36">
        <v>941</v>
      </c>
      <c r="AB52" s="36">
        <v>97.01</v>
      </c>
      <c r="AC52" s="36">
        <v>873</v>
      </c>
      <c r="AD52" s="36">
        <v>864.97</v>
      </c>
      <c r="AE52" s="36">
        <v>99.08</v>
      </c>
      <c r="AF52" s="36">
        <v>5.76</v>
      </c>
      <c r="AG52" s="36">
        <v>5.5055560000000003</v>
      </c>
      <c r="AH52" s="36">
        <v>132.59</v>
      </c>
      <c r="AI52" s="36">
        <v>95.56</v>
      </c>
      <c r="AJ52" s="46">
        <f t="shared" ca="1" si="1"/>
        <v>7</v>
      </c>
      <c r="AK52" s="47">
        <v>5.0599755930589039</v>
      </c>
      <c r="AL52" s="48">
        <v>3.5517999999999978</v>
      </c>
      <c r="AM52" s="1">
        <v>1</v>
      </c>
      <c r="AN52" s="1">
        <v>0</v>
      </c>
      <c r="AO52" s="1">
        <v>2</v>
      </c>
      <c r="AP52" s="1">
        <v>1</v>
      </c>
      <c r="AQ52" s="1">
        <v>0</v>
      </c>
      <c r="AR52" s="36">
        <v>1</v>
      </c>
      <c r="AS52" s="36">
        <v>0</v>
      </c>
      <c r="AT52" s="36">
        <v>2</v>
      </c>
      <c r="AU52" s="36">
        <v>0</v>
      </c>
    </row>
    <row r="53" spans="1:47">
      <c r="A53" s="49">
        <v>41909.791666666664</v>
      </c>
      <c r="B53" s="36" t="s">
        <v>94</v>
      </c>
      <c r="C53" s="36" t="s">
        <v>95</v>
      </c>
      <c r="D53" s="36" t="s">
        <v>442</v>
      </c>
      <c r="E53" s="36" t="s">
        <v>99</v>
      </c>
      <c r="F53" s="36" t="s">
        <v>540</v>
      </c>
      <c r="G53" s="36">
        <v>2</v>
      </c>
      <c r="H53" s="36">
        <v>23</v>
      </c>
      <c r="I53" s="36">
        <v>9.5299999999999994</v>
      </c>
      <c r="J53" s="36">
        <v>5.08</v>
      </c>
      <c r="K53" s="36">
        <v>1722</v>
      </c>
      <c r="L53" s="36">
        <v>0</v>
      </c>
      <c r="M53" s="36">
        <v>0</v>
      </c>
      <c r="N53" s="36">
        <v>1722</v>
      </c>
      <c r="O53" s="36">
        <v>11</v>
      </c>
      <c r="P53" s="36">
        <v>0.64</v>
      </c>
      <c r="Q53" s="36">
        <v>208</v>
      </c>
      <c r="R53" s="36">
        <v>204</v>
      </c>
      <c r="S53" s="36">
        <v>0</v>
      </c>
      <c r="T53" s="36">
        <v>0</v>
      </c>
      <c r="U53" s="36">
        <v>98.08</v>
      </c>
      <c r="V53" s="36">
        <v>97.45</v>
      </c>
      <c r="W53" s="36">
        <v>204</v>
      </c>
      <c r="X53" s="36">
        <v>4</v>
      </c>
      <c r="Y53" s="36">
        <v>1.9</v>
      </c>
      <c r="Z53" s="36">
        <v>338</v>
      </c>
      <c r="AA53" s="36">
        <v>336.01</v>
      </c>
      <c r="AB53" s="36">
        <v>99.41</v>
      </c>
      <c r="AC53" s="36">
        <v>343</v>
      </c>
      <c r="AD53" s="36">
        <v>342.01</v>
      </c>
      <c r="AE53" s="36">
        <v>99.71</v>
      </c>
      <c r="AF53" s="36">
        <v>2.97</v>
      </c>
      <c r="AG53" s="36">
        <v>2.2055549999999999</v>
      </c>
      <c r="AH53" s="36">
        <v>58.35</v>
      </c>
      <c r="AI53" s="36">
        <v>74.34</v>
      </c>
      <c r="AJ53" s="46">
        <f t="shared" ca="1" si="1"/>
        <v>7</v>
      </c>
      <c r="AK53" s="47">
        <v>1.9047619047619049</v>
      </c>
      <c r="AL53" s="48">
        <v>5.3039999999999941</v>
      </c>
      <c r="AM53" s="1">
        <v>0</v>
      </c>
      <c r="AN53" s="1">
        <v>0</v>
      </c>
      <c r="AO53" s="1">
        <v>1</v>
      </c>
      <c r="AP53" s="1">
        <v>0</v>
      </c>
      <c r="AQ53" s="1">
        <v>0</v>
      </c>
      <c r="AR53" s="36">
        <v>0</v>
      </c>
      <c r="AS53" s="36">
        <v>1</v>
      </c>
      <c r="AT53" s="36">
        <v>0</v>
      </c>
      <c r="AU53" s="36">
        <v>1</v>
      </c>
    </row>
    <row r="54" spans="1:47">
      <c r="A54" s="49">
        <v>41909.833333333336</v>
      </c>
      <c r="B54" s="36" t="s">
        <v>94</v>
      </c>
      <c r="C54" s="36" t="s">
        <v>100</v>
      </c>
      <c r="D54" s="36" t="s">
        <v>400</v>
      </c>
      <c r="E54" s="36" t="s">
        <v>99</v>
      </c>
      <c r="F54" s="36" t="s">
        <v>533</v>
      </c>
      <c r="G54" s="36">
        <v>4</v>
      </c>
      <c r="H54" s="36">
        <v>55</v>
      </c>
      <c r="I54" s="36">
        <v>22.37</v>
      </c>
      <c r="J54" s="36">
        <v>14.9</v>
      </c>
      <c r="K54" s="36">
        <v>794</v>
      </c>
      <c r="L54" s="36">
        <v>0</v>
      </c>
      <c r="M54" s="36">
        <v>0</v>
      </c>
      <c r="N54" s="36">
        <v>794</v>
      </c>
      <c r="O54" s="36">
        <v>4</v>
      </c>
      <c r="P54" s="36">
        <v>0.5</v>
      </c>
      <c r="Q54" s="36">
        <v>352</v>
      </c>
      <c r="R54" s="36">
        <v>346</v>
      </c>
      <c r="S54" s="36">
        <v>0</v>
      </c>
      <c r="T54" s="36">
        <v>0</v>
      </c>
      <c r="U54" s="36">
        <v>98.3</v>
      </c>
      <c r="V54" s="36">
        <v>97.81</v>
      </c>
      <c r="W54" s="36">
        <v>346</v>
      </c>
      <c r="X54" s="36">
        <v>6</v>
      </c>
      <c r="Y54" s="36">
        <v>1.6</v>
      </c>
      <c r="Z54" s="36">
        <v>130</v>
      </c>
      <c r="AA54" s="36">
        <v>130</v>
      </c>
      <c r="AB54" s="36">
        <v>100</v>
      </c>
      <c r="AC54" s="36">
        <v>161</v>
      </c>
      <c r="AD54" s="36">
        <v>159</v>
      </c>
      <c r="AE54" s="36">
        <v>98.76</v>
      </c>
      <c r="AF54" s="36">
        <v>5.51</v>
      </c>
      <c r="AG54" s="36">
        <v>1.111111E-2</v>
      </c>
      <c r="AH54" s="36">
        <v>36.950000000000003</v>
      </c>
      <c r="AI54" s="36">
        <v>0.2</v>
      </c>
      <c r="AJ54" s="46">
        <f t="shared" ca="1" si="1"/>
        <v>7</v>
      </c>
      <c r="AK54" s="47">
        <v>1.6</v>
      </c>
      <c r="AL54" s="48">
        <v>7.7087999999999921</v>
      </c>
      <c r="AM54" s="1">
        <v>0</v>
      </c>
      <c r="AN54" s="1">
        <v>0</v>
      </c>
      <c r="AO54" s="1">
        <v>1</v>
      </c>
      <c r="AP54" s="1">
        <v>0</v>
      </c>
      <c r="AQ54" s="1">
        <v>0</v>
      </c>
      <c r="AR54" s="36">
        <v>0</v>
      </c>
      <c r="AS54" s="36">
        <v>1</v>
      </c>
      <c r="AT54" s="36">
        <v>0</v>
      </c>
      <c r="AU54" s="36">
        <v>3</v>
      </c>
    </row>
    <row r="55" spans="1:47">
      <c r="A55" s="49">
        <v>41909.833333333336</v>
      </c>
      <c r="B55" s="36" t="s">
        <v>94</v>
      </c>
      <c r="C55" s="36" t="s">
        <v>100</v>
      </c>
      <c r="D55" s="36" t="s">
        <v>1001</v>
      </c>
      <c r="E55" s="36" t="s">
        <v>99</v>
      </c>
      <c r="F55" s="36" t="s">
        <v>1002</v>
      </c>
      <c r="G55" s="36">
        <v>4</v>
      </c>
      <c r="H55" s="36">
        <v>53.6</v>
      </c>
      <c r="I55" s="36">
        <v>20.23</v>
      </c>
      <c r="J55" s="36">
        <v>13.18</v>
      </c>
      <c r="K55" s="36">
        <v>2459</v>
      </c>
      <c r="L55" s="36">
        <v>0</v>
      </c>
      <c r="M55" s="36">
        <v>0</v>
      </c>
      <c r="N55" s="36">
        <v>2459</v>
      </c>
      <c r="O55" s="36">
        <v>3</v>
      </c>
      <c r="P55" s="36">
        <v>0.12</v>
      </c>
      <c r="Q55" s="36">
        <v>711</v>
      </c>
      <c r="R55" s="36">
        <v>705</v>
      </c>
      <c r="S55" s="36">
        <v>0</v>
      </c>
      <c r="T55" s="36">
        <v>0</v>
      </c>
      <c r="U55" s="36">
        <v>99.16</v>
      </c>
      <c r="V55" s="36">
        <v>99.04</v>
      </c>
      <c r="W55" s="36">
        <v>705</v>
      </c>
      <c r="X55" s="36">
        <v>20</v>
      </c>
      <c r="Y55" s="36">
        <v>2.52</v>
      </c>
      <c r="Z55" s="36">
        <v>1085</v>
      </c>
      <c r="AA55" s="36">
        <v>1076.97</v>
      </c>
      <c r="AB55" s="36">
        <v>99.26</v>
      </c>
      <c r="AC55" s="36">
        <v>1177</v>
      </c>
      <c r="AD55" s="36">
        <v>1167</v>
      </c>
      <c r="AE55" s="36">
        <v>99.15</v>
      </c>
      <c r="AF55" s="36">
        <v>10.67</v>
      </c>
      <c r="AG55" s="36">
        <v>9.65</v>
      </c>
      <c r="AH55" s="36">
        <v>80.930000000000007</v>
      </c>
      <c r="AI55" s="36">
        <v>90.47</v>
      </c>
      <c r="AJ55" s="46">
        <f t="shared" ca="1" si="1"/>
        <v>7</v>
      </c>
      <c r="AK55" s="47">
        <v>2.5156283410688904</v>
      </c>
      <c r="AL55" s="48">
        <v>6.8255999999999553</v>
      </c>
      <c r="AM55" s="1">
        <v>0</v>
      </c>
      <c r="AN55" s="1">
        <v>0</v>
      </c>
      <c r="AO55" s="1">
        <v>1</v>
      </c>
      <c r="AP55" s="1">
        <v>0</v>
      </c>
      <c r="AQ55" s="1">
        <v>0</v>
      </c>
      <c r="AR55" s="36">
        <v>1</v>
      </c>
      <c r="AS55" s="36">
        <v>0</v>
      </c>
      <c r="AT55" s="36">
        <v>1</v>
      </c>
      <c r="AU55" s="36">
        <v>0</v>
      </c>
    </row>
    <row r="56" spans="1:47">
      <c r="A56" s="49">
        <v>41909.833333333336</v>
      </c>
      <c r="B56" s="36" t="s">
        <v>94</v>
      </c>
      <c r="C56" s="36" t="s">
        <v>95</v>
      </c>
      <c r="D56" s="36" t="s">
        <v>655</v>
      </c>
      <c r="E56" s="36" t="s">
        <v>99</v>
      </c>
      <c r="F56" s="36" t="s">
        <v>943</v>
      </c>
      <c r="G56" s="36">
        <v>4</v>
      </c>
      <c r="H56" s="36">
        <v>55</v>
      </c>
      <c r="I56" s="36">
        <v>22.51</v>
      </c>
      <c r="J56" s="36">
        <v>15.76</v>
      </c>
      <c r="K56" s="36">
        <v>857</v>
      </c>
      <c r="L56" s="36">
        <v>0</v>
      </c>
      <c r="M56" s="36">
        <v>0</v>
      </c>
      <c r="N56" s="36">
        <v>857</v>
      </c>
      <c r="O56" s="36">
        <v>11</v>
      </c>
      <c r="P56" s="36">
        <v>1.28</v>
      </c>
      <c r="Q56" s="36">
        <v>387</v>
      </c>
      <c r="R56" s="36">
        <v>383</v>
      </c>
      <c r="S56" s="36">
        <v>0</v>
      </c>
      <c r="T56" s="36">
        <v>0</v>
      </c>
      <c r="U56" s="36">
        <v>98.97</v>
      </c>
      <c r="V56" s="36">
        <v>97.7</v>
      </c>
      <c r="W56" s="36">
        <v>383</v>
      </c>
      <c r="X56" s="36">
        <v>8</v>
      </c>
      <c r="Y56" s="36">
        <v>2.09</v>
      </c>
      <c r="Z56" s="36">
        <v>223</v>
      </c>
      <c r="AA56" s="36">
        <v>223</v>
      </c>
      <c r="AB56" s="36">
        <v>100</v>
      </c>
      <c r="AC56" s="36">
        <v>223</v>
      </c>
      <c r="AD56" s="36">
        <v>222</v>
      </c>
      <c r="AE56" s="36">
        <v>99.55</v>
      </c>
      <c r="AF56" s="36">
        <v>7.05</v>
      </c>
      <c r="AG56" s="36">
        <v>5.5865919999999996E-3</v>
      </c>
      <c r="AH56" s="36">
        <v>44.73</v>
      </c>
      <c r="AI56" s="36">
        <v>0.08</v>
      </c>
      <c r="AJ56" s="46">
        <f t="shared" ca="1" si="1"/>
        <v>7</v>
      </c>
      <c r="AK56" s="47">
        <v>2.0942408376963351</v>
      </c>
      <c r="AL56" s="48">
        <v>8.9009999999999891</v>
      </c>
      <c r="AM56" s="1">
        <v>0</v>
      </c>
      <c r="AN56" s="1">
        <v>0</v>
      </c>
      <c r="AO56" s="1">
        <v>2</v>
      </c>
      <c r="AP56" s="1">
        <v>0</v>
      </c>
      <c r="AQ56" s="1">
        <v>0</v>
      </c>
      <c r="AR56" s="36">
        <v>1</v>
      </c>
      <c r="AS56" s="36">
        <v>1</v>
      </c>
      <c r="AT56" s="36">
        <v>2</v>
      </c>
      <c r="AU56" s="36">
        <v>1</v>
      </c>
    </row>
    <row r="57" spans="1:47">
      <c r="A57" s="49">
        <v>41909.833333333336</v>
      </c>
      <c r="B57" s="36" t="s">
        <v>94</v>
      </c>
      <c r="C57" s="36" t="s">
        <v>95</v>
      </c>
      <c r="D57" s="36" t="s">
        <v>124</v>
      </c>
      <c r="E57" s="36" t="s">
        <v>99</v>
      </c>
      <c r="F57" s="36" t="s">
        <v>125</v>
      </c>
      <c r="G57" s="36">
        <v>2</v>
      </c>
      <c r="H57" s="36">
        <v>31</v>
      </c>
      <c r="I57" s="36">
        <v>9.59</v>
      </c>
      <c r="J57" s="36">
        <v>5.08</v>
      </c>
      <c r="K57" s="36">
        <v>500</v>
      </c>
      <c r="L57" s="36">
        <v>0</v>
      </c>
      <c r="M57" s="36">
        <v>0</v>
      </c>
      <c r="N57" s="36">
        <v>500</v>
      </c>
      <c r="O57" s="36">
        <v>4</v>
      </c>
      <c r="P57" s="36">
        <v>0.8</v>
      </c>
      <c r="Q57" s="36">
        <v>81</v>
      </c>
      <c r="R57" s="36">
        <v>81</v>
      </c>
      <c r="S57" s="36">
        <v>0</v>
      </c>
      <c r="T57" s="36">
        <v>0</v>
      </c>
      <c r="U57" s="36">
        <v>100</v>
      </c>
      <c r="V57" s="36">
        <v>99.2</v>
      </c>
      <c r="W57" s="36">
        <v>81</v>
      </c>
      <c r="X57" s="36">
        <v>9</v>
      </c>
      <c r="Y57" s="36">
        <v>10.71</v>
      </c>
      <c r="Z57" s="36">
        <v>512</v>
      </c>
      <c r="AA57" s="36">
        <v>71.989999999999995</v>
      </c>
      <c r="AB57" s="36">
        <v>14.06</v>
      </c>
      <c r="AC57" s="36">
        <v>75</v>
      </c>
      <c r="AD57" s="36">
        <v>75</v>
      </c>
      <c r="AE57" s="36">
        <v>100</v>
      </c>
      <c r="AF57" s="36">
        <v>1.69</v>
      </c>
      <c r="AG57" s="36">
        <v>5.5555559999999997E-3</v>
      </c>
      <c r="AH57" s="36">
        <v>33.22</v>
      </c>
      <c r="AI57" s="36">
        <v>0.33</v>
      </c>
      <c r="AJ57" s="46">
        <f t="shared" ca="1" si="1"/>
        <v>7</v>
      </c>
      <c r="AK57" s="47">
        <v>10.71301035591001</v>
      </c>
      <c r="AL57" s="48">
        <v>0.64799999999999769</v>
      </c>
      <c r="AM57" s="1">
        <v>1</v>
      </c>
      <c r="AN57" s="1">
        <v>0</v>
      </c>
      <c r="AO57" s="1">
        <v>2</v>
      </c>
      <c r="AP57" s="1">
        <v>5</v>
      </c>
      <c r="AQ57" s="1">
        <v>0</v>
      </c>
      <c r="AR57" s="36">
        <v>1</v>
      </c>
      <c r="AS57" s="36">
        <v>0</v>
      </c>
      <c r="AT57" s="36">
        <v>5</v>
      </c>
      <c r="AU57" s="36">
        <v>0</v>
      </c>
    </row>
    <row r="58" spans="1:47">
      <c r="A58" s="49">
        <v>41909.25</v>
      </c>
      <c r="B58" s="36" t="s">
        <v>94</v>
      </c>
      <c r="C58" s="36" t="s">
        <v>101</v>
      </c>
      <c r="D58" s="36" t="s">
        <v>1003</v>
      </c>
      <c r="E58" s="36" t="s">
        <v>102</v>
      </c>
      <c r="F58" s="36" t="s">
        <v>1004</v>
      </c>
      <c r="G58" s="36">
        <v>4</v>
      </c>
      <c r="H58" s="36">
        <v>55</v>
      </c>
      <c r="I58" s="36">
        <v>22.87</v>
      </c>
      <c r="J58" s="36">
        <v>15.76</v>
      </c>
      <c r="K58" s="36">
        <v>31</v>
      </c>
      <c r="L58" s="36">
        <v>0</v>
      </c>
      <c r="M58" s="36">
        <v>0</v>
      </c>
      <c r="N58" s="36">
        <v>31</v>
      </c>
      <c r="O58" s="36">
        <v>0</v>
      </c>
      <c r="P58" s="36">
        <v>0</v>
      </c>
      <c r="Q58" s="36">
        <v>7</v>
      </c>
      <c r="R58" s="36">
        <v>7</v>
      </c>
      <c r="S58" s="36">
        <v>0</v>
      </c>
      <c r="T58" s="36">
        <v>0</v>
      </c>
      <c r="U58" s="36">
        <v>0</v>
      </c>
      <c r="V58" s="36">
        <v>0</v>
      </c>
      <c r="W58" s="36">
        <v>7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36">
        <v>0</v>
      </c>
      <c r="AD58" s="36">
        <v>0</v>
      </c>
      <c r="AE58" s="36">
        <v>0</v>
      </c>
      <c r="AF58" s="36">
        <v>0.22</v>
      </c>
      <c r="AG58" s="36">
        <v>0</v>
      </c>
      <c r="AH58" s="36">
        <v>1.37</v>
      </c>
      <c r="AI58" s="36">
        <v>0</v>
      </c>
      <c r="AJ58" s="46">
        <f t="shared" ca="1" si="1"/>
        <v>7</v>
      </c>
      <c r="AK58" s="47">
        <v>0</v>
      </c>
      <c r="AL58" s="48">
        <v>7</v>
      </c>
      <c r="AM58" s="1">
        <v>0</v>
      </c>
      <c r="AN58" s="1">
        <v>1</v>
      </c>
      <c r="AO58" s="1">
        <v>2</v>
      </c>
      <c r="AP58" s="1">
        <v>0</v>
      </c>
      <c r="AQ58" s="1">
        <v>1</v>
      </c>
      <c r="AR58" s="36">
        <v>0</v>
      </c>
      <c r="AS58" s="36">
        <v>1</v>
      </c>
      <c r="AT58" s="36">
        <v>0</v>
      </c>
      <c r="AU58" s="36">
        <v>1</v>
      </c>
    </row>
    <row r="59" spans="1:47">
      <c r="A59" s="49">
        <v>41909.416666666664</v>
      </c>
      <c r="B59" s="36" t="s">
        <v>94</v>
      </c>
      <c r="C59" s="36" t="s">
        <v>100</v>
      </c>
      <c r="D59" s="36" t="s">
        <v>207</v>
      </c>
      <c r="E59" s="36" t="s">
        <v>102</v>
      </c>
      <c r="F59" s="36" t="s">
        <v>824</v>
      </c>
      <c r="G59" s="36">
        <v>2</v>
      </c>
      <c r="H59" s="36">
        <v>23.04</v>
      </c>
      <c r="I59" s="36">
        <v>8.99</v>
      </c>
      <c r="J59" s="36">
        <v>4.34</v>
      </c>
      <c r="K59" s="36">
        <v>6132</v>
      </c>
      <c r="L59" s="36">
        <v>0</v>
      </c>
      <c r="M59" s="36">
        <v>0</v>
      </c>
      <c r="N59" s="36">
        <v>6132</v>
      </c>
      <c r="O59" s="36">
        <v>87</v>
      </c>
      <c r="P59" s="36">
        <v>1.42</v>
      </c>
      <c r="Q59" s="36">
        <v>359</v>
      </c>
      <c r="R59" s="36">
        <v>350</v>
      </c>
      <c r="S59" s="36">
        <v>0</v>
      </c>
      <c r="T59" s="36">
        <v>0</v>
      </c>
      <c r="U59" s="36">
        <v>97.49</v>
      </c>
      <c r="V59" s="36">
        <v>96.11</v>
      </c>
      <c r="W59" s="36">
        <v>350</v>
      </c>
      <c r="X59" s="36">
        <v>5</v>
      </c>
      <c r="Y59" s="36">
        <v>1.42</v>
      </c>
      <c r="Z59" s="36">
        <v>122</v>
      </c>
      <c r="AA59" s="36">
        <v>107.99</v>
      </c>
      <c r="AB59" s="36">
        <v>88.52</v>
      </c>
      <c r="AC59" s="36">
        <v>123</v>
      </c>
      <c r="AD59" s="36">
        <v>110</v>
      </c>
      <c r="AE59" s="36">
        <v>89.43</v>
      </c>
      <c r="AF59" s="36">
        <v>3.91</v>
      </c>
      <c r="AG59" s="36">
        <v>0.84444450000000004</v>
      </c>
      <c r="AH59" s="36">
        <v>89.89</v>
      </c>
      <c r="AI59" s="36">
        <v>21.62</v>
      </c>
      <c r="AJ59" s="46">
        <f t="shared" ca="1" si="1"/>
        <v>7</v>
      </c>
      <c r="AK59" s="47">
        <v>1.4204141927786142</v>
      </c>
      <c r="AL59" s="48">
        <v>13.965100000000001</v>
      </c>
      <c r="AM59" s="1">
        <v>0</v>
      </c>
      <c r="AN59" s="1">
        <v>0</v>
      </c>
      <c r="AO59" s="1">
        <v>1</v>
      </c>
      <c r="AP59" s="1">
        <v>0</v>
      </c>
      <c r="AQ59" s="1">
        <v>0</v>
      </c>
      <c r="AR59" s="36">
        <v>0</v>
      </c>
      <c r="AS59" s="36">
        <v>1</v>
      </c>
      <c r="AT59" s="36">
        <v>0</v>
      </c>
      <c r="AU59" s="36">
        <v>4</v>
      </c>
    </row>
    <row r="60" spans="1:47">
      <c r="A60" s="49">
        <v>41909.458333333336</v>
      </c>
      <c r="B60" s="36" t="s">
        <v>94</v>
      </c>
      <c r="C60" s="36" t="s">
        <v>100</v>
      </c>
      <c r="D60" s="36" t="s">
        <v>207</v>
      </c>
      <c r="E60" s="36" t="s">
        <v>102</v>
      </c>
      <c r="F60" s="36" t="s">
        <v>208</v>
      </c>
      <c r="G60" s="36">
        <v>2</v>
      </c>
      <c r="H60" s="36">
        <v>23</v>
      </c>
      <c r="I60" s="36">
        <v>10.49</v>
      </c>
      <c r="J60" s="36">
        <v>5.08</v>
      </c>
      <c r="K60" s="36">
        <v>3176</v>
      </c>
      <c r="L60" s="36">
        <v>0</v>
      </c>
      <c r="M60" s="36">
        <v>0</v>
      </c>
      <c r="N60" s="36">
        <v>3176</v>
      </c>
      <c r="O60" s="36">
        <v>69</v>
      </c>
      <c r="P60" s="36">
        <v>2.17</v>
      </c>
      <c r="Q60" s="36">
        <v>279</v>
      </c>
      <c r="R60" s="36">
        <v>270</v>
      </c>
      <c r="S60" s="36">
        <v>0</v>
      </c>
      <c r="T60" s="36">
        <v>0</v>
      </c>
      <c r="U60" s="36">
        <v>96.77</v>
      </c>
      <c r="V60" s="36">
        <v>94.67</v>
      </c>
      <c r="W60" s="36">
        <v>270</v>
      </c>
      <c r="X60" s="36">
        <v>8</v>
      </c>
      <c r="Y60" s="36">
        <v>2.9</v>
      </c>
      <c r="Z60" s="36">
        <v>88</v>
      </c>
      <c r="AA60" s="36">
        <v>81</v>
      </c>
      <c r="AB60" s="36">
        <v>92.05</v>
      </c>
      <c r="AC60" s="36">
        <v>104</v>
      </c>
      <c r="AD60" s="36">
        <v>87</v>
      </c>
      <c r="AE60" s="36">
        <v>83.65</v>
      </c>
      <c r="AF60" s="36">
        <v>2.48</v>
      </c>
      <c r="AG60" s="36">
        <v>4.4444450000000003E-2</v>
      </c>
      <c r="AH60" s="36">
        <v>48.74</v>
      </c>
      <c r="AI60" s="36">
        <v>1.79</v>
      </c>
      <c r="AJ60" s="46">
        <f t="shared" ca="1" si="1"/>
        <v>7</v>
      </c>
      <c r="AK60" s="47">
        <v>2.8985507246376812</v>
      </c>
      <c r="AL60" s="48">
        <v>14.870699999999994</v>
      </c>
      <c r="AM60" s="1">
        <v>0</v>
      </c>
      <c r="AN60" s="1">
        <v>1</v>
      </c>
      <c r="AO60" s="1">
        <v>3</v>
      </c>
      <c r="AP60" s="1">
        <v>0</v>
      </c>
      <c r="AQ60" s="1">
        <v>2</v>
      </c>
      <c r="AR60" s="36">
        <v>1</v>
      </c>
      <c r="AS60" s="36">
        <v>1</v>
      </c>
      <c r="AT60" s="36">
        <v>1</v>
      </c>
      <c r="AU60" s="36">
        <v>5</v>
      </c>
    </row>
    <row r="61" spans="1:47">
      <c r="A61" s="49">
        <v>41909.708333333336</v>
      </c>
      <c r="B61" s="36" t="s">
        <v>94</v>
      </c>
      <c r="C61" s="36" t="s">
        <v>101</v>
      </c>
      <c r="D61" s="36" t="s">
        <v>203</v>
      </c>
      <c r="E61" s="36" t="s">
        <v>102</v>
      </c>
      <c r="F61" s="36" t="s">
        <v>857</v>
      </c>
      <c r="G61" s="36">
        <v>2</v>
      </c>
      <c r="H61" s="36">
        <v>23</v>
      </c>
      <c r="I61" s="36">
        <v>10.72</v>
      </c>
      <c r="J61" s="36">
        <v>5.84</v>
      </c>
      <c r="K61" s="36">
        <v>658</v>
      </c>
      <c r="L61" s="36">
        <v>0</v>
      </c>
      <c r="M61" s="36">
        <v>0</v>
      </c>
      <c r="N61" s="36">
        <v>658</v>
      </c>
      <c r="O61" s="36">
        <v>1</v>
      </c>
      <c r="P61" s="36">
        <v>0.15</v>
      </c>
      <c r="Q61" s="36">
        <v>315</v>
      </c>
      <c r="R61" s="36">
        <v>312</v>
      </c>
      <c r="S61" s="36">
        <v>0</v>
      </c>
      <c r="T61" s="36">
        <v>0</v>
      </c>
      <c r="U61" s="36">
        <v>99.05</v>
      </c>
      <c r="V61" s="36">
        <v>98.9</v>
      </c>
      <c r="W61" s="36">
        <v>312</v>
      </c>
      <c r="X61" s="36">
        <v>8</v>
      </c>
      <c r="Y61" s="36">
        <v>2.97</v>
      </c>
      <c r="Z61" s="36">
        <v>197</v>
      </c>
      <c r="AA61" s="36">
        <v>197</v>
      </c>
      <c r="AB61" s="36">
        <v>100</v>
      </c>
      <c r="AC61" s="36">
        <v>154</v>
      </c>
      <c r="AD61" s="36">
        <v>154</v>
      </c>
      <c r="AE61" s="36">
        <v>100</v>
      </c>
      <c r="AF61" s="36">
        <v>3.03</v>
      </c>
      <c r="AG61" s="36">
        <v>0.93888890000000003</v>
      </c>
      <c r="AH61" s="36">
        <v>51.92</v>
      </c>
      <c r="AI61" s="36">
        <v>30.95</v>
      </c>
      <c r="AJ61" s="46">
        <f t="shared" ca="1" si="1"/>
        <v>7</v>
      </c>
      <c r="AK61" s="47">
        <v>2.9739776951672861</v>
      </c>
      <c r="AL61" s="48">
        <v>3.4649999999999817</v>
      </c>
      <c r="AM61" s="1">
        <v>0</v>
      </c>
      <c r="AN61" s="1">
        <v>0</v>
      </c>
      <c r="AO61" s="1">
        <v>1</v>
      </c>
      <c r="AP61" s="1">
        <v>0</v>
      </c>
      <c r="AQ61" s="1">
        <v>0</v>
      </c>
      <c r="AR61" s="36">
        <v>1</v>
      </c>
      <c r="AS61" s="36">
        <v>0</v>
      </c>
      <c r="AT61" s="36">
        <v>3</v>
      </c>
      <c r="AU61" s="36">
        <v>0</v>
      </c>
    </row>
    <row r="62" spans="1:47">
      <c r="A62" s="49">
        <v>41909.75</v>
      </c>
      <c r="B62" s="36" t="s">
        <v>94</v>
      </c>
      <c r="C62" s="36" t="s">
        <v>100</v>
      </c>
      <c r="D62" s="36" t="s">
        <v>818</v>
      </c>
      <c r="E62" s="36" t="s">
        <v>102</v>
      </c>
      <c r="F62" s="36" t="s">
        <v>1005</v>
      </c>
      <c r="G62" s="36">
        <v>2</v>
      </c>
      <c r="H62" s="36">
        <v>23</v>
      </c>
      <c r="I62" s="36">
        <v>9.98</v>
      </c>
      <c r="J62" s="36">
        <v>5.08</v>
      </c>
      <c r="K62" s="36">
        <v>920</v>
      </c>
      <c r="L62" s="36">
        <v>0</v>
      </c>
      <c r="M62" s="36">
        <v>0</v>
      </c>
      <c r="N62" s="36">
        <v>920</v>
      </c>
      <c r="O62" s="36">
        <v>28</v>
      </c>
      <c r="P62" s="36">
        <v>3.04</v>
      </c>
      <c r="Q62" s="36">
        <v>84</v>
      </c>
      <c r="R62" s="36">
        <v>78</v>
      </c>
      <c r="S62" s="36">
        <v>0</v>
      </c>
      <c r="T62" s="36">
        <v>0</v>
      </c>
      <c r="U62" s="36">
        <v>92.86</v>
      </c>
      <c r="V62" s="36">
        <v>90.04</v>
      </c>
      <c r="W62" s="36">
        <v>78</v>
      </c>
      <c r="X62" s="36">
        <v>2</v>
      </c>
      <c r="Y62" s="36">
        <v>2.5</v>
      </c>
      <c r="Z62" s="36">
        <v>114</v>
      </c>
      <c r="AA62" s="36">
        <v>112</v>
      </c>
      <c r="AB62" s="36">
        <v>98.25</v>
      </c>
      <c r="AC62" s="36">
        <v>119</v>
      </c>
      <c r="AD62" s="36">
        <v>114</v>
      </c>
      <c r="AE62" s="36">
        <v>95.8</v>
      </c>
      <c r="AF62" s="36">
        <v>1.1100000000000001</v>
      </c>
      <c r="AG62" s="36">
        <v>8.8888889999999998E-2</v>
      </c>
      <c r="AH62" s="36">
        <v>21.75</v>
      </c>
      <c r="AI62" s="36">
        <v>8.0399999999999991</v>
      </c>
      <c r="AJ62" s="46">
        <f t="shared" ca="1" si="1"/>
        <v>7</v>
      </c>
      <c r="AK62" s="47">
        <v>2.5</v>
      </c>
      <c r="AL62" s="48">
        <v>8.3663999999999934</v>
      </c>
      <c r="AM62" s="1">
        <v>0</v>
      </c>
      <c r="AN62" s="1">
        <v>1</v>
      </c>
      <c r="AO62" s="1">
        <v>2</v>
      </c>
      <c r="AP62" s="1">
        <v>0</v>
      </c>
      <c r="AQ62" s="1">
        <v>1</v>
      </c>
      <c r="AR62" s="36">
        <v>0</v>
      </c>
      <c r="AS62" s="36">
        <v>1</v>
      </c>
      <c r="AT62" s="36">
        <v>0</v>
      </c>
      <c r="AU62" s="36">
        <v>1</v>
      </c>
    </row>
    <row r="63" spans="1:47">
      <c r="A63" s="49">
        <v>41909.75</v>
      </c>
      <c r="B63" s="36" t="s">
        <v>94</v>
      </c>
      <c r="C63" s="36" t="s">
        <v>100</v>
      </c>
      <c r="D63" s="36" t="s">
        <v>1006</v>
      </c>
      <c r="E63" s="36" t="s">
        <v>102</v>
      </c>
      <c r="F63" s="36" t="s">
        <v>1007</v>
      </c>
      <c r="G63" s="36">
        <v>2</v>
      </c>
      <c r="H63" s="36">
        <v>23</v>
      </c>
      <c r="I63" s="36">
        <v>10.75</v>
      </c>
      <c r="J63" s="36">
        <v>5.84</v>
      </c>
      <c r="K63" s="36">
        <v>1732</v>
      </c>
      <c r="L63" s="36">
        <v>0</v>
      </c>
      <c r="M63" s="36">
        <v>0</v>
      </c>
      <c r="N63" s="36">
        <v>1732</v>
      </c>
      <c r="O63" s="36">
        <v>11</v>
      </c>
      <c r="P63" s="36">
        <v>0.64</v>
      </c>
      <c r="Q63" s="36">
        <v>727</v>
      </c>
      <c r="R63" s="36">
        <v>713</v>
      </c>
      <c r="S63" s="36">
        <v>9</v>
      </c>
      <c r="T63" s="36">
        <v>1.2379640000000001</v>
      </c>
      <c r="U63" s="36">
        <v>98.07</v>
      </c>
      <c r="V63" s="36">
        <v>97.44</v>
      </c>
      <c r="W63" s="36">
        <v>713</v>
      </c>
      <c r="X63" s="36">
        <v>20</v>
      </c>
      <c r="Y63" s="36">
        <v>2.42</v>
      </c>
      <c r="Z63" s="36">
        <v>1457</v>
      </c>
      <c r="AA63" s="36">
        <v>1436.02</v>
      </c>
      <c r="AB63" s="36">
        <v>98.56</v>
      </c>
      <c r="AC63" s="36">
        <v>1808</v>
      </c>
      <c r="AD63" s="36">
        <v>1555.06</v>
      </c>
      <c r="AE63" s="36">
        <v>86.01</v>
      </c>
      <c r="AF63" s="36">
        <v>10.130000000000001</v>
      </c>
      <c r="AG63" s="36">
        <v>6.1222219999999998</v>
      </c>
      <c r="AH63" s="36">
        <v>173.36</v>
      </c>
      <c r="AI63" s="36">
        <v>60.45</v>
      </c>
      <c r="AJ63" s="46">
        <f t="shared" ca="1" si="1"/>
        <v>7</v>
      </c>
      <c r="AK63" s="47">
        <v>2.4037305898754866</v>
      </c>
      <c r="AL63" s="48">
        <v>18.611200000000018</v>
      </c>
      <c r="AM63" s="1">
        <v>0</v>
      </c>
      <c r="AN63" s="1">
        <v>0</v>
      </c>
      <c r="AO63" s="1">
        <v>2</v>
      </c>
      <c r="AP63" s="1">
        <v>0</v>
      </c>
      <c r="AQ63" s="1">
        <v>0</v>
      </c>
      <c r="AR63" s="36">
        <v>1</v>
      </c>
      <c r="AS63" s="36">
        <v>1</v>
      </c>
      <c r="AT63" s="36">
        <v>1</v>
      </c>
      <c r="AU63" s="36">
        <v>1</v>
      </c>
    </row>
    <row r="64" spans="1:47">
      <c r="A64" s="49">
        <v>41909.75</v>
      </c>
      <c r="B64" s="36" t="s">
        <v>94</v>
      </c>
      <c r="C64" s="36" t="s">
        <v>100</v>
      </c>
      <c r="D64" s="36" t="s">
        <v>1008</v>
      </c>
      <c r="E64" s="36" t="s">
        <v>102</v>
      </c>
      <c r="F64" s="36" t="s">
        <v>1009</v>
      </c>
      <c r="G64" s="36">
        <v>4</v>
      </c>
      <c r="H64" s="36">
        <v>55</v>
      </c>
      <c r="I64" s="36">
        <v>20.440000000000001</v>
      </c>
      <c r="J64" s="36">
        <v>13.18</v>
      </c>
      <c r="K64" s="36">
        <v>1047</v>
      </c>
      <c r="L64" s="36">
        <v>0</v>
      </c>
      <c r="M64" s="36">
        <v>0</v>
      </c>
      <c r="N64" s="36">
        <v>1047</v>
      </c>
      <c r="O64" s="36">
        <v>11</v>
      </c>
      <c r="P64" s="36">
        <v>1.05</v>
      </c>
      <c r="Q64" s="36">
        <v>464</v>
      </c>
      <c r="R64" s="36">
        <v>461</v>
      </c>
      <c r="S64" s="36">
        <v>0</v>
      </c>
      <c r="T64" s="36">
        <v>0</v>
      </c>
      <c r="U64" s="36">
        <v>99.35</v>
      </c>
      <c r="V64" s="36">
        <v>98.31</v>
      </c>
      <c r="W64" s="36">
        <v>461</v>
      </c>
      <c r="X64" s="36">
        <v>11</v>
      </c>
      <c r="Y64" s="36">
        <v>2</v>
      </c>
      <c r="Z64" s="36">
        <v>2509</v>
      </c>
      <c r="AA64" s="36">
        <v>2498.96</v>
      </c>
      <c r="AB64" s="36">
        <v>99.6</v>
      </c>
      <c r="AC64" s="36">
        <v>2611</v>
      </c>
      <c r="AD64" s="36">
        <v>2585.9299999999998</v>
      </c>
      <c r="AE64" s="36">
        <v>99.04</v>
      </c>
      <c r="AF64" s="36">
        <v>7.24</v>
      </c>
      <c r="AG64" s="36">
        <v>1.3333330000000001</v>
      </c>
      <c r="AH64" s="36">
        <v>54.92</v>
      </c>
      <c r="AI64" s="36">
        <v>18.420000000000002</v>
      </c>
      <c r="AJ64" s="46">
        <f t="shared" ca="1" si="1"/>
        <v>7</v>
      </c>
      <c r="AK64" s="47">
        <v>2.0074091647352965</v>
      </c>
      <c r="AL64" s="48">
        <v>7.841599999999989</v>
      </c>
      <c r="AM64" s="1">
        <v>0</v>
      </c>
      <c r="AN64" s="1">
        <v>0</v>
      </c>
      <c r="AO64" s="1">
        <v>1</v>
      </c>
      <c r="AP64" s="1">
        <v>0</v>
      </c>
      <c r="AQ64" s="1">
        <v>0</v>
      </c>
      <c r="AR64" s="36">
        <v>1</v>
      </c>
      <c r="AS64" s="36">
        <v>0</v>
      </c>
      <c r="AT64" s="36">
        <v>1</v>
      </c>
      <c r="AU64" s="36">
        <v>0</v>
      </c>
    </row>
    <row r="65" spans="1:47">
      <c r="A65" s="49">
        <v>41909.75</v>
      </c>
      <c r="B65" s="36" t="s">
        <v>94</v>
      </c>
      <c r="C65" s="36" t="s">
        <v>100</v>
      </c>
      <c r="D65" s="36" t="s">
        <v>698</v>
      </c>
      <c r="E65" s="36" t="s">
        <v>102</v>
      </c>
      <c r="F65" s="36" t="s">
        <v>821</v>
      </c>
      <c r="G65" s="36">
        <v>2</v>
      </c>
      <c r="H65" s="36">
        <v>23</v>
      </c>
      <c r="I65" s="36">
        <v>10.66</v>
      </c>
      <c r="J65" s="36">
        <v>5.84</v>
      </c>
      <c r="K65" s="36">
        <v>1485</v>
      </c>
      <c r="L65" s="36">
        <v>0</v>
      </c>
      <c r="M65" s="36">
        <v>0</v>
      </c>
      <c r="N65" s="36">
        <v>1485</v>
      </c>
      <c r="O65" s="36">
        <v>38</v>
      </c>
      <c r="P65" s="36">
        <v>2.56</v>
      </c>
      <c r="Q65" s="36">
        <v>284</v>
      </c>
      <c r="R65" s="36">
        <v>278</v>
      </c>
      <c r="S65" s="36">
        <v>0</v>
      </c>
      <c r="T65" s="36">
        <v>0</v>
      </c>
      <c r="U65" s="36">
        <v>97.89</v>
      </c>
      <c r="V65" s="36">
        <v>95.38</v>
      </c>
      <c r="W65" s="36">
        <v>278</v>
      </c>
      <c r="X65" s="36">
        <v>6</v>
      </c>
      <c r="Y65" s="36">
        <v>2.11</v>
      </c>
      <c r="Z65" s="36">
        <v>106</v>
      </c>
      <c r="AA65" s="36">
        <v>104</v>
      </c>
      <c r="AB65" s="36">
        <v>98.11</v>
      </c>
      <c r="AC65" s="36">
        <v>119</v>
      </c>
      <c r="AD65" s="36">
        <v>110</v>
      </c>
      <c r="AE65" s="36">
        <v>92.44</v>
      </c>
      <c r="AF65" s="36">
        <v>3.27</v>
      </c>
      <c r="AG65" s="36">
        <v>0.56666669999999997</v>
      </c>
      <c r="AH65" s="36">
        <v>55.92</v>
      </c>
      <c r="AI65" s="36">
        <v>17.350000000000001</v>
      </c>
      <c r="AJ65" s="46">
        <f t="shared" ca="1" si="1"/>
        <v>7</v>
      </c>
      <c r="AK65" s="47">
        <v>2.112676056338028</v>
      </c>
      <c r="AL65" s="48">
        <v>13.120800000000013</v>
      </c>
      <c r="AM65" s="1">
        <v>0</v>
      </c>
      <c r="AN65" s="1">
        <v>0</v>
      </c>
      <c r="AO65" s="1">
        <v>2</v>
      </c>
      <c r="AP65" s="1">
        <v>0</v>
      </c>
      <c r="AQ65" s="1">
        <v>0</v>
      </c>
      <c r="AR65" s="36">
        <v>1</v>
      </c>
      <c r="AS65" s="36">
        <v>1</v>
      </c>
      <c r="AT65" s="36">
        <v>1</v>
      </c>
      <c r="AU65" s="36">
        <v>1</v>
      </c>
    </row>
    <row r="66" spans="1:47">
      <c r="A66" s="49">
        <v>41909.75</v>
      </c>
      <c r="B66" s="36" t="s">
        <v>94</v>
      </c>
      <c r="C66" s="36" t="s">
        <v>100</v>
      </c>
      <c r="D66" s="36" t="s">
        <v>657</v>
      </c>
      <c r="E66" s="36" t="s">
        <v>102</v>
      </c>
      <c r="F66" s="36" t="s">
        <v>842</v>
      </c>
      <c r="G66" s="36">
        <v>2</v>
      </c>
      <c r="H66" s="36">
        <v>23</v>
      </c>
      <c r="I66" s="36">
        <v>10.28</v>
      </c>
      <c r="J66" s="36">
        <v>5.08</v>
      </c>
      <c r="K66" s="36">
        <v>2022</v>
      </c>
      <c r="L66" s="36">
        <v>0</v>
      </c>
      <c r="M66" s="36">
        <v>0</v>
      </c>
      <c r="N66" s="36">
        <v>2022</v>
      </c>
      <c r="O66" s="36">
        <v>38</v>
      </c>
      <c r="P66" s="36">
        <v>1.88</v>
      </c>
      <c r="Q66" s="36">
        <v>368</v>
      </c>
      <c r="R66" s="36">
        <v>364</v>
      </c>
      <c r="S66" s="36">
        <v>0</v>
      </c>
      <c r="T66" s="36">
        <v>0</v>
      </c>
      <c r="U66" s="36">
        <v>98.91</v>
      </c>
      <c r="V66" s="36">
        <v>97.05</v>
      </c>
      <c r="W66" s="36">
        <v>364</v>
      </c>
      <c r="X66" s="36">
        <v>1</v>
      </c>
      <c r="Y66" s="36">
        <v>0.28000000000000003</v>
      </c>
      <c r="Z66" s="36">
        <v>253</v>
      </c>
      <c r="AA66" s="36">
        <v>243.99</v>
      </c>
      <c r="AB66" s="36">
        <v>96.44</v>
      </c>
      <c r="AC66" s="36">
        <v>247</v>
      </c>
      <c r="AD66" s="36">
        <v>238.01</v>
      </c>
      <c r="AE66" s="36">
        <v>96.36</v>
      </c>
      <c r="AF66" s="36">
        <v>3.77</v>
      </c>
      <c r="AG66" s="36">
        <v>0.87222219999999995</v>
      </c>
      <c r="AH66" s="36">
        <v>74.09</v>
      </c>
      <c r="AI66" s="36">
        <v>23.16</v>
      </c>
      <c r="AJ66" s="46">
        <f t="shared" ref="AJ66:AJ129" ca="1" si="2">DAY(TODAY()-DAY(A66))</f>
        <v>7</v>
      </c>
      <c r="AK66" s="47">
        <v>0.27931400480420093</v>
      </c>
      <c r="AL66" s="48">
        <v>10.856000000000011</v>
      </c>
      <c r="AM66" s="1">
        <v>0</v>
      </c>
      <c r="AN66" s="1">
        <v>0</v>
      </c>
      <c r="AO66" s="1">
        <v>1</v>
      </c>
      <c r="AP66" s="1">
        <v>0</v>
      </c>
      <c r="AQ66" s="1">
        <v>0</v>
      </c>
      <c r="AR66" s="36">
        <v>0</v>
      </c>
      <c r="AS66" s="36">
        <v>1</v>
      </c>
      <c r="AT66" s="36">
        <v>0</v>
      </c>
      <c r="AU66" s="36">
        <v>2</v>
      </c>
    </row>
    <row r="67" spans="1:47">
      <c r="A67" s="49">
        <v>41909.75</v>
      </c>
      <c r="B67" s="36" t="s">
        <v>94</v>
      </c>
      <c r="C67" s="36" t="s">
        <v>100</v>
      </c>
      <c r="D67" s="36" t="s">
        <v>401</v>
      </c>
      <c r="E67" s="36" t="s">
        <v>102</v>
      </c>
      <c r="F67" s="36" t="s">
        <v>402</v>
      </c>
      <c r="G67" s="36">
        <v>4</v>
      </c>
      <c r="H67" s="36">
        <v>55</v>
      </c>
      <c r="I67" s="36">
        <v>21.79</v>
      </c>
      <c r="J67" s="36">
        <v>14.9</v>
      </c>
      <c r="K67" s="36">
        <v>520</v>
      </c>
      <c r="L67" s="36">
        <v>0</v>
      </c>
      <c r="M67" s="36">
        <v>0</v>
      </c>
      <c r="N67" s="36">
        <v>520</v>
      </c>
      <c r="O67" s="36">
        <v>0</v>
      </c>
      <c r="P67" s="36">
        <v>0</v>
      </c>
      <c r="Q67" s="36">
        <v>178</v>
      </c>
      <c r="R67" s="36">
        <v>175</v>
      </c>
      <c r="S67" s="36">
        <v>0</v>
      </c>
      <c r="T67" s="36">
        <v>0</v>
      </c>
      <c r="U67" s="36">
        <v>98.31</v>
      </c>
      <c r="V67" s="36">
        <v>98.31</v>
      </c>
      <c r="W67" s="36">
        <v>175</v>
      </c>
      <c r="X67" s="36">
        <v>6</v>
      </c>
      <c r="Y67" s="36">
        <v>2.04</v>
      </c>
      <c r="Z67" s="36">
        <v>954</v>
      </c>
      <c r="AA67" s="36">
        <v>943.98</v>
      </c>
      <c r="AB67" s="36">
        <v>98.95</v>
      </c>
      <c r="AC67" s="36">
        <v>1095</v>
      </c>
      <c r="AD67" s="36">
        <v>1063.03</v>
      </c>
      <c r="AE67" s="36">
        <v>97.08</v>
      </c>
      <c r="AF67" s="36">
        <v>3.98</v>
      </c>
      <c r="AG67" s="36">
        <v>0.78333339999999996</v>
      </c>
      <c r="AH67" s="36">
        <v>26.7</v>
      </c>
      <c r="AI67" s="36">
        <v>19.690000000000001</v>
      </c>
      <c r="AJ67" s="46">
        <f t="shared" ca="1" si="2"/>
        <v>7</v>
      </c>
      <c r="AK67" s="47">
        <v>2.0404693079408265</v>
      </c>
      <c r="AL67" s="48">
        <v>3.008199999999996</v>
      </c>
      <c r="AM67" s="1">
        <v>0</v>
      </c>
      <c r="AN67" s="1">
        <v>0</v>
      </c>
      <c r="AO67" s="1">
        <v>1</v>
      </c>
      <c r="AP67" s="1">
        <v>0</v>
      </c>
      <c r="AQ67" s="1">
        <v>0</v>
      </c>
      <c r="AR67" s="36">
        <v>1</v>
      </c>
      <c r="AS67" s="36">
        <v>0</v>
      </c>
      <c r="AT67" s="36">
        <v>1</v>
      </c>
      <c r="AU67" s="36">
        <v>1</v>
      </c>
    </row>
    <row r="68" spans="1:47">
      <c r="A68" s="49">
        <v>41909.75</v>
      </c>
      <c r="B68" s="36" t="s">
        <v>94</v>
      </c>
      <c r="C68" s="36" t="s">
        <v>100</v>
      </c>
      <c r="D68" s="36" t="s">
        <v>356</v>
      </c>
      <c r="E68" s="36" t="s">
        <v>102</v>
      </c>
      <c r="F68" s="36" t="s">
        <v>357</v>
      </c>
      <c r="G68" s="36">
        <v>2</v>
      </c>
      <c r="H68" s="36">
        <v>23</v>
      </c>
      <c r="I68" s="36">
        <v>10.87</v>
      </c>
      <c r="J68" s="36">
        <v>5.84</v>
      </c>
      <c r="K68" s="36">
        <v>1911</v>
      </c>
      <c r="L68" s="36">
        <v>0</v>
      </c>
      <c r="M68" s="36">
        <v>0</v>
      </c>
      <c r="N68" s="36">
        <v>1911</v>
      </c>
      <c r="O68" s="36">
        <v>20</v>
      </c>
      <c r="P68" s="36">
        <v>1.05</v>
      </c>
      <c r="Q68" s="36">
        <v>796</v>
      </c>
      <c r="R68" s="36">
        <v>783</v>
      </c>
      <c r="S68" s="36">
        <v>3</v>
      </c>
      <c r="T68" s="36">
        <v>0.3778338</v>
      </c>
      <c r="U68" s="36">
        <v>98.37</v>
      </c>
      <c r="V68" s="36">
        <v>97.34</v>
      </c>
      <c r="W68" s="36">
        <v>783</v>
      </c>
      <c r="X68" s="36">
        <v>7</v>
      </c>
      <c r="Y68" s="36">
        <v>1.02</v>
      </c>
      <c r="Z68" s="36">
        <v>788</v>
      </c>
      <c r="AA68" s="36">
        <v>706.99</v>
      </c>
      <c r="AB68" s="36">
        <v>89.72</v>
      </c>
      <c r="AC68" s="36">
        <v>617</v>
      </c>
      <c r="AD68" s="36">
        <v>611.02</v>
      </c>
      <c r="AE68" s="36">
        <v>99.03</v>
      </c>
      <c r="AF68" s="36">
        <v>7.91</v>
      </c>
      <c r="AG68" s="36">
        <v>5.0611110000000004</v>
      </c>
      <c r="AH68" s="36">
        <v>135.32</v>
      </c>
      <c r="AI68" s="36">
        <v>64.02</v>
      </c>
      <c r="AJ68" s="46">
        <f t="shared" ca="1" si="2"/>
        <v>7</v>
      </c>
      <c r="AK68" s="47">
        <v>1.018878360479164</v>
      </c>
      <c r="AL68" s="48">
        <v>21.173599999999976</v>
      </c>
      <c r="AM68" s="1">
        <v>0</v>
      </c>
      <c r="AN68" s="1">
        <v>0</v>
      </c>
      <c r="AO68" s="1">
        <v>1</v>
      </c>
      <c r="AP68" s="1">
        <v>0</v>
      </c>
      <c r="AQ68" s="1">
        <v>0</v>
      </c>
      <c r="AR68" s="36">
        <v>0</v>
      </c>
      <c r="AS68" s="36">
        <v>1</v>
      </c>
      <c r="AT68" s="36">
        <v>1</v>
      </c>
      <c r="AU68" s="36">
        <v>1</v>
      </c>
    </row>
    <row r="69" spans="1:47">
      <c r="A69" s="49">
        <v>41909.75</v>
      </c>
      <c r="B69" s="36" t="s">
        <v>94</v>
      </c>
      <c r="C69" s="36" t="s">
        <v>101</v>
      </c>
      <c r="D69" s="36" t="s">
        <v>797</v>
      </c>
      <c r="E69" s="36" t="s">
        <v>102</v>
      </c>
      <c r="F69" s="36" t="s">
        <v>798</v>
      </c>
      <c r="G69" s="36">
        <v>2</v>
      </c>
      <c r="H69" s="36">
        <v>31</v>
      </c>
      <c r="I69" s="36">
        <v>9.5299999999999994</v>
      </c>
      <c r="J69" s="36">
        <v>5.08</v>
      </c>
      <c r="K69" s="36">
        <v>1265</v>
      </c>
      <c r="L69" s="36">
        <v>0</v>
      </c>
      <c r="M69" s="36">
        <v>0</v>
      </c>
      <c r="N69" s="36">
        <v>1265</v>
      </c>
      <c r="O69" s="36">
        <v>7</v>
      </c>
      <c r="P69" s="36">
        <v>0.55000000000000004</v>
      </c>
      <c r="Q69" s="36">
        <v>530</v>
      </c>
      <c r="R69" s="36">
        <v>520</v>
      </c>
      <c r="S69" s="36">
        <v>0</v>
      </c>
      <c r="T69" s="36">
        <v>0</v>
      </c>
      <c r="U69" s="36">
        <v>98.11</v>
      </c>
      <c r="V69" s="36">
        <v>97.57</v>
      </c>
      <c r="W69" s="36">
        <v>520</v>
      </c>
      <c r="X69" s="36">
        <v>10</v>
      </c>
      <c r="Y69" s="36">
        <v>1.96</v>
      </c>
      <c r="Z69" s="36">
        <v>350</v>
      </c>
      <c r="AA69" s="36">
        <v>350</v>
      </c>
      <c r="AB69" s="36">
        <v>100</v>
      </c>
      <c r="AC69" s="36">
        <v>341</v>
      </c>
      <c r="AD69" s="36">
        <v>341</v>
      </c>
      <c r="AE69" s="36">
        <v>100</v>
      </c>
      <c r="AF69" s="36">
        <v>5.91</v>
      </c>
      <c r="AG69" s="36">
        <v>4.266667</v>
      </c>
      <c r="AH69" s="36">
        <v>116.27</v>
      </c>
      <c r="AI69" s="36">
        <v>72.180000000000007</v>
      </c>
      <c r="AJ69" s="46">
        <f t="shared" ca="1" si="2"/>
        <v>7</v>
      </c>
      <c r="AK69" s="47">
        <v>1.9569471624266144</v>
      </c>
      <c r="AL69" s="48">
        <v>12.879000000000037</v>
      </c>
      <c r="AM69" s="1">
        <v>0</v>
      </c>
      <c r="AN69" s="1">
        <v>0</v>
      </c>
      <c r="AO69" s="1">
        <v>1</v>
      </c>
      <c r="AP69" s="1">
        <v>0</v>
      </c>
      <c r="AQ69" s="1">
        <v>0</v>
      </c>
      <c r="AR69" s="36">
        <v>0</v>
      </c>
      <c r="AS69" s="36">
        <v>1</v>
      </c>
      <c r="AT69" s="36">
        <v>0</v>
      </c>
      <c r="AU69" s="36">
        <v>1</v>
      </c>
    </row>
    <row r="70" spans="1:47">
      <c r="A70" s="49">
        <v>41909.75</v>
      </c>
      <c r="B70" s="36" t="s">
        <v>94</v>
      </c>
      <c r="C70" s="36" t="s">
        <v>101</v>
      </c>
      <c r="D70" s="36" t="s">
        <v>443</v>
      </c>
      <c r="E70" s="36" t="s">
        <v>102</v>
      </c>
      <c r="F70" s="36" t="s">
        <v>448</v>
      </c>
      <c r="G70" s="36">
        <v>2</v>
      </c>
      <c r="H70" s="36">
        <v>23</v>
      </c>
      <c r="I70" s="36">
        <v>10.81</v>
      </c>
      <c r="J70" s="36">
        <v>5.84</v>
      </c>
      <c r="K70" s="36">
        <v>608</v>
      </c>
      <c r="L70" s="36">
        <v>0</v>
      </c>
      <c r="M70" s="36">
        <v>0</v>
      </c>
      <c r="N70" s="36">
        <v>608</v>
      </c>
      <c r="O70" s="36">
        <v>15</v>
      </c>
      <c r="P70" s="36">
        <v>2.4700000000000002</v>
      </c>
      <c r="Q70" s="36">
        <v>311</v>
      </c>
      <c r="R70" s="36">
        <v>298</v>
      </c>
      <c r="S70" s="36">
        <v>0</v>
      </c>
      <c r="T70" s="36">
        <v>0</v>
      </c>
      <c r="U70" s="36">
        <v>95.82</v>
      </c>
      <c r="V70" s="36">
        <v>93.45</v>
      </c>
      <c r="W70" s="36">
        <v>298</v>
      </c>
      <c r="X70" s="36">
        <v>15</v>
      </c>
      <c r="Y70" s="36">
        <v>5</v>
      </c>
      <c r="Z70" s="36">
        <v>18</v>
      </c>
      <c r="AA70" s="36">
        <v>17</v>
      </c>
      <c r="AB70" s="36">
        <v>94.44</v>
      </c>
      <c r="AC70" s="36">
        <v>19</v>
      </c>
      <c r="AD70" s="36">
        <v>19</v>
      </c>
      <c r="AE70" s="36">
        <v>100</v>
      </c>
      <c r="AF70" s="36">
        <v>3.07</v>
      </c>
      <c r="AG70" s="36">
        <v>9.4444449999999999E-2</v>
      </c>
      <c r="AH70" s="36">
        <v>52.49</v>
      </c>
      <c r="AI70" s="36">
        <v>3.08</v>
      </c>
      <c r="AJ70" s="46">
        <f t="shared" ca="1" si="2"/>
        <v>7</v>
      </c>
      <c r="AK70" s="47">
        <v>5</v>
      </c>
      <c r="AL70" s="48">
        <v>20.370499999999989</v>
      </c>
      <c r="AM70" s="1">
        <v>0</v>
      </c>
      <c r="AN70" s="1">
        <v>1</v>
      </c>
      <c r="AO70" s="1">
        <v>3</v>
      </c>
      <c r="AP70" s="1">
        <v>2</v>
      </c>
      <c r="AQ70" s="1">
        <v>3</v>
      </c>
      <c r="AR70" s="36">
        <v>1</v>
      </c>
      <c r="AS70" s="36">
        <v>1</v>
      </c>
      <c r="AT70" s="36">
        <v>7</v>
      </c>
      <c r="AU70" s="36">
        <v>6</v>
      </c>
    </row>
    <row r="71" spans="1:47">
      <c r="A71" s="49">
        <v>41909.75</v>
      </c>
      <c r="B71" s="36" t="s">
        <v>94</v>
      </c>
      <c r="C71" s="36" t="s">
        <v>101</v>
      </c>
      <c r="D71" s="36" t="s">
        <v>324</v>
      </c>
      <c r="E71" s="36" t="s">
        <v>102</v>
      </c>
      <c r="F71" s="36" t="s">
        <v>325</v>
      </c>
      <c r="G71" s="36">
        <v>2</v>
      </c>
      <c r="H71" s="36">
        <v>23</v>
      </c>
      <c r="I71" s="36">
        <v>11</v>
      </c>
      <c r="J71" s="36">
        <v>5.84</v>
      </c>
      <c r="K71" s="36">
        <v>845</v>
      </c>
      <c r="L71" s="36">
        <v>0</v>
      </c>
      <c r="M71" s="36">
        <v>0</v>
      </c>
      <c r="N71" s="36">
        <v>845</v>
      </c>
      <c r="O71" s="36">
        <v>5</v>
      </c>
      <c r="P71" s="36">
        <v>0.59</v>
      </c>
      <c r="Q71" s="36">
        <v>414</v>
      </c>
      <c r="R71" s="36">
        <v>407</v>
      </c>
      <c r="S71" s="36">
        <v>0</v>
      </c>
      <c r="T71" s="36">
        <v>0</v>
      </c>
      <c r="U71" s="36">
        <v>98.31</v>
      </c>
      <c r="V71" s="36">
        <v>97.73</v>
      </c>
      <c r="W71" s="36">
        <v>407</v>
      </c>
      <c r="X71" s="36">
        <v>8</v>
      </c>
      <c r="Y71" s="36">
        <v>1.7</v>
      </c>
      <c r="Z71" s="36">
        <v>833</v>
      </c>
      <c r="AA71" s="36">
        <v>831</v>
      </c>
      <c r="AB71" s="36">
        <v>99.76</v>
      </c>
      <c r="AC71" s="36">
        <v>898</v>
      </c>
      <c r="AD71" s="36">
        <v>895.04</v>
      </c>
      <c r="AE71" s="36">
        <v>99.67</v>
      </c>
      <c r="AF71" s="36">
        <v>6.93</v>
      </c>
      <c r="AG71" s="36">
        <v>4.2555560000000003</v>
      </c>
      <c r="AH71" s="36">
        <v>118.59</v>
      </c>
      <c r="AI71" s="36">
        <v>61.43</v>
      </c>
      <c r="AJ71" s="46">
        <f t="shared" ca="1" si="2"/>
        <v>7</v>
      </c>
      <c r="AK71" s="47">
        <v>1.6983695652173916</v>
      </c>
      <c r="AL71" s="48">
        <v>9.3977999999999842</v>
      </c>
      <c r="AM71" s="1">
        <v>0</v>
      </c>
      <c r="AN71" s="1">
        <v>0</v>
      </c>
      <c r="AO71" s="1">
        <v>1</v>
      </c>
      <c r="AP71" s="1">
        <v>0</v>
      </c>
      <c r="AQ71" s="1">
        <v>0</v>
      </c>
      <c r="AR71" s="36">
        <v>0</v>
      </c>
      <c r="AS71" s="36">
        <v>1</v>
      </c>
      <c r="AT71" s="36">
        <v>2</v>
      </c>
      <c r="AU71" s="36">
        <v>4</v>
      </c>
    </row>
    <row r="72" spans="1:47">
      <c r="A72" s="49">
        <v>41909.75</v>
      </c>
      <c r="B72" s="36" t="s">
        <v>94</v>
      </c>
      <c r="C72" s="36" t="s">
        <v>101</v>
      </c>
      <c r="D72" s="36" t="s">
        <v>604</v>
      </c>
      <c r="E72" s="36" t="s">
        <v>102</v>
      </c>
      <c r="F72" s="36" t="s">
        <v>605</v>
      </c>
      <c r="G72" s="36">
        <v>2</v>
      </c>
      <c r="H72" s="36">
        <v>23</v>
      </c>
      <c r="I72" s="36">
        <v>9.58</v>
      </c>
      <c r="J72" s="36">
        <v>5.08</v>
      </c>
      <c r="K72" s="36">
        <v>1897</v>
      </c>
      <c r="L72" s="36">
        <v>0</v>
      </c>
      <c r="M72" s="36">
        <v>0</v>
      </c>
      <c r="N72" s="36">
        <v>1897</v>
      </c>
      <c r="O72" s="36">
        <v>9</v>
      </c>
      <c r="P72" s="36">
        <v>0.47</v>
      </c>
      <c r="Q72" s="36">
        <v>528</v>
      </c>
      <c r="R72" s="36">
        <v>528</v>
      </c>
      <c r="S72" s="36">
        <v>0</v>
      </c>
      <c r="T72" s="36">
        <v>0</v>
      </c>
      <c r="U72" s="36">
        <v>100</v>
      </c>
      <c r="V72" s="36">
        <v>99.53</v>
      </c>
      <c r="W72" s="36">
        <v>528</v>
      </c>
      <c r="X72" s="36">
        <v>11</v>
      </c>
      <c r="Y72" s="36">
        <v>2.11</v>
      </c>
      <c r="Z72" s="36">
        <v>407</v>
      </c>
      <c r="AA72" s="36">
        <v>398.98</v>
      </c>
      <c r="AB72" s="36">
        <v>98.03</v>
      </c>
      <c r="AC72" s="36">
        <v>421</v>
      </c>
      <c r="AD72" s="36">
        <v>393</v>
      </c>
      <c r="AE72" s="36">
        <v>93.35</v>
      </c>
      <c r="AF72" s="36">
        <v>5.05</v>
      </c>
      <c r="AG72" s="36">
        <v>4.3166669999999998</v>
      </c>
      <c r="AH72" s="36">
        <v>99.33</v>
      </c>
      <c r="AI72" s="36">
        <v>85.48</v>
      </c>
      <c r="AJ72" s="46">
        <f t="shared" ca="1" si="2"/>
        <v>7</v>
      </c>
      <c r="AK72" s="47">
        <v>2.1071989578943335</v>
      </c>
      <c r="AL72" s="48">
        <v>2.481599999999994</v>
      </c>
      <c r="AM72" s="1">
        <v>0</v>
      </c>
      <c r="AN72" s="1">
        <v>0</v>
      </c>
      <c r="AO72" s="1">
        <v>1</v>
      </c>
      <c r="AP72" s="1">
        <v>0</v>
      </c>
      <c r="AQ72" s="1">
        <v>0</v>
      </c>
      <c r="AR72" s="36">
        <v>1</v>
      </c>
      <c r="AS72" s="36">
        <v>0</v>
      </c>
      <c r="AT72" s="36">
        <v>1</v>
      </c>
      <c r="AU72" s="36">
        <v>1</v>
      </c>
    </row>
    <row r="73" spans="1:47">
      <c r="A73" s="49">
        <v>41909.75</v>
      </c>
      <c r="B73" s="36" t="s">
        <v>94</v>
      </c>
      <c r="C73" s="36" t="s">
        <v>101</v>
      </c>
      <c r="D73" s="36" t="s">
        <v>285</v>
      </c>
      <c r="E73" s="36" t="s">
        <v>102</v>
      </c>
      <c r="F73" s="36" t="s">
        <v>660</v>
      </c>
      <c r="G73" s="36">
        <v>2</v>
      </c>
      <c r="H73" s="36">
        <v>23</v>
      </c>
      <c r="I73" s="36">
        <v>10.86</v>
      </c>
      <c r="J73" s="36">
        <v>5.84</v>
      </c>
      <c r="K73" s="36">
        <v>824</v>
      </c>
      <c r="L73" s="36">
        <v>0</v>
      </c>
      <c r="M73" s="36">
        <v>0</v>
      </c>
      <c r="N73" s="36">
        <v>824</v>
      </c>
      <c r="O73" s="36">
        <v>5</v>
      </c>
      <c r="P73" s="36">
        <v>0.61</v>
      </c>
      <c r="Q73" s="36">
        <v>384</v>
      </c>
      <c r="R73" s="36">
        <v>382</v>
      </c>
      <c r="S73" s="36">
        <v>0</v>
      </c>
      <c r="T73" s="36">
        <v>0</v>
      </c>
      <c r="U73" s="36">
        <v>99.48</v>
      </c>
      <c r="V73" s="36">
        <v>98.87</v>
      </c>
      <c r="W73" s="36">
        <v>382</v>
      </c>
      <c r="X73" s="36">
        <v>8</v>
      </c>
      <c r="Y73" s="36">
        <v>2.17</v>
      </c>
      <c r="Z73" s="36">
        <v>744</v>
      </c>
      <c r="AA73" s="36">
        <v>741.99</v>
      </c>
      <c r="AB73" s="36">
        <v>99.73</v>
      </c>
      <c r="AC73" s="36">
        <v>739</v>
      </c>
      <c r="AD73" s="36">
        <v>729.02</v>
      </c>
      <c r="AE73" s="36">
        <v>98.65</v>
      </c>
      <c r="AF73" s="36">
        <v>4.3</v>
      </c>
      <c r="AG73" s="36">
        <v>3.5111110000000001</v>
      </c>
      <c r="AH73" s="36">
        <v>73.599999999999994</v>
      </c>
      <c r="AI73" s="36">
        <v>81.650000000000006</v>
      </c>
      <c r="AJ73" s="46">
        <f t="shared" ca="1" si="2"/>
        <v>7</v>
      </c>
      <c r="AK73" s="47">
        <v>2.1678454326206542</v>
      </c>
      <c r="AL73" s="48">
        <v>4.3391999999999822</v>
      </c>
      <c r="AM73" s="1">
        <v>0</v>
      </c>
      <c r="AN73" s="1">
        <v>0</v>
      </c>
      <c r="AO73" s="1">
        <v>1</v>
      </c>
      <c r="AP73" s="1">
        <v>0</v>
      </c>
      <c r="AQ73" s="1">
        <v>0</v>
      </c>
      <c r="AR73" s="36">
        <v>1</v>
      </c>
      <c r="AS73" s="36">
        <v>0</v>
      </c>
      <c r="AT73" s="36">
        <v>3</v>
      </c>
      <c r="AU73" s="36">
        <v>2</v>
      </c>
    </row>
    <row r="74" spans="1:47">
      <c r="A74" s="49">
        <v>41909.75</v>
      </c>
      <c r="B74" s="36" t="s">
        <v>94</v>
      </c>
      <c r="C74" s="36" t="s">
        <v>101</v>
      </c>
      <c r="D74" s="36" t="s">
        <v>285</v>
      </c>
      <c r="E74" s="36" t="s">
        <v>102</v>
      </c>
      <c r="F74" s="36" t="s">
        <v>1010</v>
      </c>
      <c r="G74" s="36">
        <v>3</v>
      </c>
      <c r="H74" s="36">
        <v>39</v>
      </c>
      <c r="I74" s="36">
        <v>16.739999999999998</v>
      </c>
      <c r="J74" s="36">
        <v>10.66</v>
      </c>
      <c r="K74" s="36">
        <v>1217</v>
      </c>
      <c r="L74" s="36">
        <v>0</v>
      </c>
      <c r="M74" s="36">
        <v>0</v>
      </c>
      <c r="N74" s="36">
        <v>1217</v>
      </c>
      <c r="O74" s="36">
        <v>9</v>
      </c>
      <c r="P74" s="36">
        <v>0.74</v>
      </c>
      <c r="Q74" s="36">
        <v>573</v>
      </c>
      <c r="R74" s="36">
        <v>570</v>
      </c>
      <c r="S74" s="36">
        <v>0</v>
      </c>
      <c r="T74" s="36">
        <v>0</v>
      </c>
      <c r="U74" s="36">
        <v>99.48</v>
      </c>
      <c r="V74" s="36">
        <v>98.74</v>
      </c>
      <c r="W74" s="36">
        <v>570</v>
      </c>
      <c r="X74" s="36">
        <v>13</v>
      </c>
      <c r="Y74" s="36">
        <v>2.2400000000000002</v>
      </c>
      <c r="Z74" s="36">
        <v>916</v>
      </c>
      <c r="AA74" s="36">
        <v>910.96</v>
      </c>
      <c r="AB74" s="36">
        <v>99.45</v>
      </c>
      <c r="AC74" s="36">
        <v>938</v>
      </c>
      <c r="AD74" s="36">
        <v>921.96</v>
      </c>
      <c r="AE74" s="36">
        <v>98.29</v>
      </c>
      <c r="AF74" s="36">
        <v>7.26</v>
      </c>
      <c r="AG74" s="36">
        <v>5.572222</v>
      </c>
      <c r="AH74" s="36">
        <v>68.06</v>
      </c>
      <c r="AI74" s="36">
        <v>76.8</v>
      </c>
      <c r="AJ74" s="46">
        <f t="shared" ca="1" si="2"/>
        <v>7</v>
      </c>
      <c r="AK74" s="47">
        <v>2.2375215146299485</v>
      </c>
      <c r="AL74" s="48">
        <v>7.2198000000000295</v>
      </c>
      <c r="AM74" s="1">
        <v>0</v>
      </c>
      <c r="AN74" s="1">
        <v>0</v>
      </c>
      <c r="AO74" s="1">
        <v>1</v>
      </c>
      <c r="AP74" s="1">
        <v>0</v>
      </c>
      <c r="AQ74" s="1">
        <v>0</v>
      </c>
      <c r="AR74" s="36">
        <v>1</v>
      </c>
      <c r="AS74" s="36">
        <v>0</v>
      </c>
      <c r="AT74" s="36">
        <v>2</v>
      </c>
      <c r="AU74" s="36">
        <v>0</v>
      </c>
    </row>
    <row r="75" spans="1:47">
      <c r="A75" s="49">
        <v>41909.75</v>
      </c>
      <c r="B75" s="36" t="s">
        <v>94</v>
      </c>
      <c r="C75" s="36" t="s">
        <v>101</v>
      </c>
      <c r="D75" s="36" t="s">
        <v>234</v>
      </c>
      <c r="E75" s="36" t="s">
        <v>102</v>
      </c>
      <c r="F75" s="36" t="s">
        <v>1011</v>
      </c>
      <c r="G75" s="36">
        <v>2</v>
      </c>
      <c r="H75" s="36">
        <v>23</v>
      </c>
      <c r="I75" s="36">
        <v>10.81</v>
      </c>
      <c r="J75" s="36">
        <v>5.84</v>
      </c>
      <c r="K75" s="36">
        <v>670</v>
      </c>
      <c r="L75" s="36">
        <v>0</v>
      </c>
      <c r="M75" s="36">
        <v>0</v>
      </c>
      <c r="N75" s="36">
        <v>670</v>
      </c>
      <c r="O75" s="36">
        <v>3</v>
      </c>
      <c r="P75" s="36">
        <v>0.45</v>
      </c>
      <c r="Q75" s="36">
        <v>271</v>
      </c>
      <c r="R75" s="36">
        <v>270</v>
      </c>
      <c r="S75" s="36">
        <v>0</v>
      </c>
      <c r="T75" s="36">
        <v>0</v>
      </c>
      <c r="U75" s="36">
        <v>99.63</v>
      </c>
      <c r="V75" s="36">
        <v>99.18</v>
      </c>
      <c r="W75" s="36">
        <v>270</v>
      </c>
      <c r="X75" s="36">
        <v>8</v>
      </c>
      <c r="Y75" s="36">
        <v>3.01</v>
      </c>
      <c r="Z75" s="36">
        <v>507</v>
      </c>
      <c r="AA75" s="36">
        <v>507</v>
      </c>
      <c r="AB75" s="36">
        <v>100</v>
      </c>
      <c r="AC75" s="36">
        <v>504</v>
      </c>
      <c r="AD75" s="36">
        <v>502.99</v>
      </c>
      <c r="AE75" s="36">
        <v>99.8</v>
      </c>
      <c r="AF75" s="36">
        <v>3.68</v>
      </c>
      <c r="AG75" s="36">
        <v>0.76111110000000004</v>
      </c>
      <c r="AH75" s="36">
        <v>62.95</v>
      </c>
      <c r="AI75" s="36">
        <v>20.69</v>
      </c>
      <c r="AJ75" s="46">
        <f t="shared" ca="1" si="2"/>
        <v>7</v>
      </c>
      <c r="AK75" s="47">
        <v>3.0076318658596186</v>
      </c>
      <c r="AL75" s="48">
        <v>2.2221999999999813</v>
      </c>
      <c r="AM75" s="1">
        <v>0</v>
      </c>
      <c r="AN75" s="1">
        <v>0</v>
      </c>
      <c r="AO75" s="1">
        <v>1</v>
      </c>
      <c r="AP75" s="1">
        <v>0</v>
      </c>
      <c r="AQ75" s="1">
        <v>0</v>
      </c>
      <c r="AR75" s="36">
        <v>1</v>
      </c>
      <c r="AS75" s="36">
        <v>0</v>
      </c>
      <c r="AT75" s="36">
        <v>1</v>
      </c>
      <c r="AU75" s="36">
        <v>0</v>
      </c>
    </row>
    <row r="76" spans="1:47">
      <c r="A76" s="49">
        <v>41909.75</v>
      </c>
      <c r="B76" s="36" t="s">
        <v>94</v>
      </c>
      <c r="C76" s="36" t="s">
        <v>101</v>
      </c>
      <c r="D76" s="36" t="s">
        <v>219</v>
      </c>
      <c r="E76" s="36" t="s">
        <v>102</v>
      </c>
      <c r="F76" s="36" t="s">
        <v>358</v>
      </c>
      <c r="G76" s="36">
        <v>2</v>
      </c>
      <c r="H76" s="36">
        <v>23</v>
      </c>
      <c r="I76" s="36">
        <v>10.039999999999999</v>
      </c>
      <c r="J76" s="36">
        <v>5.08</v>
      </c>
      <c r="K76" s="36">
        <v>958</v>
      </c>
      <c r="L76" s="36">
        <v>0</v>
      </c>
      <c r="M76" s="36">
        <v>0</v>
      </c>
      <c r="N76" s="36">
        <v>958</v>
      </c>
      <c r="O76" s="36">
        <v>5</v>
      </c>
      <c r="P76" s="36">
        <v>0.52</v>
      </c>
      <c r="Q76" s="36">
        <v>398</v>
      </c>
      <c r="R76" s="36">
        <v>391</v>
      </c>
      <c r="S76" s="36">
        <v>0</v>
      </c>
      <c r="T76" s="36">
        <v>0</v>
      </c>
      <c r="U76" s="36">
        <v>98.24</v>
      </c>
      <c r="V76" s="36">
        <v>97.73</v>
      </c>
      <c r="W76" s="36">
        <v>391</v>
      </c>
      <c r="X76" s="36">
        <v>4</v>
      </c>
      <c r="Y76" s="36">
        <v>1.06</v>
      </c>
      <c r="Z76" s="36">
        <v>120</v>
      </c>
      <c r="AA76" s="36">
        <v>118</v>
      </c>
      <c r="AB76" s="36">
        <v>98.33</v>
      </c>
      <c r="AC76" s="36">
        <v>107</v>
      </c>
      <c r="AD76" s="36">
        <v>104</v>
      </c>
      <c r="AE76" s="36">
        <v>97.2</v>
      </c>
      <c r="AF76" s="36">
        <v>4.57</v>
      </c>
      <c r="AG76" s="36">
        <v>1.4166669999999999</v>
      </c>
      <c r="AH76" s="36">
        <v>89.93</v>
      </c>
      <c r="AI76" s="36">
        <v>30.98</v>
      </c>
      <c r="AJ76" s="46">
        <f t="shared" ca="1" si="2"/>
        <v>7</v>
      </c>
      <c r="AK76" s="47">
        <v>1.0610079575596816</v>
      </c>
      <c r="AL76" s="48">
        <v>9.0345999999999851</v>
      </c>
      <c r="AM76" s="1">
        <v>0</v>
      </c>
      <c r="AN76" s="1">
        <v>0</v>
      </c>
      <c r="AO76" s="1">
        <v>1</v>
      </c>
      <c r="AP76" s="1">
        <v>0</v>
      </c>
      <c r="AQ76" s="1">
        <v>0</v>
      </c>
      <c r="AR76" s="36">
        <v>0</v>
      </c>
      <c r="AS76" s="36">
        <v>1</v>
      </c>
      <c r="AT76" s="36">
        <v>3</v>
      </c>
      <c r="AU76" s="36">
        <v>1</v>
      </c>
    </row>
    <row r="77" spans="1:47">
      <c r="A77" s="49">
        <v>41909.75</v>
      </c>
      <c r="B77" s="36" t="s">
        <v>94</v>
      </c>
      <c r="C77" s="36" t="s">
        <v>101</v>
      </c>
      <c r="D77" s="36" t="s">
        <v>294</v>
      </c>
      <c r="E77" s="36" t="s">
        <v>102</v>
      </c>
      <c r="F77" s="36" t="s">
        <v>328</v>
      </c>
      <c r="G77" s="36">
        <v>2</v>
      </c>
      <c r="H77" s="36">
        <v>23</v>
      </c>
      <c r="I77" s="36">
        <v>10.78</v>
      </c>
      <c r="J77" s="36">
        <v>5.84</v>
      </c>
      <c r="K77" s="36">
        <v>994</v>
      </c>
      <c r="L77" s="36">
        <v>0</v>
      </c>
      <c r="M77" s="36">
        <v>0</v>
      </c>
      <c r="N77" s="36">
        <v>994</v>
      </c>
      <c r="O77" s="36">
        <v>5</v>
      </c>
      <c r="P77" s="36">
        <v>0.5</v>
      </c>
      <c r="Q77" s="36">
        <v>376</v>
      </c>
      <c r="R77" s="36">
        <v>372</v>
      </c>
      <c r="S77" s="36">
        <v>0</v>
      </c>
      <c r="T77" s="36">
        <v>0</v>
      </c>
      <c r="U77" s="36">
        <v>98.94</v>
      </c>
      <c r="V77" s="36">
        <v>98.45</v>
      </c>
      <c r="W77" s="36">
        <v>372</v>
      </c>
      <c r="X77" s="36">
        <v>11</v>
      </c>
      <c r="Y77" s="36">
        <v>2.5</v>
      </c>
      <c r="Z77" s="36">
        <v>934</v>
      </c>
      <c r="AA77" s="36">
        <v>932.04</v>
      </c>
      <c r="AB77" s="36">
        <v>99.79</v>
      </c>
      <c r="AC77" s="36">
        <v>1004</v>
      </c>
      <c r="AD77" s="36">
        <v>999.98</v>
      </c>
      <c r="AE77" s="36">
        <v>99.6</v>
      </c>
      <c r="AF77" s="36">
        <v>6.23</v>
      </c>
      <c r="AG77" s="36">
        <v>3.855556</v>
      </c>
      <c r="AH77" s="36">
        <v>106.7</v>
      </c>
      <c r="AI77" s="36">
        <v>61.85</v>
      </c>
      <c r="AJ77" s="46">
        <f t="shared" ca="1" si="2"/>
        <v>7</v>
      </c>
      <c r="AK77" s="47">
        <v>2.5003409555848521</v>
      </c>
      <c r="AL77" s="48">
        <v>5.8279999999999896</v>
      </c>
      <c r="AM77" s="1">
        <v>0</v>
      </c>
      <c r="AN77" s="1">
        <v>0</v>
      </c>
      <c r="AO77" s="1">
        <v>1</v>
      </c>
      <c r="AP77" s="1">
        <v>0</v>
      </c>
      <c r="AQ77" s="1">
        <v>1</v>
      </c>
      <c r="AR77" s="36">
        <v>1</v>
      </c>
      <c r="AS77" s="36">
        <v>0</v>
      </c>
      <c r="AT77" s="36">
        <v>6</v>
      </c>
      <c r="AU77" s="36">
        <v>4</v>
      </c>
    </row>
    <row r="78" spans="1:47">
      <c r="A78" s="49">
        <v>41909.75</v>
      </c>
      <c r="B78" s="36" t="s">
        <v>94</v>
      </c>
      <c r="C78" s="36" t="s">
        <v>101</v>
      </c>
      <c r="D78" s="36" t="s">
        <v>680</v>
      </c>
      <c r="E78" s="36" t="s">
        <v>102</v>
      </c>
      <c r="F78" s="36" t="s">
        <v>951</v>
      </c>
      <c r="G78" s="36">
        <v>2</v>
      </c>
      <c r="H78" s="36">
        <v>23</v>
      </c>
      <c r="I78" s="36">
        <v>9.24</v>
      </c>
      <c r="J78" s="36">
        <v>4.34</v>
      </c>
      <c r="K78" s="36">
        <v>1467</v>
      </c>
      <c r="L78" s="36">
        <v>0</v>
      </c>
      <c r="M78" s="36">
        <v>0</v>
      </c>
      <c r="N78" s="36">
        <v>1467</v>
      </c>
      <c r="O78" s="36">
        <v>4</v>
      </c>
      <c r="P78" s="36">
        <v>0.27</v>
      </c>
      <c r="Q78" s="36">
        <v>683</v>
      </c>
      <c r="R78" s="36">
        <v>681</v>
      </c>
      <c r="S78" s="36">
        <v>0</v>
      </c>
      <c r="T78" s="36">
        <v>0</v>
      </c>
      <c r="U78" s="36">
        <v>99.71</v>
      </c>
      <c r="V78" s="36">
        <v>99.44</v>
      </c>
      <c r="W78" s="36">
        <v>681</v>
      </c>
      <c r="X78" s="36">
        <v>12</v>
      </c>
      <c r="Y78" s="36">
        <v>3.18</v>
      </c>
      <c r="Z78" s="36">
        <v>1376</v>
      </c>
      <c r="AA78" s="36">
        <v>1278.03</v>
      </c>
      <c r="AB78" s="36">
        <v>92.88</v>
      </c>
      <c r="AC78" s="36">
        <v>997</v>
      </c>
      <c r="AD78" s="36">
        <v>972.97</v>
      </c>
      <c r="AE78" s="36">
        <v>97.59</v>
      </c>
      <c r="AF78" s="36">
        <v>5.44</v>
      </c>
      <c r="AG78" s="36">
        <v>4.8777780000000002</v>
      </c>
      <c r="AH78" s="36">
        <v>125.18</v>
      </c>
      <c r="AI78" s="36">
        <v>89.68</v>
      </c>
      <c r="AJ78" s="46">
        <f t="shared" ca="1" si="2"/>
        <v>7</v>
      </c>
      <c r="AK78" s="47">
        <v>3.19199872320051</v>
      </c>
      <c r="AL78" s="48">
        <v>3.8248000000000157</v>
      </c>
      <c r="AM78" s="1">
        <v>0</v>
      </c>
      <c r="AN78" s="1">
        <v>0</v>
      </c>
      <c r="AO78" s="1">
        <v>1</v>
      </c>
      <c r="AP78" s="1">
        <v>0</v>
      </c>
      <c r="AQ78" s="1">
        <v>0</v>
      </c>
      <c r="AR78" s="36">
        <v>1</v>
      </c>
      <c r="AS78" s="36">
        <v>0</v>
      </c>
      <c r="AT78" s="36">
        <v>2</v>
      </c>
      <c r="AU78" s="36">
        <v>0</v>
      </c>
    </row>
    <row r="79" spans="1:47">
      <c r="A79" s="49">
        <v>41909.75</v>
      </c>
      <c r="B79" s="36" t="s">
        <v>94</v>
      </c>
      <c r="C79" s="36" t="s">
        <v>101</v>
      </c>
      <c r="D79" s="36" t="s">
        <v>220</v>
      </c>
      <c r="E79" s="36" t="s">
        <v>102</v>
      </c>
      <c r="F79" s="36" t="s">
        <v>949</v>
      </c>
      <c r="G79" s="36">
        <v>6</v>
      </c>
      <c r="H79" s="36">
        <v>71</v>
      </c>
      <c r="I79" s="36">
        <v>36</v>
      </c>
      <c r="J79" s="36">
        <v>27.34</v>
      </c>
      <c r="K79" s="36">
        <v>11229</v>
      </c>
      <c r="L79" s="36">
        <v>0</v>
      </c>
      <c r="M79" s="36">
        <v>0</v>
      </c>
      <c r="N79" s="36">
        <v>11229</v>
      </c>
      <c r="O79" s="36">
        <v>54</v>
      </c>
      <c r="P79" s="36">
        <v>0.48</v>
      </c>
      <c r="Q79" s="36">
        <v>3944</v>
      </c>
      <c r="R79" s="36">
        <v>3835</v>
      </c>
      <c r="S79" s="36">
        <v>85</v>
      </c>
      <c r="T79" s="36">
        <v>2.1557189999999999</v>
      </c>
      <c r="U79" s="36">
        <v>97.24</v>
      </c>
      <c r="V79" s="36">
        <v>96.77</v>
      </c>
      <c r="W79" s="36">
        <v>3835</v>
      </c>
      <c r="X79" s="36">
        <v>59</v>
      </c>
      <c r="Y79" s="36">
        <v>1.53</v>
      </c>
      <c r="Z79" s="36">
        <v>1414</v>
      </c>
      <c r="AA79" s="36">
        <v>1324.07</v>
      </c>
      <c r="AB79" s="36">
        <v>93.64</v>
      </c>
      <c r="AC79" s="36">
        <v>1384</v>
      </c>
      <c r="AD79" s="36">
        <v>1357.98</v>
      </c>
      <c r="AE79" s="36">
        <v>98.12</v>
      </c>
      <c r="AF79" s="36">
        <v>45.99</v>
      </c>
      <c r="AG79" s="36">
        <v>33.494450000000001</v>
      </c>
      <c r="AH79" s="36">
        <v>168.21</v>
      </c>
      <c r="AI79" s="36">
        <v>72.83</v>
      </c>
      <c r="AJ79" s="46">
        <f t="shared" ca="1" si="2"/>
        <v>7</v>
      </c>
      <c r="AK79" s="47">
        <v>1.5249773191932612</v>
      </c>
      <c r="AL79" s="48">
        <v>127.39120000000015</v>
      </c>
      <c r="AM79" s="1">
        <v>0</v>
      </c>
      <c r="AN79" s="1">
        <v>0</v>
      </c>
      <c r="AO79" s="1">
        <v>1</v>
      </c>
      <c r="AP79" s="1">
        <v>0</v>
      </c>
      <c r="AQ79" s="1">
        <v>0</v>
      </c>
      <c r="AR79" s="36">
        <v>0</v>
      </c>
      <c r="AS79" s="36">
        <v>1</v>
      </c>
      <c r="AT79" s="36">
        <v>0</v>
      </c>
      <c r="AU79" s="36">
        <v>5</v>
      </c>
    </row>
    <row r="80" spans="1:47">
      <c r="A80" s="49">
        <v>41909.75</v>
      </c>
      <c r="B80" s="36" t="s">
        <v>94</v>
      </c>
      <c r="C80" s="36" t="s">
        <v>101</v>
      </c>
      <c r="D80" s="36" t="s">
        <v>883</v>
      </c>
      <c r="E80" s="36" t="s">
        <v>102</v>
      </c>
      <c r="F80" s="36" t="s">
        <v>884</v>
      </c>
      <c r="G80" s="36">
        <v>4</v>
      </c>
      <c r="H80" s="36">
        <v>55</v>
      </c>
      <c r="I80" s="36">
        <v>21.92</v>
      </c>
      <c r="J80" s="36">
        <v>14.9</v>
      </c>
      <c r="K80" s="36">
        <v>4108</v>
      </c>
      <c r="L80" s="36">
        <v>0</v>
      </c>
      <c r="M80" s="36">
        <v>0</v>
      </c>
      <c r="N80" s="36">
        <v>4108</v>
      </c>
      <c r="O80" s="36">
        <v>44</v>
      </c>
      <c r="P80" s="36">
        <v>1.07</v>
      </c>
      <c r="Q80" s="36">
        <v>1177</v>
      </c>
      <c r="R80" s="36">
        <v>1165</v>
      </c>
      <c r="S80" s="36">
        <v>0</v>
      </c>
      <c r="T80" s="36">
        <v>0</v>
      </c>
      <c r="U80" s="36">
        <v>98.98</v>
      </c>
      <c r="V80" s="36">
        <v>97.92</v>
      </c>
      <c r="W80" s="36">
        <v>1165</v>
      </c>
      <c r="X80" s="36">
        <v>14</v>
      </c>
      <c r="Y80" s="36">
        <v>1.1000000000000001</v>
      </c>
      <c r="Z80" s="36">
        <v>1812</v>
      </c>
      <c r="AA80" s="36">
        <v>1794.06</v>
      </c>
      <c r="AB80" s="36">
        <v>99.01</v>
      </c>
      <c r="AC80" s="36">
        <v>1920</v>
      </c>
      <c r="AD80" s="36">
        <v>1897.92</v>
      </c>
      <c r="AE80" s="36">
        <v>98.85</v>
      </c>
      <c r="AF80" s="36">
        <v>15.3</v>
      </c>
      <c r="AG80" s="36">
        <v>7.6</v>
      </c>
      <c r="AH80" s="36">
        <v>102.68</v>
      </c>
      <c r="AI80" s="36">
        <v>49.67</v>
      </c>
      <c r="AJ80" s="46">
        <f t="shared" ca="1" si="2"/>
        <v>7</v>
      </c>
      <c r="AK80" s="47">
        <v>1.1033526157338083</v>
      </c>
      <c r="AL80" s="48">
        <v>24.481599999999979</v>
      </c>
      <c r="AM80" s="1">
        <v>0</v>
      </c>
      <c r="AN80" s="1">
        <v>0</v>
      </c>
      <c r="AO80" s="1">
        <v>1</v>
      </c>
      <c r="AP80" s="1">
        <v>0</v>
      </c>
      <c r="AQ80" s="1">
        <v>0</v>
      </c>
      <c r="AR80" s="36">
        <v>0</v>
      </c>
      <c r="AS80" s="36">
        <v>1</v>
      </c>
      <c r="AT80" s="36">
        <v>0</v>
      </c>
      <c r="AU80" s="36">
        <v>1</v>
      </c>
    </row>
    <row r="81" spans="1:47">
      <c r="A81" s="49">
        <v>41909.75</v>
      </c>
      <c r="B81" s="36" t="s">
        <v>94</v>
      </c>
      <c r="C81" s="36" t="s">
        <v>101</v>
      </c>
      <c r="D81" s="36" t="s">
        <v>280</v>
      </c>
      <c r="E81" s="36" t="s">
        <v>102</v>
      </c>
      <c r="F81" s="36" t="s">
        <v>773</v>
      </c>
      <c r="G81" s="36">
        <v>4</v>
      </c>
      <c r="H81" s="36">
        <v>55</v>
      </c>
      <c r="I81" s="36">
        <v>22.53</v>
      </c>
      <c r="J81" s="36">
        <v>15.76</v>
      </c>
      <c r="K81" s="36">
        <v>792</v>
      </c>
      <c r="L81" s="36">
        <v>0</v>
      </c>
      <c r="M81" s="36">
        <v>0</v>
      </c>
      <c r="N81" s="36">
        <v>792</v>
      </c>
      <c r="O81" s="36">
        <v>4</v>
      </c>
      <c r="P81" s="36">
        <v>0.51</v>
      </c>
      <c r="Q81" s="36">
        <v>315</v>
      </c>
      <c r="R81" s="36">
        <v>313</v>
      </c>
      <c r="S81" s="36">
        <v>0</v>
      </c>
      <c r="T81" s="36">
        <v>0</v>
      </c>
      <c r="U81" s="36">
        <v>99.37</v>
      </c>
      <c r="V81" s="36">
        <v>98.86</v>
      </c>
      <c r="W81" s="36">
        <v>313</v>
      </c>
      <c r="X81" s="36">
        <v>8</v>
      </c>
      <c r="Y81" s="36">
        <v>2.33</v>
      </c>
      <c r="Z81" s="36">
        <v>327</v>
      </c>
      <c r="AA81" s="36">
        <v>327</v>
      </c>
      <c r="AB81" s="36">
        <v>100</v>
      </c>
      <c r="AC81" s="36">
        <v>361</v>
      </c>
      <c r="AD81" s="36">
        <v>358</v>
      </c>
      <c r="AE81" s="36">
        <v>99.17</v>
      </c>
      <c r="AF81" s="36">
        <v>5.32</v>
      </c>
      <c r="AG81" s="36">
        <v>0.32222220000000001</v>
      </c>
      <c r="AH81" s="36">
        <v>33.74</v>
      </c>
      <c r="AI81" s="36">
        <v>6.06</v>
      </c>
      <c r="AJ81" s="46">
        <f t="shared" ca="1" si="2"/>
        <v>7</v>
      </c>
      <c r="AK81" s="47">
        <v>2.3255813953488373</v>
      </c>
      <c r="AL81" s="48">
        <v>3.591000000000002</v>
      </c>
      <c r="AM81" s="1">
        <v>0</v>
      </c>
      <c r="AN81" s="1">
        <v>0</v>
      </c>
      <c r="AO81" s="1">
        <v>1</v>
      </c>
      <c r="AP81" s="1">
        <v>0</v>
      </c>
      <c r="AQ81" s="1">
        <v>0</v>
      </c>
      <c r="AR81" s="36">
        <v>1</v>
      </c>
      <c r="AS81" s="36">
        <v>0</v>
      </c>
      <c r="AT81" s="36">
        <v>2</v>
      </c>
      <c r="AU81" s="36">
        <v>1</v>
      </c>
    </row>
    <row r="82" spans="1:47">
      <c r="A82" s="49">
        <v>41909.75</v>
      </c>
      <c r="B82" s="36" t="s">
        <v>94</v>
      </c>
      <c r="C82" s="36" t="s">
        <v>101</v>
      </c>
      <c r="D82" s="36" t="s">
        <v>280</v>
      </c>
      <c r="E82" s="36" t="s">
        <v>102</v>
      </c>
      <c r="F82" s="36" t="s">
        <v>1012</v>
      </c>
      <c r="G82" s="36">
        <v>3</v>
      </c>
      <c r="H82" s="36">
        <v>39</v>
      </c>
      <c r="I82" s="36">
        <v>16.73</v>
      </c>
      <c r="J82" s="36">
        <v>10.66</v>
      </c>
      <c r="K82" s="36">
        <v>790</v>
      </c>
      <c r="L82" s="36">
        <v>0</v>
      </c>
      <c r="M82" s="36">
        <v>0</v>
      </c>
      <c r="N82" s="36">
        <v>790</v>
      </c>
      <c r="O82" s="36">
        <v>4</v>
      </c>
      <c r="P82" s="36">
        <v>0.51</v>
      </c>
      <c r="Q82" s="36">
        <v>428</v>
      </c>
      <c r="R82" s="36">
        <v>426</v>
      </c>
      <c r="S82" s="36">
        <v>0</v>
      </c>
      <c r="T82" s="36">
        <v>0</v>
      </c>
      <c r="U82" s="36">
        <v>99.53</v>
      </c>
      <c r="V82" s="36">
        <v>99.02</v>
      </c>
      <c r="W82" s="36">
        <v>426</v>
      </c>
      <c r="X82" s="36">
        <v>10</v>
      </c>
      <c r="Y82" s="36">
        <v>2.56</v>
      </c>
      <c r="Z82" s="36">
        <v>1146</v>
      </c>
      <c r="AA82" s="36">
        <v>1146</v>
      </c>
      <c r="AB82" s="36">
        <v>100</v>
      </c>
      <c r="AC82" s="36">
        <v>1112</v>
      </c>
      <c r="AD82" s="36">
        <v>1110</v>
      </c>
      <c r="AE82" s="36">
        <v>99.82</v>
      </c>
      <c r="AF82" s="36">
        <v>5.22</v>
      </c>
      <c r="AG82" s="36">
        <v>0.42777779999999999</v>
      </c>
      <c r="AH82" s="36">
        <v>48.94</v>
      </c>
      <c r="AI82" s="36">
        <v>8.1999999999999993</v>
      </c>
      <c r="AJ82" s="46">
        <f t="shared" ca="1" si="2"/>
        <v>7</v>
      </c>
      <c r="AK82" s="47">
        <v>2.5641025641025639</v>
      </c>
      <c r="AL82" s="48">
        <v>4.1944000000000168</v>
      </c>
      <c r="AM82" s="1">
        <v>0</v>
      </c>
      <c r="AN82" s="1">
        <v>0</v>
      </c>
      <c r="AO82" s="1">
        <v>1</v>
      </c>
      <c r="AP82" s="1">
        <v>0</v>
      </c>
      <c r="AQ82" s="1">
        <v>0</v>
      </c>
      <c r="AR82" s="36">
        <v>1</v>
      </c>
      <c r="AS82" s="36">
        <v>0</v>
      </c>
      <c r="AT82" s="36">
        <v>1</v>
      </c>
      <c r="AU82" s="36">
        <v>0</v>
      </c>
    </row>
    <row r="83" spans="1:47">
      <c r="A83" s="49">
        <v>41909.75</v>
      </c>
      <c r="B83" s="36" t="s">
        <v>94</v>
      </c>
      <c r="C83" s="36" t="s">
        <v>101</v>
      </c>
      <c r="D83" s="36" t="s">
        <v>289</v>
      </c>
      <c r="E83" s="36" t="s">
        <v>102</v>
      </c>
      <c r="F83" s="36" t="s">
        <v>290</v>
      </c>
      <c r="G83" s="36">
        <v>3</v>
      </c>
      <c r="H83" s="36">
        <v>39</v>
      </c>
      <c r="I83" s="36">
        <v>16.010000000000002</v>
      </c>
      <c r="J83" s="36">
        <v>9.83</v>
      </c>
      <c r="K83" s="36">
        <v>1574</v>
      </c>
      <c r="L83" s="36">
        <v>0</v>
      </c>
      <c r="M83" s="36">
        <v>0</v>
      </c>
      <c r="N83" s="36">
        <v>1574</v>
      </c>
      <c r="O83" s="36">
        <v>13</v>
      </c>
      <c r="P83" s="36">
        <v>0.83</v>
      </c>
      <c r="Q83" s="36">
        <v>791</v>
      </c>
      <c r="R83" s="36">
        <v>785</v>
      </c>
      <c r="S83" s="36">
        <v>0</v>
      </c>
      <c r="T83" s="36">
        <v>0</v>
      </c>
      <c r="U83" s="36">
        <v>99.24</v>
      </c>
      <c r="V83" s="36">
        <v>98.42</v>
      </c>
      <c r="W83" s="36">
        <v>785</v>
      </c>
      <c r="X83" s="36">
        <v>18</v>
      </c>
      <c r="Y83" s="36">
        <v>2.41</v>
      </c>
      <c r="Z83" s="36">
        <v>1351</v>
      </c>
      <c r="AA83" s="36">
        <v>1350.05</v>
      </c>
      <c r="AB83" s="36">
        <v>99.93</v>
      </c>
      <c r="AC83" s="36">
        <v>1313</v>
      </c>
      <c r="AD83" s="36">
        <v>1313</v>
      </c>
      <c r="AE83" s="36">
        <v>100</v>
      </c>
      <c r="AF83" s="36">
        <v>10.52</v>
      </c>
      <c r="AG83" s="36">
        <v>6.4055559999999998</v>
      </c>
      <c r="AH83" s="36">
        <v>107.06</v>
      </c>
      <c r="AI83" s="36">
        <v>60.88</v>
      </c>
      <c r="AJ83" s="46">
        <f t="shared" ca="1" si="2"/>
        <v>7</v>
      </c>
      <c r="AK83" s="47">
        <v>2.4065779798114848</v>
      </c>
      <c r="AL83" s="48">
        <v>12.497799999999986</v>
      </c>
      <c r="AM83" s="1">
        <v>0</v>
      </c>
      <c r="AN83" s="1">
        <v>0</v>
      </c>
      <c r="AO83" s="1">
        <v>1</v>
      </c>
      <c r="AP83" s="1">
        <v>0</v>
      </c>
      <c r="AQ83" s="1">
        <v>0</v>
      </c>
      <c r="AR83" s="36">
        <v>1</v>
      </c>
      <c r="AS83" s="36">
        <v>0</v>
      </c>
      <c r="AT83" s="36">
        <v>7</v>
      </c>
      <c r="AU83" s="36">
        <v>0</v>
      </c>
    </row>
    <row r="84" spans="1:47">
      <c r="A84" s="49">
        <v>41909.75</v>
      </c>
      <c r="B84" s="36" t="s">
        <v>94</v>
      </c>
      <c r="C84" s="36" t="s">
        <v>101</v>
      </c>
      <c r="D84" s="36" t="s">
        <v>204</v>
      </c>
      <c r="E84" s="36" t="s">
        <v>102</v>
      </c>
      <c r="F84" s="36" t="s">
        <v>205</v>
      </c>
      <c r="G84" s="36">
        <v>2</v>
      </c>
      <c r="H84" s="36">
        <v>23</v>
      </c>
      <c r="I84" s="36">
        <v>10.75</v>
      </c>
      <c r="J84" s="36">
        <v>5.84</v>
      </c>
      <c r="K84" s="36">
        <v>169</v>
      </c>
      <c r="L84" s="36">
        <v>0</v>
      </c>
      <c r="M84" s="36">
        <v>0</v>
      </c>
      <c r="N84" s="36">
        <v>169</v>
      </c>
      <c r="O84" s="36">
        <v>6</v>
      </c>
      <c r="P84" s="36">
        <v>3.55</v>
      </c>
      <c r="Q84" s="36">
        <v>87</v>
      </c>
      <c r="R84" s="36">
        <v>82</v>
      </c>
      <c r="S84" s="36">
        <v>0</v>
      </c>
      <c r="T84" s="36">
        <v>0</v>
      </c>
      <c r="U84" s="36">
        <v>94.25</v>
      </c>
      <c r="V84" s="36">
        <v>90.9</v>
      </c>
      <c r="W84" s="36">
        <v>82</v>
      </c>
      <c r="X84" s="36">
        <v>2</v>
      </c>
      <c r="Y84" s="36">
        <v>2.5299999999999998</v>
      </c>
      <c r="Z84" s="36">
        <v>16</v>
      </c>
      <c r="AA84" s="36">
        <v>16</v>
      </c>
      <c r="AB84" s="36">
        <v>100</v>
      </c>
      <c r="AC84" s="36">
        <v>13</v>
      </c>
      <c r="AD84" s="36">
        <v>13</v>
      </c>
      <c r="AE84" s="36">
        <v>100</v>
      </c>
      <c r="AF84" s="36">
        <v>0.82</v>
      </c>
      <c r="AG84" s="36">
        <v>0</v>
      </c>
      <c r="AH84" s="36">
        <v>13.98</v>
      </c>
      <c r="AI84" s="36">
        <v>0</v>
      </c>
      <c r="AJ84" s="46">
        <f t="shared" ca="1" si="2"/>
        <v>7</v>
      </c>
      <c r="AK84" s="47">
        <v>2.5316455696202533</v>
      </c>
      <c r="AL84" s="48">
        <v>7.9169999999999945</v>
      </c>
      <c r="AM84" s="1">
        <v>0</v>
      </c>
      <c r="AN84" s="1">
        <v>1</v>
      </c>
      <c r="AO84" s="1">
        <v>2</v>
      </c>
      <c r="AP84" s="1">
        <v>0</v>
      </c>
      <c r="AQ84" s="1">
        <v>1</v>
      </c>
      <c r="AR84" s="36">
        <v>0</v>
      </c>
      <c r="AS84" s="36">
        <v>1</v>
      </c>
      <c r="AT84" s="36">
        <v>0</v>
      </c>
      <c r="AU84" s="36">
        <v>1</v>
      </c>
    </row>
    <row r="85" spans="1:47">
      <c r="A85" s="49">
        <v>41909.75</v>
      </c>
      <c r="B85" s="36" t="s">
        <v>94</v>
      </c>
      <c r="C85" s="36" t="s">
        <v>101</v>
      </c>
      <c r="D85" s="36" t="s">
        <v>359</v>
      </c>
      <c r="E85" s="36" t="s">
        <v>102</v>
      </c>
      <c r="F85" s="36" t="s">
        <v>585</v>
      </c>
      <c r="G85" s="36">
        <v>2</v>
      </c>
      <c r="H85" s="36">
        <v>23</v>
      </c>
      <c r="I85" s="36">
        <v>9.77</v>
      </c>
      <c r="J85" s="36">
        <v>5.08</v>
      </c>
      <c r="K85" s="36">
        <v>722</v>
      </c>
      <c r="L85" s="36">
        <v>0</v>
      </c>
      <c r="M85" s="36">
        <v>0</v>
      </c>
      <c r="N85" s="36">
        <v>722</v>
      </c>
      <c r="O85" s="36">
        <v>6</v>
      </c>
      <c r="P85" s="36">
        <v>0.83</v>
      </c>
      <c r="Q85" s="36">
        <v>207</v>
      </c>
      <c r="R85" s="36">
        <v>200</v>
      </c>
      <c r="S85" s="36">
        <v>0</v>
      </c>
      <c r="T85" s="36">
        <v>0</v>
      </c>
      <c r="U85" s="36">
        <v>96.62</v>
      </c>
      <c r="V85" s="36">
        <v>95.82</v>
      </c>
      <c r="W85" s="36">
        <v>200</v>
      </c>
      <c r="X85" s="36">
        <v>5</v>
      </c>
      <c r="Y85" s="36">
        <v>2.23</v>
      </c>
      <c r="Z85" s="36">
        <v>425</v>
      </c>
      <c r="AA85" s="36">
        <v>413.99</v>
      </c>
      <c r="AB85" s="36">
        <v>97.41</v>
      </c>
      <c r="AC85" s="36">
        <v>442</v>
      </c>
      <c r="AD85" s="36">
        <v>438.02</v>
      </c>
      <c r="AE85" s="36">
        <v>99.1</v>
      </c>
      <c r="AF85" s="36">
        <v>3.07</v>
      </c>
      <c r="AG85" s="36">
        <v>0.31111109999999997</v>
      </c>
      <c r="AH85" s="36">
        <v>60.43</v>
      </c>
      <c r="AI85" s="36">
        <v>10.130000000000001</v>
      </c>
      <c r="AJ85" s="46">
        <f t="shared" ca="1" si="2"/>
        <v>7</v>
      </c>
      <c r="AK85" s="47">
        <v>2.2318439494710534</v>
      </c>
      <c r="AL85" s="48">
        <v>8.6526000000000138</v>
      </c>
      <c r="AM85" s="1">
        <v>0</v>
      </c>
      <c r="AN85" s="1">
        <v>0</v>
      </c>
      <c r="AO85" s="1">
        <v>1</v>
      </c>
      <c r="AP85" s="1">
        <v>1</v>
      </c>
      <c r="AQ85" s="1">
        <v>0</v>
      </c>
      <c r="AR85" s="36">
        <v>0</v>
      </c>
      <c r="AS85" s="36">
        <v>1</v>
      </c>
      <c r="AT85" s="36">
        <v>1</v>
      </c>
      <c r="AU85" s="36">
        <v>1</v>
      </c>
    </row>
    <row r="86" spans="1:47">
      <c r="A86" s="49">
        <v>41909.75</v>
      </c>
      <c r="B86" s="36" t="s">
        <v>94</v>
      </c>
      <c r="C86" s="36" t="s">
        <v>101</v>
      </c>
      <c r="D86" s="36" t="s">
        <v>295</v>
      </c>
      <c r="E86" s="36" t="s">
        <v>102</v>
      </c>
      <c r="F86" s="36" t="s">
        <v>910</v>
      </c>
      <c r="G86" s="36">
        <v>3</v>
      </c>
      <c r="H86" s="36">
        <v>39</v>
      </c>
      <c r="I86" s="36">
        <v>16.079999999999998</v>
      </c>
      <c r="J86" s="36">
        <v>9.83</v>
      </c>
      <c r="K86" s="36">
        <v>756</v>
      </c>
      <c r="L86" s="36">
        <v>0</v>
      </c>
      <c r="M86" s="36">
        <v>0</v>
      </c>
      <c r="N86" s="36">
        <v>756</v>
      </c>
      <c r="O86" s="36">
        <v>3</v>
      </c>
      <c r="P86" s="36">
        <v>0.4</v>
      </c>
      <c r="Q86" s="36">
        <v>419</v>
      </c>
      <c r="R86" s="36">
        <v>416</v>
      </c>
      <c r="S86" s="36">
        <v>0</v>
      </c>
      <c r="T86" s="36">
        <v>0</v>
      </c>
      <c r="U86" s="36">
        <v>99.28</v>
      </c>
      <c r="V86" s="36">
        <v>98.88</v>
      </c>
      <c r="W86" s="36">
        <v>416</v>
      </c>
      <c r="X86" s="36">
        <v>14</v>
      </c>
      <c r="Y86" s="36">
        <v>3.15</v>
      </c>
      <c r="Z86" s="36">
        <v>1373</v>
      </c>
      <c r="AA86" s="36">
        <v>1370.94</v>
      </c>
      <c r="AB86" s="36">
        <v>99.85</v>
      </c>
      <c r="AC86" s="36">
        <v>1400</v>
      </c>
      <c r="AD86" s="36">
        <v>1399.02</v>
      </c>
      <c r="AE86" s="36">
        <v>99.93</v>
      </c>
      <c r="AF86" s="36">
        <v>7.23</v>
      </c>
      <c r="AG86" s="36">
        <v>2.7055549999999999</v>
      </c>
      <c r="AH86" s="36">
        <v>73.540000000000006</v>
      </c>
      <c r="AI86" s="36">
        <v>37.43</v>
      </c>
      <c r="AJ86" s="46">
        <f t="shared" ca="1" si="2"/>
        <v>7</v>
      </c>
      <c r="AK86" s="47">
        <v>3.1525851197982355</v>
      </c>
      <c r="AL86" s="48">
        <v>4.6928000000000187</v>
      </c>
      <c r="AM86" s="1">
        <v>0</v>
      </c>
      <c r="AN86" s="1">
        <v>0</v>
      </c>
      <c r="AO86" s="1">
        <v>1</v>
      </c>
      <c r="AP86" s="1">
        <v>0</v>
      </c>
      <c r="AQ86" s="1">
        <v>0</v>
      </c>
      <c r="AR86" s="36">
        <v>1</v>
      </c>
      <c r="AS86" s="36">
        <v>0</v>
      </c>
      <c r="AT86" s="36">
        <v>4</v>
      </c>
      <c r="AU86" s="36">
        <v>1</v>
      </c>
    </row>
    <row r="87" spans="1:47">
      <c r="A87" s="49">
        <v>41909.75</v>
      </c>
      <c r="B87" s="36" t="s">
        <v>94</v>
      </c>
      <c r="C87" s="36" t="s">
        <v>101</v>
      </c>
      <c r="D87" s="36" t="s">
        <v>216</v>
      </c>
      <c r="E87" s="36" t="s">
        <v>102</v>
      </c>
      <c r="F87" s="36" t="s">
        <v>292</v>
      </c>
      <c r="G87" s="36">
        <v>2</v>
      </c>
      <c r="H87" s="36">
        <v>23</v>
      </c>
      <c r="I87" s="36">
        <v>10.9</v>
      </c>
      <c r="J87" s="36">
        <v>5.84</v>
      </c>
      <c r="K87" s="36">
        <v>734</v>
      </c>
      <c r="L87" s="36">
        <v>0</v>
      </c>
      <c r="M87" s="36">
        <v>0</v>
      </c>
      <c r="N87" s="36">
        <v>734</v>
      </c>
      <c r="O87" s="36">
        <v>8</v>
      </c>
      <c r="P87" s="36">
        <v>1.0900000000000001</v>
      </c>
      <c r="Q87" s="36">
        <v>313</v>
      </c>
      <c r="R87" s="36">
        <v>309</v>
      </c>
      <c r="S87" s="36">
        <v>0</v>
      </c>
      <c r="T87" s="36">
        <v>0</v>
      </c>
      <c r="U87" s="36">
        <v>98.72</v>
      </c>
      <c r="V87" s="36">
        <v>97.64</v>
      </c>
      <c r="W87" s="36">
        <v>309</v>
      </c>
      <c r="X87" s="36">
        <v>7</v>
      </c>
      <c r="Y87" s="36">
        <v>2.19</v>
      </c>
      <c r="Z87" s="36">
        <v>233</v>
      </c>
      <c r="AA87" s="36">
        <v>231</v>
      </c>
      <c r="AB87" s="36">
        <v>99.14</v>
      </c>
      <c r="AC87" s="36">
        <v>246</v>
      </c>
      <c r="AD87" s="36">
        <v>241.01</v>
      </c>
      <c r="AE87" s="36">
        <v>97.97</v>
      </c>
      <c r="AF87" s="36">
        <v>3.71</v>
      </c>
      <c r="AG87" s="36">
        <v>0.35</v>
      </c>
      <c r="AH87" s="36">
        <v>63.52</v>
      </c>
      <c r="AI87" s="36">
        <v>9.43</v>
      </c>
      <c r="AJ87" s="46">
        <f t="shared" ca="1" si="2"/>
        <v>7</v>
      </c>
      <c r="AK87" s="47">
        <v>2.1942885802952885</v>
      </c>
      <c r="AL87" s="48">
        <v>7.3867999999999983</v>
      </c>
      <c r="AM87" s="1">
        <v>0</v>
      </c>
      <c r="AN87" s="1">
        <v>0</v>
      </c>
      <c r="AO87" s="1">
        <v>2</v>
      </c>
      <c r="AP87" s="1">
        <v>0</v>
      </c>
      <c r="AQ87" s="1">
        <v>0</v>
      </c>
      <c r="AR87" s="36">
        <v>1</v>
      </c>
      <c r="AS87" s="36">
        <v>1</v>
      </c>
      <c r="AT87" s="36">
        <v>5</v>
      </c>
      <c r="AU87" s="36">
        <v>7</v>
      </c>
    </row>
    <row r="88" spans="1:47">
      <c r="A88" s="49">
        <v>41909.75</v>
      </c>
      <c r="B88" s="36" t="s">
        <v>94</v>
      </c>
      <c r="C88" s="36" t="s">
        <v>101</v>
      </c>
      <c r="D88" s="36" t="s">
        <v>339</v>
      </c>
      <c r="E88" s="36" t="s">
        <v>102</v>
      </c>
      <c r="F88" s="36" t="s">
        <v>340</v>
      </c>
      <c r="G88" s="36">
        <v>3</v>
      </c>
      <c r="H88" s="36">
        <v>39</v>
      </c>
      <c r="I88" s="36">
        <v>16.809999999999999</v>
      </c>
      <c r="J88" s="36">
        <v>10.66</v>
      </c>
      <c r="K88" s="36">
        <v>1618</v>
      </c>
      <c r="L88" s="36">
        <v>0</v>
      </c>
      <c r="M88" s="36">
        <v>0</v>
      </c>
      <c r="N88" s="36">
        <v>1618</v>
      </c>
      <c r="O88" s="36">
        <v>21</v>
      </c>
      <c r="P88" s="36">
        <v>1.3</v>
      </c>
      <c r="Q88" s="36">
        <v>645</v>
      </c>
      <c r="R88" s="36">
        <v>628</v>
      </c>
      <c r="S88" s="36">
        <v>0</v>
      </c>
      <c r="T88" s="36">
        <v>0</v>
      </c>
      <c r="U88" s="36">
        <v>97.36</v>
      </c>
      <c r="V88" s="36">
        <v>96.09</v>
      </c>
      <c r="W88" s="36">
        <v>628</v>
      </c>
      <c r="X88" s="36">
        <v>7</v>
      </c>
      <c r="Y88" s="36">
        <v>1.07</v>
      </c>
      <c r="Z88" s="36">
        <v>251</v>
      </c>
      <c r="AA88" s="36">
        <v>246.01</v>
      </c>
      <c r="AB88" s="36">
        <v>98.01</v>
      </c>
      <c r="AC88" s="36">
        <v>277</v>
      </c>
      <c r="AD88" s="36">
        <v>275.01</v>
      </c>
      <c r="AE88" s="36">
        <v>99.28</v>
      </c>
      <c r="AF88" s="36">
        <v>7.08</v>
      </c>
      <c r="AG88" s="36">
        <v>0.93333330000000003</v>
      </c>
      <c r="AH88" s="36">
        <v>66.45</v>
      </c>
      <c r="AI88" s="36">
        <v>13.18</v>
      </c>
      <c r="AJ88" s="46">
        <f t="shared" ca="1" si="2"/>
        <v>7</v>
      </c>
      <c r="AK88" s="47">
        <v>1.06544901065449</v>
      </c>
      <c r="AL88" s="48">
        <v>25.219499999999979</v>
      </c>
      <c r="AM88" s="1">
        <v>0</v>
      </c>
      <c r="AN88" s="1">
        <v>0</v>
      </c>
      <c r="AO88" s="1">
        <v>1</v>
      </c>
      <c r="AP88" s="1">
        <v>0</v>
      </c>
      <c r="AQ88" s="1">
        <v>0</v>
      </c>
      <c r="AR88" s="36">
        <v>0</v>
      </c>
      <c r="AS88" s="36">
        <v>1</v>
      </c>
      <c r="AT88" s="36">
        <v>1</v>
      </c>
      <c r="AU88" s="36">
        <v>6</v>
      </c>
    </row>
    <row r="89" spans="1:47">
      <c r="A89" s="49">
        <v>41909.75</v>
      </c>
      <c r="B89" s="36" t="s">
        <v>94</v>
      </c>
      <c r="C89" s="36" t="s">
        <v>101</v>
      </c>
      <c r="D89" s="36" t="s">
        <v>241</v>
      </c>
      <c r="E89" s="36" t="s">
        <v>102</v>
      </c>
      <c r="F89" s="36" t="s">
        <v>242</v>
      </c>
      <c r="G89" s="36">
        <v>2</v>
      </c>
      <c r="H89" s="36">
        <v>23</v>
      </c>
      <c r="I89" s="36">
        <v>10.66</v>
      </c>
      <c r="J89" s="36">
        <v>5.84</v>
      </c>
      <c r="K89" s="36">
        <v>706</v>
      </c>
      <c r="L89" s="36">
        <v>0</v>
      </c>
      <c r="M89" s="36">
        <v>0</v>
      </c>
      <c r="N89" s="36">
        <v>706</v>
      </c>
      <c r="O89" s="36">
        <v>8</v>
      </c>
      <c r="P89" s="36">
        <v>1.1299999999999999</v>
      </c>
      <c r="Q89" s="36">
        <v>341</v>
      </c>
      <c r="R89" s="36">
        <v>335</v>
      </c>
      <c r="S89" s="36">
        <v>0</v>
      </c>
      <c r="T89" s="36">
        <v>0</v>
      </c>
      <c r="U89" s="36">
        <v>98.24</v>
      </c>
      <c r="V89" s="36">
        <v>97.13</v>
      </c>
      <c r="W89" s="36">
        <v>335</v>
      </c>
      <c r="X89" s="36">
        <v>20</v>
      </c>
      <c r="Y89" s="36">
        <v>5.78</v>
      </c>
      <c r="Z89" s="36">
        <v>230</v>
      </c>
      <c r="AA89" s="36">
        <v>227.01</v>
      </c>
      <c r="AB89" s="36">
        <v>98.7</v>
      </c>
      <c r="AC89" s="36">
        <v>239</v>
      </c>
      <c r="AD89" s="36">
        <v>238</v>
      </c>
      <c r="AE89" s="36">
        <v>99.58</v>
      </c>
      <c r="AF89" s="36">
        <v>5.3</v>
      </c>
      <c r="AG89" s="36">
        <v>0.98333329999999997</v>
      </c>
      <c r="AH89" s="36">
        <v>90.72</v>
      </c>
      <c r="AI89" s="36">
        <v>18.55</v>
      </c>
      <c r="AJ89" s="46">
        <f t="shared" ca="1" si="2"/>
        <v>7</v>
      </c>
      <c r="AK89" s="47">
        <v>5.7805138876846147</v>
      </c>
      <c r="AL89" s="48">
        <v>9.7867000000000157</v>
      </c>
      <c r="AM89" s="1">
        <v>1</v>
      </c>
      <c r="AN89" s="1">
        <v>0</v>
      </c>
      <c r="AO89" s="1">
        <v>3</v>
      </c>
      <c r="AP89" s="1">
        <v>3</v>
      </c>
      <c r="AQ89" s="1">
        <v>0</v>
      </c>
      <c r="AR89" s="36">
        <v>1</v>
      </c>
      <c r="AS89" s="36">
        <v>1</v>
      </c>
      <c r="AT89" s="36">
        <v>7</v>
      </c>
      <c r="AU89" s="36">
        <v>6</v>
      </c>
    </row>
    <row r="90" spans="1:47">
      <c r="A90" s="49">
        <v>41909.75</v>
      </c>
      <c r="B90" s="36" t="s">
        <v>94</v>
      </c>
      <c r="C90" s="36" t="s">
        <v>101</v>
      </c>
      <c r="D90" s="36" t="s">
        <v>241</v>
      </c>
      <c r="E90" s="36" t="s">
        <v>102</v>
      </c>
      <c r="F90" s="36" t="s">
        <v>346</v>
      </c>
      <c r="G90" s="36">
        <v>4</v>
      </c>
      <c r="H90" s="36">
        <v>55</v>
      </c>
      <c r="I90" s="36">
        <v>22.64</v>
      </c>
      <c r="J90" s="36">
        <v>15.76</v>
      </c>
      <c r="K90" s="36">
        <v>1158</v>
      </c>
      <c r="L90" s="36">
        <v>0</v>
      </c>
      <c r="M90" s="36">
        <v>0</v>
      </c>
      <c r="N90" s="36">
        <v>1158</v>
      </c>
      <c r="O90" s="36">
        <v>11</v>
      </c>
      <c r="P90" s="36">
        <v>0.95</v>
      </c>
      <c r="Q90" s="36">
        <v>625</v>
      </c>
      <c r="R90" s="36">
        <v>615</v>
      </c>
      <c r="S90" s="36">
        <v>0</v>
      </c>
      <c r="T90" s="36">
        <v>0</v>
      </c>
      <c r="U90" s="36">
        <v>98.4</v>
      </c>
      <c r="V90" s="36">
        <v>97.47</v>
      </c>
      <c r="W90" s="36">
        <v>615</v>
      </c>
      <c r="X90" s="36">
        <v>6</v>
      </c>
      <c r="Y90" s="36">
        <v>0.94</v>
      </c>
      <c r="Z90" s="36">
        <v>350</v>
      </c>
      <c r="AA90" s="36">
        <v>348.01</v>
      </c>
      <c r="AB90" s="36">
        <v>99.43</v>
      </c>
      <c r="AC90" s="36">
        <v>377</v>
      </c>
      <c r="AD90" s="36">
        <v>373</v>
      </c>
      <c r="AE90" s="36">
        <v>98.94</v>
      </c>
      <c r="AF90" s="36">
        <v>8.61</v>
      </c>
      <c r="AG90" s="36">
        <v>0.5388889</v>
      </c>
      <c r="AH90" s="36">
        <v>54.6</v>
      </c>
      <c r="AI90" s="36">
        <v>6.26</v>
      </c>
      <c r="AJ90" s="46">
        <f t="shared" ca="1" si="2"/>
        <v>7</v>
      </c>
      <c r="AK90" s="47">
        <v>0.93751464866638545</v>
      </c>
      <c r="AL90" s="48">
        <v>15.812500000000007</v>
      </c>
      <c r="AM90" s="1">
        <v>0</v>
      </c>
      <c r="AN90" s="1">
        <v>0</v>
      </c>
      <c r="AO90" s="1">
        <v>1</v>
      </c>
      <c r="AP90" s="1">
        <v>0</v>
      </c>
      <c r="AQ90" s="1">
        <v>0</v>
      </c>
      <c r="AR90" s="36">
        <v>0</v>
      </c>
      <c r="AS90" s="36">
        <v>1</v>
      </c>
      <c r="AT90" s="36">
        <v>5</v>
      </c>
      <c r="AU90" s="36">
        <v>7</v>
      </c>
    </row>
    <row r="91" spans="1:47">
      <c r="A91" s="49">
        <v>41909.75</v>
      </c>
      <c r="B91" s="36" t="s">
        <v>94</v>
      </c>
      <c r="C91" s="36" t="s">
        <v>101</v>
      </c>
      <c r="D91" s="36" t="s">
        <v>299</v>
      </c>
      <c r="E91" s="36" t="s">
        <v>102</v>
      </c>
      <c r="F91" s="36" t="s">
        <v>541</v>
      </c>
      <c r="G91" s="36">
        <v>2</v>
      </c>
      <c r="H91" s="36">
        <v>23</v>
      </c>
      <c r="I91" s="36">
        <v>9.89</v>
      </c>
      <c r="J91" s="36">
        <v>5.08</v>
      </c>
      <c r="K91" s="36">
        <v>2736</v>
      </c>
      <c r="L91" s="36">
        <v>0</v>
      </c>
      <c r="M91" s="36">
        <v>0</v>
      </c>
      <c r="N91" s="36">
        <v>2736</v>
      </c>
      <c r="O91" s="36">
        <v>50</v>
      </c>
      <c r="P91" s="36">
        <v>1.83</v>
      </c>
      <c r="Q91" s="36">
        <v>431</v>
      </c>
      <c r="R91" s="36">
        <v>430</v>
      </c>
      <c r="S91" s="36">
        <v>0</v>
      </c>
      <c r="T91" s="36">
        <v>0</v>
      </c>
      <c r="U91" s="36">
        <v>99.77</v>
      </c>
      <c r="V91" s="36">
        <v>97.94</v>
      </c>
      <c r="W91" s="36">
        <v>430</v>
      </c>
      <c r="X91" s="36">
        <v>3</v>
      </c>
      <c r="Y91" s="36">
        <v>0.7</v>
      </c>
      <c r="Z91" s="36">
        <v>216</v>
      </c>
      <c r="AA91" s="36">
        <v>208.01</v>
      </c>
      <c r="AB91" s="36">
        <v>96.3</v>
      </c>
      <c r="AC91" s="36">
        <v>208</v>
      </c>
      <c r="AD91" s="36">
        <v>207</v>
      </c>
      <c r="AE91" s="36">
        <v>99.52</v>
      </c>
      <c r="AF91" s="36">
        <v>3.99</v>
      </c>
      <c r="AG91" s="36">
        <v>1.2388889999999999</v>
      </c>
      <c r="AH91" s="36">
        <v>78.569999999999993</v>
      </c>
      <c r="AI91" s="36">
        <v>31.02</v>
      </c>
      <c r="AJ91" s="46">
        <f t="shared" ca="1" si="2"/>
        <v>7</v>
      </c>
      <c r="AK91" s="47">
        <v>0.69931700039627964</v>
      </c>
      <c r="AL91" s="48">
        <v>8.8786000000000111</v>
      </c>
      <c r="AM91" s="1">
        <v>0</v>
      </c>
      <c r="AN91" s="1">
        <v>0</v>
      </c>
      <c r="AO91" s="1">
        <v>1</v>
      </c>
      <c r="AP91" s="1">
        <v>0</v>
      </c>
      <c r="AQ91" s="1">
        <v>0</v>
      </c>
      <c r="AR91" s="36">
        <v>0</v>
      </c>
      <c r="AS91" s="36">
        <v>1</v>
      </c>
      <c r="AT91" s="36">
        <v>0</v>
      </c>
      <c r="AU91" s="36">
        <v>3</v>
      </c>
    </row>
    <row r="92" spans="1:47">
      <c r="A92" s="49">
        <v>41909.75</v>
      </c>
      <c r="B92" s="36" t="s">
        <v>94</v>
      </c>
      <c r="C92" s="36" t="s">
        <v>101</v>
      </c>
      <c r="D92" s="36" t="s">
        <v>1013</v>
      </c>
      <c r="E92" s="36" t="s">
        <v>102</v>
      </c>
      <c r="F92" s="36" t="s">
        <v>1014</v>
      </c>
      <c r="G92" s="36">
        <v>2</v>
      </c>
      <c r="H92" s="36">
        <v>23</v>
      </c>
      <c r="I92" s="36">
        <v>9.9499999999999993</v>
      </c>
      <c r="J92" s="36">
        <v>5.08</v>
      </c>
      <c r="K92" s="36">
        <v>3904</v>
      </c>
      <c r="L92" s="36">
        <v>0</v>
      </c>
      <c r="M92" s="36">
        <v>0</v>
      </c>
      <c r="N92" s="36">
        <v>3904</v>
      </c>
      <c r="O92" s="36">
        <v>155</v>
      </c>
      <c r="P92" s="36">
        <v>3.97</v>
      </c>
      <c r="Q92" s="36">
        <v>683</v>
      </c>
      <c r="R92" s="36">
        <v>679</v>
      </c>
      <c r="S92" s="36">
        <v>0</v>
      </c>
      <c r="T92" s="36">
        <v>0</v>
      </c>
      <c r="U92" s="36">
        <v>99.41</v>
      </c>
      <c r="V92" s="36">
        <v>95.46</v>
      </c>
      <c r="W92" s="36">
        <v>679</v>
      </c>
      <c r="X92" s="36">
        <v>8</v>
      </c>
      <c r="Y92" s="36">
        <v>1.1499999999999999</v>
      </c>
      <c r="Z92" s="36">
        <v>209</v>
      </c>
      <c r="AA92" s="36">
        <v>202</v>
      </c>
      <c r="AB92" s="36">
        <v>96.65</v>
      </c>
      <c r="AC92" s="36">
        <v>224</v>
      </c>
      <c r="AD92" s="36">
        <v>203.01</v>
      </c>
      <c r="AE92" s="36">
        <v>90.63</v>
      </c>
      <c r="AF92" s="36">
        <v>6.29</v>
      </c>
      <c r="AG92" s="36">
        <v>2.2944450000000001</v>
      </c>
      <c r="AH92" s="36">
        <v>123.81</v>
      </c>
      <c r="AI92" s="36">
        <v>36.450000000000003</v>
      </c>
      <c r="AJ92" s="46">
        <f t="shared" ca="1" si="2"/>
        <v>7</v>
      </c>
      <c r="AK92" s="47">
        <v>1.1764532874516551</v>
      </c>
      <c r="AL92" s="48">
        <v>31.008200000000041</v>
      </c>
      <c r="AM92" s="1">
        <v>0</v>
      </c>
      <c r="AN92" s="1">
        <v>0</v>
      </c>
      <c r="AO92" s="1">
        <v>1</v>
      </c>
      <c r="AP92" s="1">
        <v>0</v>
      </c>
      <c r="AQ92" s="1">
        <v>1</v>
      </c>
      <c r="AR92" s="36">
        <v>0</v>
      </c>
      <c r="AS92" s="36">
        <v>1</v>
      </c>
      <c r="AT92" s="36">
        <v>0</v>
      </c>
      <c r="AU92" s="36">
        <v>2</v>
      </c>
    </row>
    <row r="93" spans="1:47">
      <c r="A93" s="49">
        <v>41909.75</v>
      </c>
      <c r="B93" s="36" t="s">
        <v>94</v>
      </c>
      <c r="C93" s="36" t="s">
        <v>101</v>
      </c>
      <c r="D93" s="36" t="s">
        <v>1013</v>
      </c>
      <c r="E93" s="36" t="s">
        <v>102</v>
      </c>
      <c r="F93" s="36" t="s">
        <v>1015</v>
      </c>
      <c r="G93" s="36">
        <v>3</v>
      </c>
      <c r="H93" s="36">
        <v>39</v>
      </c>
      <c r="I93" s="36">
        <v>16.739999999999998</v>
      </c>
      <c r="J93" s="36">
        <v>10.66</v>
      </c>
      <c r="K93" s="36">
        <v>11251</v>
      </c>
      <c r="L93" s="36">
        <v>0</v>
      </c>
      <c r="M93" s="36">
        <v>0</v>
      </c>
      <c r="N93" s="36">
        <v>11251</v>
      </c>
      <c r="O93" s="36">
        <v>309</v>
      </c>
      <c r="P93" s="36">
        <v>2.75</v>
      </c>
      <c r="Q93" s="36">
        <v>2377</v>
      </c>
      <c r="R93" s="36">
        <v>2045</v>
      </c>
      <c r="S93" s="36">
        <v>300</v>
      </c>
      <c r="T93" s="36">
        <v>12.636900000000001</v>
      </c>
      <c r="U93" s="36">
        <v>86.03</v>
      </c>
      <c r="V93" s="36">
        <v>83.66</v>
      </c>
      <c r="W93" s="36">
        <v>2045</v>
      </c>
      <c r="X93" s="36">
        <v>45</v>
      </c>
      <c r="Y93" s="36">
        <v>2.2599999999999998</v>
      </c>
      <c r="Z93" s="36">
        <v>491</v>
      </c>
      <c r="AA93" s="36">
        <v>458.99</v>
      </c>
      <c r="AB93" s="36">
        <v>93.48</v>
      </c>
      <c r="AC93" s="36">
        <v>474</v>
      </c>
      <c r="AD93" s="36">
        <v>456.98</v>
      </c>
      <c r="AE93" s="36">
        <v>96.41</v>
      </c>
      <c r="AF93" s="36">
        <v>21.35</v>
      </c>
      <c r="AG93" s="36">
        <v>13.1</v>
      </c>
      <c r="AH93" s="36">
        <v>200.28</v>
      </c>
      <c r="AI93" s="36">
        <v>61.36</v>
      </c>
      <c r="AJ93" s="46">
        <f t="shared" ca="1" si="2"/>
        <v>7</v>
      </c>
      <c r="AK93" s="47">
        <v>2.2026539532743672</v>
      </c>
      <c r="AL93" s="48">
        <v>388.40180000000009</v>
      </c>
      <c r="AM93" s="1">
        <v>0</v>
      </c>
      <c r="AN93" s="1">
        <v>1</v>
      </c>
      <c r="AO93" s="1">
        <v>3</v>
      </c>
      <c r="AP93" s="1">
        <v>0</v>
      </c>
      <c r="AQ93" s="1">
        <v>1</v>
      </c>
      <c r="AR93" s="36">
        <v>1</v>
      </c>
      <c r="AS93" s="36">
        <v>1</v>
      </c>
      <c r="AT93" s="36">
        <v>1</v>
      </c>
      <c r="AU93" s="36">
        <v>1</v>
      </c>
    </row>
    <row r="94" spans="1:47">
      <c r="A94" s="49">
        <v>41909.75</v>
      </c>
      <c r="B94" s="36" t="s">
        <v>94</v>
      </c>
      <c r="C94" s="36" t="s">
        <v>101</v>
      </c>
      <c r="D94" s="36" t="s">
        <v>293</v>
      </c>
      <c r="E94" s="36" t="s">
        <v>102</v>
      </c>
      <c r="F94" s="36" t="s">
        <v>1016</v>
      </c>
      <c r="G94" s="36">
        <v>4</v>
      </c>
      <c r="H94" s="36">
        <v>55</v>
      </c>
      <c r="I94" s="36">
        <v>22.1</v>
      </c>
      <c r="J94" s="36">
        <v>14.9</v>
      </c>
      <c r="K94" s="36">
        <v>1300</v>
      </c>
      <c r="L94" s="36">
        <v>0</v>
      </c>
      <c r="M94" s="36">
        <v>0</v>
      </c>
      <c r="N94" s="36">
        <v>1300</v>
      </c>
      <c r="O94" s="36">
        <v>5</v>
      </c>
      <c r="P94" s="36">
        <v>0.38</v>
      </c>
      <c r="Q94" s="36">
        <v>408</v>
      </c>
      <c r="R94" s="36">
        <v>406</v>
      </c>
      <c r="S94" s="36">
        <v>0</v>
      </c>
      <c r="T94" s="36">
        <v>0</v>
      </c>
      <c r="U94" s="36">
        <v>99.51</v>
      </c>
      <c r="V94" s="36">
        <v>99.13</v>
      </c>
      <c r="W94" s="36">
        <v>406</v>
      </c>
      <c r="X94" s="36">
        <v>9</v>
      </c>
      <c r="Y94" s="36">
        <v>2.36</v>
      </c>
      <c r="Z94" s="36">
        <v>301</v>
      </c>
      <c r="AA94" s="36">
        <v>291.01</v>
      </c>
      <c r="AB94" s="36">
        <v>96.68</v>
      </c>
      <c r="AC94" s="36">
        <v>290</v>
      </c>
      <c r="AD94" s="36">
        <v>265.99</v>
      </c>
      <c r="AE94" s="36">
        <v>91.72</v>
      </c>
      <c r="AF94" s="36">
        <v>3.94</v>
      </c>
      <c r="AG94" s="36">
        <v>0.46666669999999999</v>
      </c>
      <c r="AH94" s="36">
        <v>26.44</v>
      </c>
      <c r="AI94" s="36">
        <v>11.85</v>
      </c>
      <c r="AJ94" s="46">
        <f t="shared" ca="1" si="2"/>
        <v>7</v>
      </c>
      <c r="AK94" s="47">
        <v>2.3623287311669903</v>
      </c>
      <c r="AL94" s="48">
        <v>3.5496000000000185</v>
      </c>
      <c r="AM94" s="1">
        <v>0</v>
      </c>
      <c r="AN94" s="1">
        <v>0</v>
      </c>
      <c r="AO94" s="1">
        <v>1</v>
      </c>
      <c r="AP94" s="1">
        <v>0</v>
      </c>
      <c r="AQ94" s="1">
        <v>0</v>
      </c>
      <c r="AR94" s="36">
        <v>1</v>
      </c>
      <c r="AS94" s="36">
        <v>0</v>
      </c>
      <c r="AT94" s="36">
        <v>1</v>
      </c>
      <c r="AU94" s="36">
        <v>1</v>
      </c>
    </row>
    <row r="95" spans="1:47">
      <c r="A95" s="49">
        <v>41909.75</v>
      </c>
      <c r="B95" s="36" t="s">
        <v>94</v>
      </c>
      <c r="C95" s="36" t="s">
        <v>101</v>
      </c>
      <c r="D95" s="36" t="s">
        <v>293</v>
      </c>
      <c r="E95" s="36" t="s">
        <v>102</v>
      </c>
      <c r="F95" s="36" t="s">
        <v>752</v>
      </c>
      <c r="G95" s="36">
        <v>2</v>
      </c>
      <c r="H95" s="36">
        <v>23</v>
      </c>
      <c r="I95" s="36">
        <v>10.31</v>
      </c>
      <c r="J95" s="36">
        <v>5.08</v>
      </c>
      <c r="K95" s="36">
        <v>2306</v>
      </c>
      <c r="L95" s="36">
        <v>0</v>
      </c>
      <c r="M95" s="36">
        <v>0</v>
      </c>
      <c r="N95" s="36">
        <v>2306</v>
      </c>
      <c r="O95" s="36">
        <v>29</v>
      </c>
      <c r="P95" s="36">
        <v>1.26</v>
      </c>
      <c r="Q95" s="36">
        <v>454</v>
      </c>
      <c r="R95" s="36">
        <v>449</v>
      </c>
      <c r="S95" s="36">
        <v>0</v>
      </c>
      <c r="T95" s="36">
        <v>0</v>
      </c>
      <c r="U95" s="36">
        <v>98.9</v>
      </c>
      <c r="V95" s="36">
        <v>97.65</v>
      </c>
      <c r="W95" s="36">
        <v>449</v>
      </c>
      <c r="X95" s="36">
        <v>4</v>
      </c>
      <c r="Y95" s="36">
        <v>0.86</v>
      </c>
      <c r="Z95" s="36">
        <v>385</v>
      </c>
      <c r="AA95" s="36">
        <v>371.99</v>
      </c>
      <c r="AB95" s="36">
        <v>96.62</v>
      </c>
      <c r="AC95" s="36">
        <v>403</v>
      </c>
      <c r="AD95" s="36">
        <v>388.01</v>
      </c>
      <c r="AE95" s="36">
        <v>96.28</v>
      </c>
      <c r="AF95" s="36">
        <v>4.5999999999999996</v>
      </c>
      <c r="AG95" s="36">
        <v>1.5277780000000001</v>
      </c>
      <c r="AH95" s="36">
        <v>90.48</v>
      </c>
      <c r="AI95" s="36">
        <v>33.21</v>
      </c>
      <c r="AJ95" s="46">
        <f t="shared" ca="1" si="2"/>
        <v>7</v>
      </c>
      <c r="AK95" s="47">
        <v>0.86017805685776949</v>
      </c>
      <c r="AL95" s="48">
        <v>10.668999999999974</v>
      </c>
      <c r="AM95" s="1">
        <v>0</v>
      </c>
      <c r="AN95" s="1">
        <v>0</v>
      </c>
      <c r="AO95" s="1">
        <v>1</v>
      </c>
      <c r="AP95" s="1">
        <v>0</v>
      </c>
      <c r="AQ95" s="1">
        <v>0</v>
      </c>
      <c r="AR95" s="36">
        <v>0</v>
      </c>
      <c r="AS95" s="36">
        <v>1</v>
      </c>
      <c r="AT95" s="36">
        <v>2</v>
      </c>
      <c r="AU95" s="36">
        <v>1</v>
      </c>
    </row>
    <row r="96" spans="1:47">
      <c r="A96" s="49">
        <v>41909.75</v>
      </c>
      <c r="B96" s="36" t="s">
        <v>94</v>
      </c>
      <c r="C96" s="36" t="s">
        <v>101</v>
      </c>
      <c r="D96" s="36" t="s">
        <v>215</v>
      </c>
      <c r="E96" s="36" t="s">
        <v>102</v>
      </c>
      <c r="F96" s="36" t="s">
        <v>486</v>
      </c>
      <c r="G96" s="36">
        <v>2</v>
      </c>
      <c r="H96" s="36">
        <v>23</v>
      </c>
      <c r="I96" s="36">
        <v>10.33</v>
      </c>
      <c r="J96" s="36">
        <v>5.08</v>
      </c>
      <c r="K96" s="36">
        <v>552</v>
      </c>
      <c r="L96" s="36">
        <v>0</v>
      </c>
      <c r="M96" s="36">
        <v>0</v>
      </c>
      <c r="N96" s="36">
        <v>552</v>
      </c>
      <c r="O96" s="36">
        <v>6</v>
      </c>
      <c r="P96" s="36">
        <v>1.0900000000000001</v>
      </c>
      <c r="Q96" s="36">
        <v>236</v>
      </c>
      <c r="R96" s="36">
        <v>233</v>
      </c>
      <c r="S96" s="36">
        <v>0</v>
      </c>
      <c r="T96" s="36">
        <v>0</v>
      </c>
      <c r="U96" s="36">
        <v>98.73</v>
      </c>
      <c r="V96" s="36">
        <v>97.65</v>
      </c>
      <c r="W96" s="36">
        <v>233</v>
      </c>
      <c r="X96" s="36">
        <v>5</v>
      </c>
      <c r="Y96" s="36">
        <v>2.2400000000000002</v>
      </c>
      <c r="Z96" s="36">
        <v>216</v>
      </c>
      <c r="AA96" s="36">
        <v>211.01</v>
      </c>
      <c r="AB96" s="36">
        <v>97.69</v>
      </c>
      <c r="AC96" s="36">
        <v>220</v>
      </c>
      <c r="AD96" s="36">
        <v>200.99</v>
      </c>
      <c r="AE96" s="36">
        <v>91.36</v>
      </c>
      <c r="AF96" s="36">
        <v>2.37</v>
      </c>
      <c r="AG96" s="36">
        <v>0.23888889999999999</v>
      </c>
      <c r="AH96" s="36">
        <v>46.66</v>
      </c>
      <c r="AI96" s="36">
        <v>10.07</v>
      </c>
      <c r="AJ96" s="46">
        <f t="shared" ca="1" si="2"/>
        <v>7</v>
      </c>
      <c r="AK96" s="47">
        <v>2.2423535743115974</v>
      </c>
      <c r="AL96" s="48">
        <v>5.5459999999999869</v>
      </c>
      <c r="AM96" s="1">
        <v>0</v>
      </c>
      <c r="AN96" s="1">
        <v>0</v>
      </c>
      <c r="AO96" s="1">
        <v>1</v>
      </c>
      <c r="AP96" s="1">
        <v>1</v>
      </c>
      <c r="AQ96" s="1">
        <v>0</v>
      </c>
      <c r="AR96" s="36">
        <v>0</v>
      </c>
      <c r="AS96" s="36">
        <v>1</v>
      </c>
      <c r="AT96" s="36">
        <v>1</v>
      </c>
      <c r="AU96" s="36">
        <v>3</v>
      </c>
    </row>
    <row r="97" spans="1:47">
      <c r="A97" s="49">
        <v>41909.791666666664</v>
      </c>
      <c r="B97" s="36" t="s">
        <v>94</v>
      </c>
      <c r="C97" s="36" t="s">
        <v>100</v>
      </c>
      <c r="D97" s="36" t="s">
        <v>801</v>
      </c>
      <c r="E97" s="36" t="s">
        <v>102</v>
      </c>
      <c r="F97" s="36" t="s">
        <v>802</v>
      </c>
      <c r="G97" s="36">
        <v>2</v>
      </c>
      <c r="H97" s="36">
        <v>23</v>
      </c>
      <c r="I97" s="36">
        <v>10.78</v>
      </c>
      <c r="J97" s="36">
        <v>5.84</v>
      </c>
      <c r="K97" s="36">
        <v>944</v>
      </c>
      <c r="L97" s="36">
        <v>0</v>
      </c>
      <c r="M97" s="36">
        <v>0</v>
      </c>
      <c r="N97" s="36">
        <v>944</v>
      </c>
      <c r="O97" s="36">
        <v>5</v>
      </c>
      <c r="P97" s="36">
        <v>0.53</v>
      </c>
      <c r="Q97" s="36">
        <v>263</v>
      </c>
      <c r="R97" s="36">
        <v>264</v>
      </c>
      <c r="S97" s="36">
        <v>0</v>
      </c>
      <c r="T97" s="36">
        <v>0</v>
      </c>
      <c r="U97" s="36">
        <v>100.38</v>
      </c>
      <c r="V97" s="36">
        <v>99.85</v>
      </c>
      <c r="W97" s="36">
        <v>264</v>
      </c>
      <c r="X97" s="36">
        <v>6</v>
      </c>
      <c r="Y97" s="36">
        <v>2.33</v>
      </c>
      <c r="Z97" s="36">
        <v>207</v>
      </c>
      <c r="AA97" s="36">
        <v>207</v>
      </c>
      <c r="AB97" s="36">
        <v>100</v>
      </c>
      <c r="AC97" s="36">
        <v>200</v>
      </c>
      <c r="AD97" s="36">
        <v>200</v>
      </c>
      <c r="AE97" s="36">
        <v>100</v>
      </c>
      <c r="AF97" s="36">
        <v>2.77</v>
      </c>
      <c r="AG97" s="36">
        <v>0.1666667</v>
      </c>
      <c r="AH97" s="36">
        <v>47.45</v>
      </c>
      <c r="AI97" s="36">
        <v>6.01</v>
      </c>
      <c r="AJ97" s="46">
        <f t="shared" ca="1" si="2"/>
        <v>7</v>
      </c>
      <c r="AK97" s="47">
        <v>2.3346303501945527</v>
      </c>
      <c r="AL97" s="48">
        <v>0.39450000000001495</v>
      </c>
      <c r="AM97" s="1">
        <v>0</v>
      </c>
      <c r="AN97" s="1">
        <v>0</v>
      </c>
      <c r="AO97" s="1">
        <v>1</v>
      </c>
      <c r="AP97" s="1">
        <v>0</v>
      </c>
      <c r="AQ97" s="1">
        <v>0</v>
      </c>
      <c r="AR97" s="36">
        <v>1</v>
      </c>
      <c r="AS97" s="36">
        <v>0</v>
      </c>
      <c r="AT97" s="36">
        <v>3</v>
      </c>
      <c r="AU97" s="36">
        <v>1</v>
      </c>
    </row>
    <row r="98" spans="1:47">
      <c r="A98" s="49">
        <v>41909.791666666664</v>
      </c>
      <c r="B98" s="36" t="s">
        <v>94</v>
      </c>
      <c r="C98" s="36" t="s">
        <v>100</v>
      </c>
      <c r="D98" s="36" t="s">
        <v>1017</v>
      </c>
      <c r="E98" s="36" t="s">
        <v>102</v>
      </c>
      <c r="F98" s="36" t="s">
        <v>1018</v>
      </c>
      <c r="G98" s="36">
        <v>3</v>
      </c>
      <c r="H98" s="36">
        <v>39</v>
      </c>
      <c r="I98" s="36">
        <v>15.42</v>
      </c>
      <c r="J98" s="36">
        <v>9.01</v>
      </c>
      <c r="K98" s="36">
        <v>4799</v>
      </c>
      <c r="L98" s="36">
        <v>0</v>
      </c>
      <c r="M98" s="36">
        <v>0</v>
      </c>
      <c r="N98" s="36">
        <v>4799</v>
      </c>
      <c r="O98" s="36">
        <v>13</v>
      </c>
      <c r="P98" s="36">
        <v>0.27</v>
      </c>
      <c r="Q98" s="36">
        <v>2051</v>
      </c>
      <c r="R98" s="36">
        <v>2005</v>
      </c>
      <c r="S98" s="36">
        <v>37</v>
      </c>
      <c r="T98" s="36">
        <v>1.8031189999999999</v>
      </c>
      <c r="U98" s="36">
        <v>97.76</v>
      </c>
      <c r="V98" s="36">
        <v>97.5</v>
      </c>
      <c r="W98" s="36">
        <v>2005</v>
      </c>
      <c r="X98" s="36">
        <v>8</v>
      </c>
      <c r="Y98" s="36">
        <v>0.48</v>
      </c>
      <c r="Z98" s="36">
        <v>4175</v>
      </c>
      <c r="AA98" s="36">
        <v>4149.1099999999997</v>
      </c>
      <c r="AB98" s="36">
        <v>99.38</v>
      </c>
      <c r="AC98" s="36">
        <v>3851</v>
      </c>
      <c r="AD98" s="36">
        <v>3829.82</v>
      </c>
      <c r="AE98" s="36">
        <v>99.45</v>
      </c>
      <c r="AF98" s="36">
        <v>21.33</v>
      </c>
      <c r="AG98" s="36">
        <v>18.316669999999998</v>
      </c>
      <c r="AH98" s="36">
        <v>236.77</v>
      </c>
      <c r="AI98" s="36">
        <v>85.86</v>
      </c>
      <c r="AJ98" s="46">
        <f t="shared" ca="1" si="2"/>
        <v>7</v>
      </c>
      <c r="AK98" s="47">
        <v>0.47457747773935016</v>
      </c>
      <c r="AL98" s="48">
        <v>51.274999999999999</v>
      </c>
      <c r="AM98" s="1">
        <v>0</v>
      </c>
      <c r="AN98" s="1">
        <v>0</v>
      </c>
      <c r="AO98" s="1">
        <v>1</v>
      </c>
      <c r="AP98" s="1">
        <v>0</v>
      </c>
      <c r="AQ98" s="1">
        <v>0</v>
      </c>
      <c r="AR98" s="36">
        <v>0</v>
      </c>
      <c r="AS98" s="36">
        <v>1</v>
      </c>
      <c r="AT98" s="36">
        <v>0</v>
      </c>
      <c r="AU98" s="36">
        <v>3</v>
      </c>
    </row>
    <row r="99" spans="1:47">
      <c r="A99" s="49">
        <v>41909.791666666664</v>
      </c>
      <c r="B99" s="36" t="s">
        <v>94</v>
      </c>
      <c r="C99" s="36" t="s">
        <v>100</v>
      </c>
      <c r="D99" s="36" t="s">
        <v>818</v>
      </c>
      <c r="E99" s="36" t="s">
        <v>102</v>
      </c>
      <c r="F99" s="36" t="s">
        <v>819</v>
      </c>
      <c r="G99" s="36">
        <v>2</v>
      </c>
      <c r="H99" s="36">
        <v>23</v>
      </c>
      <c r="I99" s="36">
        <v>9.52</v>
      </c>
      <c r="J99" s="36">
        <v>5.08</v>
      </c>
      <c r="K99" s="36">
        <v>2365</v>
      </c>
      <c r="L99" s="36">
        <v>0</v>
      </c>
      <c r="M99" s="36">
        <v>0</v>
      </c>
      <c r="N99" s="36">
        <v>2365</v>
      </c>
      <c r="O99" s="36">
        <v>30</v>
      </c>
      <c r="P99" s="36">
        <v>1.27</v>
      </c>
      <c r="Q99" s="36">
        <v>270</v>
      </c>
      <c r="R99" s="36">
        <v>268</v>
      </c>
      <c r="S99" s="36">
        <v>0</v>
      </c>
      <c r="T99" s="36">
        <v>0</v>
      </c>
      <c r="U99" s="36">
        <v>99.26</v>
      </c>
      <c r="V99" s="36">
        <v>98</v>
      </c>
      <c r="W99" s="36">
        <v>268</v>
      </c>
      <c r="X99" s="36">
        <v>7</v>
      </c>
      <c r="Y99" s="36">
        <v>2.48</v>
      </c>
      <c r="Z99" s="36">
        <v>181</v>
      </c>
      <c r="AA99" s="36">
        <v>178</v>
      </c>
      <c r="AB99" s="36">
        <v>98.34</v>
      </c>
      <c r="AC99" s="36">
        <v>199</v>
      </c>
      <c r="AD99" s="36">
        <v>192</v>
      </c>
      <c r="AE99" s="36">
        <v>96.48</v>
      </c>
      <c r="AF99" s="36">
        <v>2.58</v>
      </c>
      <c r="AG99" s="36">
        <v>0.53333339999999996</v>
      </c>
      <c r="AH99" s="36">
        <v>50.7</v>
      </c>
      <c r="AI99" s="36">
        <v>20.69</v>
      </c>
      <c r="AJ99" s="46">
        <f t="shared" ca="1" si="2"/>
        <v>7</v>
      </c>
      <c r="AK99" s="47">
        <v>2.4822695035460995</v>
      </c>
      <c r="AL99" s="48">
        <v>5.4</v>
      </c>
      <c r="AM99" s="1">
        <v>0</v>
      </c>
      <c r="AN99" s="1">
        <v>0</v>
      </c>
      <c r="AO99" s="1">
        <v>1</v>
      </c>
      <c r="AP99" s="1">
        <v>0</v>
      </c>
      <c r="AQ99" s="1">
        <v>0</v>
      </c>
      <c r="AR99" s="36">
        <v>1</v>
      </c>
      <c r="AS99" s="36">
        <v>0</v>
      </c>
      <c r="AT99" s="36">
        <v>1</v>
      </c>
      <c r="AU99" s="36">
        <v>0</v>
      </c>
    </row>
    <row r="100" spans="1:47">
      <c r="A100" s="49">
        <v>41909.791666666664</v>
      </c>
      <c r="B100" s="36" t="s">
        <v>94</v>
      </c>
      <c r="C100" s="36" t="s">
        <v>100</v>
      </c>
      <c r="D100" s="36" t="s">
        <v>792</v>
      </c>
      <c r="E100" s="36" t="s">
        <v>102</v>
      </c>
      <c r="F100" s="36" t="s">
        <v>803</v>
      </c>
      <c r="G100" s="36">
        <v>2</v>
      </c>
      <c r="H100" s="36">
        <v>23</v>
      </c>
      <c r="I100" s="36">
        <v>10.72</v>
      </c>
      <c r="J100" s="36">
        <v>5.84</v>
      </c>
      <c r="K100" s="36">
        <v>3372</v>
      </c>
      <c r="L100" s="36">
        <v>0</v>
      </c>
      <c r="M100" s="36">
        <v>0</v>
      </c>
      <c r="N100" s="36">
        <v>3372</v>
      </c>
      <c r="O100" s="36">
        <v>13</v>
      </c>
      <c r="P100" s="36">
        <v>0.39</v>
      </c>
      <c r="Q100" s="36">
        <v>980</v>
      </c>
      <c r="R100" s="36">
        <v>910</v>
      </c>
      <c r="S100" s="36">
        <v>67</v>
      </c>
      <c r="T100" s="36">
        <v>6.8297650000000001</v>
      </c>
      <c r="U100" s="36">
        <v>92.86</v>
      </c>
      <c r="V100" s="36">
        <v>92.5</v>
      </c>
      <c r="W100" s="36">
        <v>910</v>
      </c>
      <c r="X100" s="36">
        <v>13</v>
      </c>
      <c r="Y100" s="36">
        <v>1.41</v>
      </c>
      <c r="Z100" s="36">
        <v>2727</v>
      </c>
      <c r="AA100" s="36">
        <v>2686.91</v>
      </c>
      <c r="AB100" s="36">
        <v>98.53</v>
      </c>
      <c r="AC100" s="36">
        <v>2784</v>
      </c>
      <c r="AD100" s="36">
        <v>2760.06</v>
      </c>
      <c r="AE100" s="36">
        <v>99.14</v>
      </c>
      <c r="AF100" s="36">
        <v>14.03</v>
      </c>
      <c r="AG100" s="36">
        <v>11.28889</v>
      </c>
      <c r="AH100" s="36">
        <v>240.12</v>
      </c>
      <c r="AI100" s="36">
        <v>80.48</v>
      </c>
      <c r="AJ100" s="46">
        <f t="shared" ca="1" si="2"/>
        <v>7</v>
      </c>
      <c r="AK100" s="47">
        <v>1.3222804251640135</v>
      </c>
      <c r="AL100" s="48">
        <v>73.5</v>
      </c>
      <c r="AM100" s="1">
        <v>0</v>
      </c>
      <c r="AN100" s="1">
        <v>1</v>
      </c>
      <c r="AO100" s="1">
        <v>2</v>
      </c>
      <c r="AP100" s="1">
        <v>0</v>
      </c>
      <c r="AQ100" s="1">
        <v>1</v>
      </c>
      <c r="AR100" s="36">
        <v>0</v>
      </c>
      <c r="AS100" s="36">
        <v>1</v>
      </c>
      <c r="AT100" s="36">
        <v>0</v>
      </c>
      <c r="AU100" s="36">
        <v>7</v>
      </c>
    </row>
    <row r="101" spans="1:47">
      <c r="A101" s="49">
        <v>41909.791666666664</v>
      </c>
      <c r="B101" s="36" t="s">
        <v>94</v>
      </c>
      <c r="C101" s="36" t="s">
        <v>100</v>
      </c>
      <c r="D101" s="36" t="s">
        <v>232</v>
      </c>
      <c r="E101" s="36" t="s">
        <v>102</v>
      </c>
      <c r="F101" s="36" t="s">
        <v>753</v>
      </c>
      <c r="G101" s="36">
        <v>2</v>
      </c>
      <c r="H101" s="36">
        <v>23</v>
      </c>
      <c r="I101" s="36">
        <v>10.37</v>
      </c>
      <c r="J101" s="36">
        <v>5.08</v>
      </c>
      <c r="K101" s="36">
        <v>1003</v>
      </c>
      <c r="L101" s="36">
        <v>0</v>
      </c>
      <c r="M101" s="36">
        <v>0</v>
      </c>
      <c r="N101" s="36">
        <v>1003</v>
      </c>
      <c r="O101" s="36">
        <v>6</v>
      </c>
      <c r="P101" s="36">
        <v>0.6</v>
      </c>
      <c r="Q101" s="36">
        <v>332</v>
      </c>
      <c r="R101" s="36">
        <v>332</v>
      </c>
      <c r="S101" s="36">
        <v>0</v>
      </c>
      <c r="T101" s="36">
        <v>0</v>
      </c>
      <c r="U101" s="36">
        <v>100</v>
      </c>
      <c r="V101" s="36">
        <v>99.4</v>
      </c>
      <c r="W101" s="36">
        <v>332</v>
      </c>
      <c r="X101" s="36">
        <v>9</v>
      </c>
      <c r="Y101" s="36">
        <v>2.52</v>
      </c>
      <c r="Z101" s="36">
        <v>1301</v>
      </c>
      <c r="AA101" s="36">
        <v>1296.06</v>
      </c>
      <c r="AB101" s="36">
        <v>99.62</v>
      </c>
      <c r="AC101" s="36">
        <v>1347</v>
      </c>
      <c r="AD101" s="36">
        <v>1316.96</v>
      </c>
      <c r="AE101" s="36">
        <v>97.77</v>
      </c>
      <c r="AF101" s="36">
        <v>5.69</v>
      </c>
      <c r="AG101" s="36">
        <v>4.0777780000000003</v>
      </c>
      <c r="AH101" s="36">
        <v>111.9</v>
      </c>
      <c r="AI101" s="36">
        <v>71.680000000000007</v>
      </c>
      <c r="AJ101" s="46">
        <f t="shared" ca="1" si="2"/>
        <v>7</v>
      </c>
      <c r="AK101" s="47">
        <v>2.5502975347123824</v>
      </c>
      <c r="AL101" s="48">
        <v>1.9919999999999811</v>
      </c>
      <c r="AM101" s="1">
        <v>0</v>
      </c>
      <c r="AN101" s="1">
        <v>0</v>
      </c>
      <c r="AO101" s="1">
        <v>1</v>
      </c>
      <c r="AP101" s="1">
        <v>0</v>
      </c>
      <c r="AQ101" s="1">
        <v>0</v>
      </c>
      <c r="AR101" s="36">
        <v>1</v>
      </c>
      <c r="AS101" s="36">
        <v>0</v>
      </c>
      <c r="AT101" s="36">
        <v>1</v>
      </c>
      <c r="AU101" s="36">
        <v>0</v>
      </c>
    </row>
    <row r="102" spans="1:47">
      <c r="A102" s="49">
        <v>41909.791666666664</v>
      </c>
      <c r="B102" s="36" t="s">
        <v>94</v>
      </c>
      <c r="C102" s="36" t="s">
        <v>100</v>
      </c>
      <c r="D102" s="36" t="s">
        <v>232</v>
      </c>
      <c r="E102" s="36" t="s">
        <v>102</v>
      </c>
      <c r="F102" s="36" t="s">
        <v>233</v>
      </c>
      <c r="G102" s="36">
        <v>3</v>
      </c>
      <c r="H102" s="36">
        <v>39</v>
      </c>
      <c r="I102" s="36">
        <v>16.760000000000002</v>
      </c>
      <c r="J102" s="36">
        <v>10.66</v>
      </c>
      <c r="K102" s="36">
        <v>4234</v>
      </c>
      <c r="L102" s="36">
        <v>0</v>
      </c>
      <c r="M102" s="36">
        <v>0</v>
      </c>
      <c r="N102" s="36">
        <v>4234</v>
      </c>
      <c r="O102" s="36">
        <v>20</v>
      </c>
      <c r="P102" s="36">
        <v>0.47</v>
      </c>
      <c r="Q102" s="36">
        <v>2041</v>
      </c>
      <c r="R102" s="36">
        <v>1923</v>
      </c>
      <c r="S102" s="36">
        <v>104</v>
      </c>
      <c r="T102" s="36">
        <v>5.098039</v>
      </c>
      <c r="U102" s="36">
        <v>94.22</v>
      </c>
      <c r="V102" s="36">
        <v>93.78</v>
      </c>
      <c r="W102" s="36">
        <v>1923</v>
      </c>
      <c r="X102" s="36">
        <v>16</v>
      </c>
      <c r="Y102" s="36">
        <v>0.92</v>
      </c>
      <c r="Z102" s="36">
        <v>1114</v>
      </c>
      <c r="AA102" s="36">
        <v>1094.95</v>
      </c>
      <c r="AB102" s="36">
        <v>98.29</v>
      </c>
      <c r="AC102" s="36">
        <v>945</v>
      </c>
      <c r="AD102" s="36">
        <v>941.98</v>
      </c>
      <c r="AE102" s="36">
        <v>99.68</v>
      </c>
      <c r="AF102" s="36">
        <v>22.19</v>
      </c>
      <c r="AG102" s="36">
        <v>17.488890000000001</v>
      </c>
      <c r="AH102" s="36">
        <v>208.2</v>
      </c>
      <c r="AI102" s="36">
        <v>78.8</v>
      </c>
      <c r="AJ102" s="46">
        <f t="shared" ca="1" si="2"/>
        <v>7</v>
      </c>
      <c r="AK102" s="47">
        <v>0.90393948125173029</v>
      </c>
      <c r="AL102" s="48">
        <v>126.95019999999997</v>
      </c>
      <c r="AM102" s="1">
        <v>0</v>
      </c>
      <c r="AN102" s="1">
        <v>1</v>
      </c>
      <c r="AO102" s="1">
        <v>2</v>
      </c>
      <c r="AP102" s="1">
        <v>0</v>
      </c>
      <c r="AQ102" s="1">
        <v>2</v>
      </c>
      <c r="AR102" s="36">
        <v>0</v>
      </c>
      <c r="AS102" s="36">
        <v>1</v>
      </c>
      <c r="AT102" s="36">
        <v>0</v>
      </c>
      <c r="AU102" s="36">
        <v>7</v>
      </c>
    </row>
    <row r="103" spans="1:47">
      <c r="A103" s="49">
        <v>41909.791666666664</v>
      </c>
      <c r="B103" s="36" t="s">
        <v>94</v>
      </c>
      <c r="C103" s="36" t="s">
        <v>100</v>
      </c>
      <c r="D103" s="36" t="s">
        <v>549</v>
      </c>
      <c r="E103" s="36" t="s">
        <v>102</v>
      </c>
      <c r="F103" s="36" t="s">
        <v>820</v>
      </c>
      <c r="G103" s="36">
        <v>2</v>
      </c>
      <c r="H103" s="36">
        <v>23</v>
      </c>
      <c r="I103" s="36">
        <v>10.93</v>
      </c>
      <c r="J103" s="36">
        <v>5.84</v>
      </c>
      <c r="K103" s="36">
        <v>765</v>
      </c>
      <c r="L103" s="36">
        <v>0</v>
      </c>
      <c r="M103" s="36">
        <v>0</v>
      </c>
      <c r="N103" s="36">
        <v>765</v>
      </c>
      <c r="O103" s="36">
        <v>6</v>
      </c>
      <c r="P103" s="36">
        <v>0.78</v>
      </c>
      <c r="Q103" s="36">
        <v>331</v>
      </c>
      <c r="R103" s="36">
        <v>326</v>
      </c>
      <c r="S103" s="36">
        <v>0</v>
      </c>
      <c r="T103" s="36">
        <v>0</v>
      </c>
      <c r="U103" s="36">
        <v>98.49</v>
      </c>
      <c r="V103" s="36">
        <v>97.72</v>
      </c>
      <c r="W103" s="36">
        <v>326</v>
      </c>
      <c r="X103" s="36">
        <v>8</v>
      </c>
      <c r="Y103" s="36">
        <v>2.29</v>
      </c>
      <c r="Z103" s="36">
        <v>345</v>
      </c>
      <c r="AA103" s="36">
        <v>341</v>
      </c>
      <c r="AB103" s="36">
        <v>98.84</v>
      </c>
      <c r="AC103" s="36">
        <v>365</v>
      </c>
      <c r="AD103" s="36">
        <v>364.01</v>
      </c>
      <c r="AE103" s="36">
        <v>99.73</v>
      </c>
      <c r="AF103" s="36">
        <v>4.6399999999999997</v>
      </c>
      <c r="AG103" s="36">
        <v>3.766667</v>
      </c>
      <c r="AH103" s="36">
        <v>79.41</v>
      </c>
      <c r="AI103" s="36">
        <v>81.2</v>
      </c>
      <c r="AJ103" s="46">
        <f t="shared" ca="1" si="2"/>
        <v>7</v>
      </c>
      <c r="AK103" s="47">
        <v>2.292197931291367</v>
      </c>
      <c r="AL103" s="48">
        <v>7.5468000000000037</v>
      </c>
      <c r="AM103" s="1">
        <v>0</v>
      </c>
      <c r="AN103" s="1">
        <v>0</v>
      </c>
      <c r="AO103" s="1">
        <v>2</v>
      </c>
      <c r="AP103" s="1">
        <v>0</v>
      </c>
      <c r="AQ103" s="1">
        <v>0</v>
      </c>
      <c r="AR103" s="36">
        <v>1</v>
      </c>
      <c r="AS103" s="36">
        <v>1</v>
      </c>
      <c r="AT103" s="36">
        <v>1</v>
      </c>
      <c r="AU103" s="36">
        <v>1</v>
      </c>
    </row>
    <row r="104" spans="1:47">
      <c r="A104" s="49">
        <v>41909.791666666664</v>
      </c>
      <c r="B104" s="36" t="s">
        <v>94</v>
      </c>
      <c r="C104" s="36" t="s">
        <v>100</v>
      </c>
      <c r="D104" s="36" t="s">
        <v>698</v>
      </c>
      <c r="E104" s="36" t="s">
        <v>102</v>
      </c>
      <c r="F104" s="36" t="s">
        <v>1019</v>
      </c>
      <c r="G104" s="36">
        <v>5</v>
      </c>
      <c r="H104" s="36">
        <v>71</v>
      </c>
      <c r="I104" s="36">
        <v>27.47</v>
      </c>
      <c r="J104" s="36">
        <v>19.27</v>
      </c>
      <c r="K104" s="36">
        <v>4093</v>
      </c>
      <c r="L104" s="36">
        <v>0</v>
      </c>
      <c r="M104" s="36">
        <v>0</v>
      </c>
      <c r="N104" s="36">
        <v>4093</v>
      </c>
      <c r="O104" s="36">
        <v>29</v>
      </c>
      <c r="P104" s="36">
        <v>0.71</v>
      </c>
      <c r="Q104" s="36">
        <v>1585</v>
      </c>
      <c r="R104" s="36">
        <v>1564</v>
      </c>
      <c r="S104" s="36">
        <v>1</v>
      </c>
      <c r="T104" s="36">
        <v>6.3211130000000004E-2</v>
      </c>
      <c r="U104" s="36">
        <v>98.68</v>
      </c>
      <c r="V104" s="36">
        <v>97.98</v>
      </c>
      <c r="W104" s="36">
        <v>1564</v>
      </c>
      <c r="X104" s="36">
        <v>21</v>
      </c>
      <c r="Y104" s="36">
        <v>1.38</v>
      </c>
      <c r="Z104" s="36">
        <v>452</v>
      </c>
      <c r="AA104" s="36">
        <v>432.02</v>
      </c>
      <c r="AB104" s="36">
        <v>95.58</v>
      </c>
      <c r="AC104" s="36">
        <v>391</v>
      </c>
      <c r="AD104" s="36">
        <v>387.99</v>
      </c>
      <c r="AE104" s="36">
        <v>99.23</v>
      </c>
      <c r="AF104" s="36">
        <v>23.31</v>
      </c>
      <c r="AG104" s="36">
        <v>16.63889</v>
      </c>
      <c r="AH104" s="36">
        <v>120.97</v>
      </c>
      <c r="AI104" s="36">
        <v>71.38</v>
      </c>
      <c r="AJ104" s="46">
        <f t="shared" ca="1" si="2"/>
        <v>7</v>
      </c>
      <c r="AK104" s="47">
        <v>1.3816062159121563</v>
      </c>
      <c r="AL104" s="48">
        <v>32.016999999999939</v>
      </c>
      <c r="AM104" s="1">
        <v>0</v>
      </c>
      <c r="AN104" s="1">
        <v>0</v>
      </c>
      <c r="AO104" s="1">
        <v>1</v>
      </c>
      <c r="AP104" s="1">
        <v>0</v>
      </c>
      <c r="AQ104" s="1">
        <v>0</v>
      </c>
      <c r="AR104" s="36">
        <v>0</v>
      </c>
      <c r="AS104" s="36">
        <v>1</v>
      </c>
      <c r="AT104" s="36">
        <v>1</v>
      </c>
      <c r="AU104" s="36">
        <v>1</v>
      </c>
    </row>
    <row r="105" spans="1:47">
      <c r="A105" s="49">
        <v>41909.791666666664</v>
      </c>
      <c r="B105" s="36" t="s">
        <v>94</v>
      </c>
      <c r="C105" s="36" t="s">
        <v>100</v>
      </c>
      <c r="D105" s="36" t="s">
        <v>582</v>
      </c>
      <c r="E105" s="36" t="s">
        <v>102</v>
      </c>
      <c r="F105" s="36" t="s">
        <v>583</v>
      </c>
      <c r="G105" s="36">
        <v>2</v>
      </c>
      <c r="H105" s="36">
        <v>23</v>
      </c>
      <c r="I105" s="36">
        <v>10.71</v>
      </c>
      <c r="J105" s="36">
        <v>5.84</v>
      </c>
      <c r="K105" s="36">
        <v>581</v>
      </c>
      <c r="L105" s="36">
        <v>0</v>
      </c>
      <c r="M105" s="36">
        <v>0</v>
      </c>
      <c r="N105" s="36">
        <v>581</v>
      </c>
      <c r="O105" s="36">
        <v>5</v>
      </c>
      <c r="P105" s="36">
        <v>0.86</v>
      </c>
      <c r="Q105" s="36">
        <v>227</v>
      </c>
      <c r="R105" s="36">
        <v>226</v>
      </c>
      <c r="S105" s="36">
        <v>0</v>
      </c>
      <c r="T105" s="36">
        <v>0</v>
      </c>
      <c r="U105" s="36">
        <v>99.56</v>
      </c>
      <c r="V105" s="36">
        <v>98.7</v>
      </c>
      <c r="W105" s="36">
        <v>226</v>
      </c>
      <c r="X105" s="36">
        <v>6</v>
      </c>
      <c r="Y105" s="36">
        <v>2.48</v>
      </c>
      <c r="Z105" s="36">
        <v>564</v>
      </c>
      <c r="AA105" s="36">
        <v>561.01</v>
      </c>
      <c r="AB105" s="36">
        <v>99.47</v>
      </c>
      <c r="AC105" s="36">
        <v>586</v>
      </c>
      <c r="AD105" s="36">
        <v>576.98</v>
      </c>
      <c r="AE105" s="36">
        <v>98.46</v>
      </c>
      <c r="AF105" s="36">
        <v>3.37</v>
      </c>
      <c r="AG105" s="36">
        <v>0.91666669999999995</v>
      </c>
      <c r="AH105" s="36">
        <v>57.63</v>
      </c>
      <c r="AI105" s="36">
        <v>27.23</v>
      </c>
      <c r="AJ105" s="46">
        <f t="shared" ca="1" si="2"/>
        <v>7</v>
      </c>
      <c r="AK105" s="47">
        <v>2.4796462371368349</v>
      </c>
      <c r="AL105" s="48">
        <v>2.9509999999999934</v>
      </c>
      <c r="AM105" s="1">
        <v>0</v>
      </c>
      <c r="AN105" s="1">
        <v>0</v>
      </c>
      <c r="AO105" s="1">
        <v>1</v>
      </c>
      <c r="AP105" s="1">
        <v>0</v>
      </c>
      <c r="AQ105" s="1">
        <v>0</v>
      </c>
      <c r="AR105" s="36">
        <v>1</v>
      </c>
      <c r="AS105" s="36">
        <v>0</v>
      </c>
      <c r="AT105" s="36">
        <v>2</v>
      </c>
      <c r="AU105" s="36">
        <v>0</v>
      </c>
    </row>
    <row r="106" spans="1:47">
      <c r="A106" s="49">
        <v>41909.791666666664</v>
      </c>
      <c r="B106" s="36" t="s">
        <v>94</v>
      </c>
      <c r="C106" s="36" t="s">
        <v>100</v>
      </c>
      <c r="D106" s="36" t="s">
        <v>281</v>
      </c>
      <c r="E106" s="36" t="s">
        <v>102</v>
      </c>
      <c r="F106" s="36" t="s">
        <v>282</v>
      </c>
      <c r="G106" s="36">
        <v>2</v>
      </c>
      <c r="H106" s="36">
        <v>23</v>
      </c>
      <c r="I106" s="36">
        <v>10.83</v>
      </c>
      <c r="J106" s="36">
        <v>5.84</v>
      </c>
      <c r="K106" s="36">
        <v>628</v>
      </c>
      <c r="L106" s="36">
        <v>0</v>
      </c>
      <c r="M106" s="36">
        <v>0</v>
      </c>
      <c r="N106" s="36">
        <v>628</v>
      </c>
      <c r="O106" s="36">
        <v>4</v>
      </c>
      <c r="P106" s="36">
        <v>0.64</v>
      </c>
      <c r="Q106" s="36">
        <v>255</v>
      </c>
      <c r="R106" s="36">
        <v>253</v>
      </c>
      <c r="S106" s="36">
        <v>0</v>
      </c>
      <c r="T106" s="36">
        <v>0</v>
      </c>
      <c r="U106" s="36">
        <v>99.22</v>
      </c>
      <c r="V106" s="36">
        <v>98.58</v>
      </c>
      <c r="W106" s="36">
        <v>253</v>
      </c>
      <c r="X106" s="36">
        <v>8</v>
      </c>
      <c r="Y106" s="36">
        <v>2.72</v>
      </c>
      <c r="Z106" s="36">
        <v>569</v>
      </c>
      <c r="AA106" s="36">
        <v>562</v>
      </c>
      <c r="AB106" s="36">
        <v>98.77</v>
      </c>
      <c r="AC106" s="36">
        <v>605</v>
      </c>
      <c r="AD106" s="36">
        <v>597.98</v>
      </c>
      <c r="AE106" s="36">
        <v>98.84</v>
      </c>
      <c r="AF106" s="36">
        <v>4.04</v>
      </c>
      <c r="AG106" s="36">
        <v>1.9888889999999999</v>
      </c>
      <c r="AH106" s="36">
        <v>69.14</v>
      </c>
      <c r="AI106" s="36">
        <v>49.24</v>
      </c>
      <c r="AJ106" s="46">
        <f t="shared" ca="1" si="2"/>
        <v>7</v>
      </c>
      <c r="AK106" s="47">
        <v>2.7683576718111977</v>
      </c>
      <c r="AL106" s="48">
        <v>3.621000000000004</v>
      </c>
      <c r="AM106" s="1">
        <v>0</v>
      </c>
      <c r="AN106" s="1">
        <v>0</v>
      </c>
      <c r="AO106" s="1">
        <v>1</v>
      </c>
      <c r="AP106" s="1">
        <v>0</v>
      </c>
      <c r="AQ106" s="1">
        <v>0</v>
      </c>
      <c r="AR106" s="36">
        <v>1</v>
      </c>
      <c r="AS106" s="36">
        <v>0</v>
      </c>
      <c r="AT106" s="36">
        <v>2</v>
      </c>
      <c r="AU106" s="36">
        <v>1</v>
      </c>
    </row>
    <row r="107" spans="1:47">
      <c r="A107" s="49">
        <v>41909.791666666664</v>
      </c>
      <c r="B107" s="36" t="s">
        <v>94</v>
      </c>
      <c r="C107" s="36" t="s">
        <v>100</v>
      </c>
      <c r="D107" s="36" t="s">
        <v>283</v>
      </c>
      <c r="E107" s="36" t="s">
        <v>102</v>
      </c>
      <c r="F107" s="36" t="s">
        <v>341</v>
      </c>
      <c r="G107" s="36">
        <v>2</v>
      </c>
      <c r="H107" s="36">
        <v>23</v>
      </c>
      <c r="I107" s="36">
        <v>9.82</v>
      </c>
      <c r="J107" s="36">
        <v>5.08</v>
      </c>
      <c r="K107" s="36">
        <v>1103</v>
      </c>
      <c r="L107" s="36">
        <v>0</v>
      </c>
      <c r="M107" s="36">
        <v>0</v>
      </c>
      <c r="N107" s="36">
        <v>1103</v>
      </c>
      <c r="O107" s="36">
        <v>18</v>
      </c>
      <c r="P107" s="36">
        <v>1.63</v>
      </c>
      <c r="Q107" s="36">
        <v>412</v>
      </c>
      <c r="R107" s="36">
        <v>403</v>
      </c>
      <c r="S107" s="36">
        <v>1</v>
      </c>
      <c r="T107" s="36">
        <v>0.243309</v>
      </c>
      <c r="U107" s="36">
        <v>97.82</v>
      </c>
      <c r="V107" s="36">
        <v>96.23</v>
      </c>
      <c r="W107" s="36">
        <v>403</v>
      </c>
      <c r="X107" s="36">
        <v>5</v>
      </c>
      <c r="Y107" s="36">
        <v>1.1299999999999999</v>
      </c>
      <c r="Z107" s="36">
        <v>896</v>
      </c>
      <c r="AA107" s="36">
        <v>893.04</v>
      </c>
      <c r="AB107" s="36">
        <v>99.67</v>
      </c>
      <c r="AC107" s="36">
        <v>950</v>
      </c>
      <c r="AD107" s="36">
        <v>931</v>
      </c>
      <c r="AE107" s="36">
        <v>98</v>
      </c>
      <c r="AF107" s="36">
        <v>6.16</v>
      </c>
      <c r="AG107" s="36">
        <v>3.5111110000000001</v>
      </c>
      <c r="AH107" s="36">
        <v>121.08</v>
      </c>
      <c r="AI107" s="36">
        <v>57.04</v>
      </c>
      <c r="AJ107" s="46">
        <f t="shared" ca="1" si="2"/>
        <v>7</v>
      </c>
      <c r="AK107" s="47">
        <v>1.1338896952104498</v>
      </c>
      <c r="AL107" s="48">
        <v>15.532399999999985</v>
      </c>
      <c r="AM107" s="1">
        <v>0</v>
      </c>
      <c r="AN107" s="1">
        <v>0</v>
      </c>
      <c r="AO107" s="1">
        <v>1</v>
      </c>
      <c r="AP107" s="1">
        <v>0</v>
      </c>
      <c r="AQ107" s="1">
        <v>0</v>
      </c>
      <c r="AR107" s="36">
        <v>0</v>
      </c>
      <c r="AS107" s="36">
        <v>1</v>
      </c>
      <c r="AT107" s="36">
        <v>2</v>
      </c>
      <c r="AU107" s="36">
        <v>6</v>
      </c>
    </row>
    <row r="108" spans="1:47">
      <c r="A108" s="49">
        <v>41909.791666666664</v>
      </c>
      <c r="B108" s="36" t="s">
        <v>94</v>
      </c>
      <c r="C108" s="36" t="s">
        <v>101</v>
      </c>
      <c r="D108" s="36" t="s">
        <v>641</v>
      </c>
      <c r="E108" s="36" t="s">
        <v>102</v>
      </c>
      <c r="F108" s="36" t="s">
        <v>665</v>
      </c>
      <c r="G108" s="36">
        <v>2</v>
      </c>
      <c r="H108" s="36">
        <v>23</v>
      </c>
      <c r="I108" s="36">
        <v>9.41</v>
      </c>
      <c r="J108" s="36">
        <v>4.34</v>
      </c>
      <c r="K108" s="36">
        <v>3869</v>
      </c>
      <c r="L108" s="36">
        <v>0</v>
      </c>
      <c r="M108" s="36">
        <v>0</v>
      </c>
      <c r="N108" s="36">
        <v>3869</v>
      </c>
      <c r="O108" s="36">
        <v>25</v>
      </c>
      <c r="P108" s="36">
        <v>0.65</v>
      </c>
      <c r="Q108" s="36">
        <v>401</v>
      </c>
      <c r="R108" s="36">
        <v>394</v>
      </c>
      <c r="S108" s="36">
        <v>0</v>
      </c>
      <c r="T108" s="36">
        <v>0</v>
      </c>
      <c r="U108" s="36">
        <v>98.25</v>
      </c>
      <c r="V108" s="36">
        <v>97.61</v>
      </c>
      <c r="W108" s="36">
        <v>394</v>
      </c>
      <c r="X108" s="36">
        <v>6</v>
      </c>
      <c r="Y108" s="36">
        <v>1.59</v>
      </c>
      <c r="Z108" s="36">
        <v>286</v>
      </c>
      <c r="AA108" s="36">
        <v>282</v>
      </c>
      <c r="AB108" s="36">
        <v>98.6</v>
      </c>
      <c r="AC108" s="36">
        <v>269</v>
      </c>
      <c r="AD108" s="36">
        <v>264.99</v>
      </c>
      <c r="AE108" s="36">
        <v>98.51</v>
      </c>
      <c r="AF108" s="36">
        <v>4.3600000000000003</v>
      </c>
      <c r="AG108" s="36">
        <v>3.2111109999999998</v>
      </c>
      <c r="AH108" s="36">
        <v>100.37</v>
      </c>
      <c r="AI108" s="36">
        <v>73.63</v>
      </c>
      <c r="AJ108" s="46">
        <f t="shared" ca="1" si="2"/>
        <v>7</v>
      </c>
      <c r="AK108" s="47">
        <v>1.5915541526300432</v>
      </c>
      <c r="AL108" s="48">
        <v>9.5839000000000016</v>
      </c>
      <c r="AM108" s="1">
        <v>0</v>
      </c>
      <c r="AN108" s="1">
        <v>0</v>
      </c>
      <c r="AO108" s="1">
        <v>1</v>
      </c>
      <c r="AP108" s="1">
        <v>0</v>
      </c>
      <c r="AQ108" s="1">
        <v>0</v>
      </c>
      <c r="AR108" s="36">
        <v>0</v>
      </c>
      <c r="AS108" s="36">
        <v>1</v>
      </c>
      <c r="AT108" s="36">
        <v>1</v>
      </c>
      <c r="AU108" s="36">
        <v>1</v>
      </c>
    </row>
    <row r="109" spans="1:47">
      <c r="A109" s="49">
        <v>41909.791666666664</v>
      </c>
      <c r="B109" s="36" t="s">
        <v>94</v>
      </c>
      <c r="C109" s="36" t="s">
        <v>101</v>
      </c>
      <c r="D109" s="36" t="s">
        <v>219</v>
      </c>
      <c r="E109" s="36" t="s">
        <v>102</v>
      </c>
      <c r="F109" s="36" t="s">
        <v>587</v>
      </c>
      <c r="G109" s="36">
        <v>2</v>
      </c>
      <c r="H109" s="36">
        <v>23</v>
      </c>
      <c r="I109" s="36">
        <v>10.91</v>
      </c>
      <c r="J109" s="36">
        <v>5.84</v>
      </c>
      <c r="K109" s="36">
        <v>320</v>
      </c>
      <c r="L109" s="36">
        <v>0</v>
      </c>
      <c r="M109" s="36">
        <v>0</v>
      </c>
      <c r="N109" s="36">
        <v>320</v>
      </c>
      <c r="O109" s="36">
        <v>3</v>
      </c>
      <c r="P109" s="36">
        <v>0.94</v>
      </c>
      <c r="Q109" s="36">
        <v>154</v>
      </c>
      <c r="R109" s="36">
        <v>150</v>
      </c>
      <c r="S109" s="36">
        <v>0</v>
      </c>
      <c r="T109" s="36">
        <v>0</v>
      </c>
      <c r="U109" s="36">
        <v>97.4</v>
      </c>
      <c r="V109" s="36">
        <v>96.48</v>
      </c>
      <c r="W109" s="36">
        <v>150</v>
      </c>
      <c r="X109" s="36">
        <v>2</v>
      </c>
      <c r="Y109" s="36">
        <v>0.94</v>
      </c>
      <c r="Z109" s="36">
        <v>514</v>
      </c>
      <c r="AA109" s="36">
        <v>514</v>
      </c>
      <c r="AB109" s="36">
        <v>100</v>
      </c>
      <c r="AC109" s="36">
        <v>584</v>
      </c>
      <c r="AD109" s="36">
        <v>576.99</v>
      </c>
      <c r="AE109" s="36">
        <v>98.8</v>
      </c>
      <c r="AF109" s="36">
        <v>2.5299999999999998</v>
      </c>
      <c r="AG109" s="36">
        <v>0.49444440000000001</v>
      </c>
      <c r="AH109" s="36">
        <v>43.27</v>
      </c>
      <c r="AI109" s="36">
        <v>19.559999999999999</v>
      </c>
      <c r="AJ109" s="46">
        <f t="shared" ca="1" si="2"/>
        <v>7</v>
      </c>
      <c r="AK109" s="47">
        <v>0.93901122118409308</v>
      </c>
      <c r="AL109" s="48">
        <v>5.4207999999999936</v>
      </c>
      <c r="AM109" s="1">
        <v>0</v>
      </c>
      <c r="AN109" s="1">
        <v>0</v>
      </c>
      <c r="AO109" s="1">
        <v>1</v>
      </c>
      <c r="AP109" s="1">
        <v>0</v>
      </c>
      <c r="AQ109" s="1">
        <v>0</v>
      </c>
      <c r="AR109" s="36">
        <v>0</v>
      </c>
      <c r="AS109" s="36">
        <v>1</v>
      </c>
      <c r="AT109" s="36">
        <v>0</v>
      </c>
      <c r="AU109" s="36">
        <v>2</v>
      </c>
    </row>
    <row r="110" spans="1:47">
      <c r="A110" s="49">
        <v>41909.791666666664</v>
      </c>
      <c r="B110" s="36" t="s">
        <v>94</v>
      </c>
      <c r="C110" s="36" t="s">
        <v>101</v>
      </c>
      <c r="D110" s="36" t="s">
        <v>278</v>
      </c>
      <c r="E110" s="36" t="s">
        <v>102</v>
      </c>
      <c r="F110" s="36" t="s">
        <v>279</v>
      </c>
      <c r="G110" s="36">
        <v>2</v>
      </c>
      <c r="H110" s="36">
        <v>23</v>
      </c>
      <c r="I110" s="36">
        <v>10.82</v>
      </c>
      <c r="J110" s="36">
        <v>5.84</v>
      </c>
      <c r="K110" s="36">
        <v>639</v>
      </c>
      <c r="L110" s="36">
        <v>0</v>
      </c>
      <c r="M110" s="36">
        <v>0</v>
      </c>
      <c r="N110" s="36">
        <v>639</v>
      </c>
      <c r="O110" s="36">
        <v>12</v>
      </c>
      <c r="P110" s="36">
        <v>1.88</v>
      </c>
      <c r="Q110" s="36">
        <v>228</v>
      </c>
      <c r="R110" s="36">
        <v>224</v>
      </c>
      <c r="S110" s="36">
        <v>0</v>
      </c>
      <c r="T110" s="36">
        <v>0</v>
      </c>
      <c r="U110" s="36">
        <v>98.25</v>
      </c>
      <c r="V110" s="36">
        <v>96.4</v>
      </c>
      <c r="W110" s="36">
        <v>224</v>
      </c>
      <c r="X110" s="36">
        <v>3</v>
      </c>
      <c r="Y110" s="36">
        <v>1.18</v>
      </c>
      <c r="Z110" s="36">
        <v>317</v>
      </c>
      <c r="AA110" s="36">
        <v>311.99</v>
      </c>
      <c r="AB110" s="36">
        <v>98.42</v>
      </c>
      <c r="AC110" s="36">
        <v>352</v>
      </c>
      <c r="AD110" s="36">
        <v>342.99</v>
      </c>
      <c r="AE110" s="36">
        <v>97.44</v>
      </c>
      <c r="AF110" s="36">
        <v>3.7</v>
      </c>
      <c r="AG110" s="36">
        <v>0.92222219999999999</v>
      </c>
      <c r="AH110" s="36">
        <v>63.33</v>
      </c>
      <c r="AI110" s="36">
        <v>24.92</v>
      </c>
      <c r="AJ110" s="46">
        <f t="shared" ca="1" si="2"/>
        <v>7</v>
      </c>
      <c r="AK110" s="47">
        <v>1.1764705882352942</v>
      </c>
      <c r="AL110" s="48">
        <v>8.2079999999999878</v>
      </c>
      <c r="AM110" s="1">
        <v>0</v>
      </c>
      <c r="AN110" s="1">
        <v>0</v>
      </c>
      <c r="AO110" s="1">
        <v>1</v>
      </c>
      <c r="AP110" s="1">
        <v>0</v>
      </c>
      <c r="AQ110" s="1">
        <v>0</v>
      </c>
      <c r="AR110" s="36">
        <v>0</v>
      </c>
      <c r="AS110" s="36">
        <v>1</v>
      </c>
      <c r="AT110" s="36">
        <v>0</v>
      </c>
      <c r="AU110" s="36">
        <v>1</v>
      </c>
    </row>
    <row r="111" spans="1:47">
      <c r="A111" s="49">
        <v>41909.791666666664</v>
      </c>
      <c r="B111" s="36" t="s">
        <v>94</v>
      </c>
      <c r="C111" s="36" t="s">
        <v>101</v>
      </c>
      <c r="D111" s="36" t="s">
        <v>278</v>
      </c>
      <c r="E111" s="36" t="s">
        <v>102</v>
      </c>
      <c r="F111" s="36" t="s">
        <v>323</v>
      </c>
      <c r="G111" s="36">
        <v>2</v>
      </c>
      <c r="H111" s="36">
        <v>23</v>
      </c>
      <c r="I111" s="36">
        <v>10.63</v>
      </c>
      <c r="J111" s="36">
        <v>5.84</v>
      </c>
      <c r="K111" s="36">
        <v>649</v>
      </c>
      <c r="L111" s="36">
        <v>0</v>
      </c>
      <c r="M111" s="36">
        <v>0</v>
      </c>
      <c r="N111" s="36">
        <v>649</v>
      </c>
      <c r="O111" s="36">
        <v>10</v>
      </c>
      <c r="P111" s="36">
        <v>1.54</v>
      </c>
      <c r="Q111" s="36">
        <v>218</v>
      </c>
      <c r="R111" s="36">
        <v>216</v>
      </c>
      <c r="S111" s="36">
        <v>0</v>
      </c>
      <c r="T111" s="36">
        <v>0</v>
      </c>
      <c r="U111" s="36">
        <v>99.08</v>
      </c>
      <c r="V111" s="36">
        <v>97.55</v>
      </c>
      <c r="W111" s="36">
        <v>216</v>
      </c>
      <c r="X111" s="36">
        <v>3</v>
      </c>
      <c r="Y111" s="36">
        <v>1.53</v>
      </c>
      <c r="Z111" s="36">
        <v>205</v>
      </c>
      <c r="AA111" s="36">
        <v>201</v>
      </c>
      <c r="AB111" s="36">
        <v>98.05</v>
      </c>
      <c r="AC111" s="36">
        <v>185</v>
      </c>
      <c r="AD111" s="36">
        <v>181</v>
      </c>
      <c r="AE111" s="36">
        <v>97.84</v>
      </c>
      <c r="AF111" s="36">
        <v>3.04</v>
      </c>
      <c r="AG111" s="36">
        <v>0.56666669999999997</v>
      </c>
      <c r="AH111" s="36">
        <v>52.02</v>
      </c>
      <c r="AI111" s="36">
        <v>18.649999999999999</v>
      </c>
      <c r="AJ111" s="46">
        <f t="shared" ca="1" si="2"/>
        <v>7</v>
      </c>
      <c r="AK111" s="47">
        <v>1.5306122448979591</v>
      </c>
      <c r="AL111" s="48">
        <v>5.3410000000000055</v>
      </c>
      <c r="AM111" s="1">
        <v>0</v>
      </c>
      <c r="AN111" s="1">
        <v>0</v>
      </c>
      <c r="AO111" s="1">
        <v>1</v>
      </c>
      <c r="AP111" s="1">
        <v>0</v>
      </c>
      <c r="AQ111" s="1">
        <v>0</v>
      </c>
      <c r="AR111" s="36">
        <v>0</v>
      </c>
      <c r="AS111" s="36">
        <v>1</v>
      </c>
      <c r="AT111" s="36">
        <v>0</v>
      </c>
      <c r="AU111" s="36">
        <v>4</v>
      </c>
    </row>
    <row r="112" spans="1:47">
      <c r="A112" s="49">
        <v>41909.791666666664</v>
      </c>
      <c r="B112" s="36" t="s">
        <v>94</v>
      </c>
      <c r="C112" s="36" t="s">
        <v>101</v>
      </c>
      <c r="D112" s="36" t="s">
        <v>287</v>
      </c>
      <c r="E112" s="36" t="s">
        <v>102</v>
      </c>
      <c r="F112" s="36" t="s">
        <v>288</v>
      </c>
      <c r="G112" s="36">
        <v>3</v>
      </c>
      <c r="H112" s="36">
        <v>39</v>
      </c>
      <c r="I112" s="36">
        <v>15.15</v>
      </c>
      <c r="J112" s="36">
        <v>9.01</v>
      </c>
      <c r="K112" s="36">
        <v>5863</v>
      </c>
      <c r="L112" s="36">
        <v>0</v>
      </c>
      <c r="M112" s="36">
        <v>0</v>
      </c>
      <c r="N112" s="36">
        <v>5863</v>
      </c>
      <c r="O112" s="36">
        <v>43</v>
      </c>
      <c r="P112" s="36">
        <v>0.73</v>
      </c>
      <c r="Q112" s="36">
        <v>1494</v>
      </c>
      <c r="R112" s="36">
        <v>1440</v>
      </c>
      <c r="S112" s="36">
        <v>44</v>
      </c>
      <c r="T112" s="36">
        <v>2.9470860000000001</v>
      </c>
      <c r="U112" s="36">
        <v>96.39</v>
      </c>
      <c r="V112" s="36">
        <v>95.69</v>
      </c>
      <c r="W112" s="36">
        <v>1440</v>
      </c>
      <c r="X112" s="36">
        <v>18</v>
      </c>
      <c r="Y112" s="36">
        <v>1.26</v>
      </c>
      <c r="Z112" s="36">
        <v>517</v>
      </c>
      <c r="AA112" s="36">
        <v>488.98</v>
      </c>
      <c r="AB112" s="36">
        <v>94.58</v>
      </c>
      <c r="AC112" s="36">
        <v>522</v>
      </c>
      <c r="AD112" s="36">
        <v>495.01</v>
      </c>
      <c r="AE112" s="36">
        <v>94.83</v>
      </c>
      <c r="AF112" s="36">
        <v>16.16</v>
      </c>
      <c r="AG112" s="36">
        <v>10.672219999999999</v>
      </c>
      <c r="AH112" s="36">
        <v>179.31</v>
      </c>
      <c r="AI112" s="36">
        <v>66.06</v>
      </c>
      <c r="AJ112" s="46">
        <f t="shared" ca="1" si="2"/>
        <v>7</v>
      </c>
      <c r="AK112" s="47">
        <v>1.2447874525424785</v>
      </c>
      <c r="AL112" s="48">
        <v>64.391400000000033</v>
      </c>
      <c r="AM112" s="1">
        <v>0</v>
      </c>
      <c r="AN112" s="1">
        <v>0</v>
      </c>
      <c r="AO112" s="1">
        <v>1</v>
      </c>
      <c r="AP112" s="1">
        <v>0</v>
      </c>
      <c r="AQ112" s="1">
        <v>1</v>
      </c>
      <c r="AR112" s="36">
        <v>0</v>
      </c>
      <c r="AS112" s="36">
        <v>1</v>
      </c>
      <c r="AT112" s="36">
        <v>0</v>
      </c>
      <c r="AU112" s="36">
        <v>6</v>
      </c>
    </row>
    <row r="113" spans="1:47">
      <c r="A113" s="49">
        <v>41909.791666666664</v>
      </c>
      <c r="B113" s="36" t="s">
        <v>94</v>
      </c>
      <c r="C113" s="36" t="s">
        <v>101</v>
      </c>
      <c r="D113" s="36" t="s">
        <v>1020</v>
      </c>
      <c r="E113" s="36" t="s">
        <v>102</v>
      </c>
      <c r="F113" s="36" t="s">
        <v>1021</v>
      </c>
      <c r="G113" s="36">
        <v>2</v>
      </c>
      <c r="H113" s="36">
        <v>23</v>
      </c>
      <c r="I113" s="36">
        <v>9.82</v>
      </c>
      <c r="J113" s="36">
        <v>5.08</v>
      </c>
      <c r="K113" s="36">
        <v>631</v>
      </c>
      <c r="L113" s="36">
        <v>0</v>
      </c>
      <c r="M113" s="36">
        <v>0</v>
      </c>
      <c r="N113" s="36">
        <v>631</v>
      </c>
      <c r="O113" s="36">
        <v>7</v>
      </c>
      <c r="P113" s="36">
        <v>1.1100000000000001</v>
      </c>
      <c r="Q113" s="36">
        <v>210</v>
      </c>
      <c r="R113" s="36">
        <v>205</v>
      </c>
      <c r="S113" s="36">
        <v>0</v>
      </c>
      <c r="T113" s="36">
        <v>0</v>
      </c>
      <c r="U113" s="36">
        <v>97.62</v>
      </c>
      <c r="V113" s="36">
        <v>96.54</v>
      </c>
      <c r="W113" s="36">
        <v>205</v>
      </c>
      <c r="X113" s="36">
        <v>0</v>
      </c>
      <c r="Y113" s="36">
        <v>0</v>
      </c>
      <c r="Z113" s="36">
        <v>42</v>
      </c>
      <c r="AA113" s="36">
        <v>42</v>
      </c>
      <c r="AB113" s="36">
        <v>100</v>
      </c>
      <c r="AC113" s="36">
        <v>35</v>
      </c>
      <c r="AD113" s="36">
        <v>35</v>
      </c>
      <c r="AE113" s="36">
        <v>100</v>
      </c>
      <c r="AF113" s="36">
        <v>2.5299999999999998</v>
      </c>
      <c r="AG113" s="36">
        <v>0.92222219999999999</v>
      </c>
      <c r="AH113" s="36">
        <v>49.83</v>
      </c>
      <c r="AI113" s="36">
        <v>36.4</v>
      </c>
      <c r="AJ113" s="46">
        <f t="shared" ca="1" si="2"/>
        <v>7</v>
      </c>
      <c r="AK113" s="47">
        <v>0</v>
      </c>
      <c r="AL113" s="48">
        <v>7.2659999999999867</v>
      </c>
      <c r="AM113" s="1">
        <v>0</v>
      </c>
      <c r="AN113" s="1">
        <v>0</v>
      </c>
      <c r="AO113" s="1">
        <v>1</v>
      </c>
      <c r="AP113" s="1">
        <v>0</v>
      </c>
      <c r="AQ113" s="1">
        <v>0</v>
      </c>
      <c r="AR113" s="36">
        <v>0</v>
      </c>
      <c r="AS113" s="36">
        <v>1</v>
      </c>
      <c r="AT113" s="36">
        <v>0</v>
      </c>
      <c r="AU113" s="36">
        <v>1</v>
      </c>
    </row>
    <row r="114" spans="1:47">
      <c r="A114" s="49">
        <v>41909.791666666664</v>
      </c>
      <c r="B114" s="36" t="s">
        <v>94</v>
      </c>
      <c r="C114" s="36" t="s">
        <v>101</v>
      </c>
      <c r="D114" s="36" t="s">
        <v>247</v>
      </c>
      <c r="E114" s="36" t="s">
        <v>102</v>
      </c>
      <c r="F114" s="36" t="s">
        <v>950</v>
      </c>
      <c r="G114" s="36">
        <v>3</v>
      </c>
      <c r="H114" s="36">
        <v>39</v>
      </c>
      <c r="I114" s="36">
        <v>14.33</v>
      </c>
      <c r="J114" s="36">
        <v>8.1999999999999993</v>
      </c>
      <c r="K114" s="36">
        <v>1913</v>
      </c>
      <c r="L114" s="36">
        <v>0</v>
      </c>
      <c r="M114" s="36">
        <v>0</v>
      </c>
      <c r="N114" s="36">
        <v>1913</v>
      </c>
      <c r="O114" s="36">
        <v>15</v>
      </c>
      <c r="P114" s="36">
        <v>0.78</v>
      </c>
      <c r="Q114" s="36">
        <v>768</v>
      </c>
      <c r="R114" s="36">
        <v>753</v>
      </c>
      <c r="S114" s="36">
        <v>0</v>
      </c>
      <c r="T114" s="36">
        <v>0</v>
      </c>
      <c r="U114" s="36">
        <v>98.05</v>
      </c>
      <c r="V114" s="36">
        <v>97.29</v>
      </c>
      <c r="W114" s="36">
        <v>753</v>
      </c>
      <c r="X114" s="36">
        <v>17</v>
      </c>
      <c r="Y114" s="36">
        <v>2.2000000000000002</v>
      </c>
      <c r="Z114" s="36">
        <v>106</v>
      </c>
      <c r="AA114" s="36">
        <v>100</v>
      </c>
      <c r="AB114" s="36">
        <v>94.34</v>
      </c>
      <c r="AC114" s="36">
        <v>122</v>
      </c>
      <c r="AD114" s="36">
        <v>119</v>
      </c>
      <c r="AE114" s="36">
        <v>97.54</v>
      </c>
      <c r="AF114" s="36">
        <v>9.65</v>
      </c>
      <c r="AG114" s="36">
        <v>6.233333</v>
      </c>
      <c r="AH114" s="36">
        <v>117.68</v>
      </c>
      <c r="AI114" s="36">
        <v>64.59</v>
      </c>
      <c r="AJ114" s="46">
        <f t="shared" ca="1" si="2"/>
        <v>7</v>
      </c>
      <c r="AK114" s="47">
        <v>2.2020725388601035</v>
      </c>
      <c r="AL114" s="48">
        <v>20.812799999999953</v>
      </c>
      <c r="AM114" s="1">
        <v>0</v>
      </c>
      <c r="AN114" s="1">
        <v>0</v>
      </c>
      <c r="AO114" s="1">
        <v>2</v>
      </c>
      <c r="AP114" s="1">
        <v>0</v>
      </c>
      <c r="AQ114" s="1">
        <v>0</v>
      </c>
      <c r="AR114" s="36">
        <v>1</v>
      </c>
      <c r="AS114" s="36">
        <v>1</v>
      </c>
      <c r="AT114" s="36">
        <v>2</v>
      </c>
      <c r="AU114" s="36">
        <v>3</v>
      </c>
    </row>
    <row r="115" spans="1:47">
      <c r="A115" s="49">
        <v>41909.791666666664</v>
      </c>
      <c r="B115" s="36" t="s">
        <v>94</v>
      </c>
      <c r="C115" s="36" t="s">
        <v>101</v>
      </c>
      <c r="D115" s="36" t="s">
        <v>445</v>
      </c>
      <c r="E115" s="36" t="s">
        <v>102</v>
      </c>
      <c r="F115" s="36" t="s">
        <v>446</v>
      </c>
      <c r="G115" s="36">
        <v>2</v>
      </c>
      <c r="H115" s="36">
        <v>23</v>
      </c>
      <c r="I115" s="36">
        <v>10.81</v>
      </c>
      <c r="J115" s="36">
        <v>5.84</v>
      </c>
      <c r="K115" s="36">
        <v>2363</v>
      </c>
      <c r="L115" s="36">
        <v>0</v>
      </c>
      <c r="M115" s="36">
        <v>0</v>
      </c>
      <c r="N115" s="36">
        <v>2363</v>
      </c>
      <c r="O115" s="36">
        <v>100</v>
      </c>
      <c r="P115" s="36">
        <v>4.2300000000000004</v>
      </c>
      <c r="Q115" s="36">
        <v>720</v>
      </c>
      <c r="R115" s="36">
        <v>708</v>
      </c>
      <c r="S115" s="36">
        <v>2</v>
      </c>
      <c r="T115" s="36">
        <v>0.27700829999999999</v>
      </c>
      <c r="U115" s="36">
        <v>98.33</v>
      </c>
      <c r="V115" s="36">
        <v>94.17</v>
      </c>
      <c r="W115" s="36">
        <v>708</v>
      </c>
      <c r="X115" s="36">
        <v>5</v>
      </c>
      <c r="Y115" s="36">
        <v>0.72</v>
      </c>
      <c r="Z115" s="36">
        <v>399</v>
      </c>
      <c r="AA115" s="36">
        <v>396.01</v>
      </c>
      <c r="AB115" s="36">
        <v>99.25</v>
      </c>
      <c r="AC115" s="36">
        <v>392</v>
      </c>
      <c r="AD115" s="36">
        <v>386.98</v>
      </c>
      <c r="AE115" s="36">
        <v>98.72</v>
      </c>
      <c r="AF115" s="36">
        <v>8.5399999999999991</v>
      </c>
      <c r="AG115" s="36">
        <v>6.2833329999999998</v>
      </c>
      <c r="AH115" s="36">
        <v>146.26</v>
      </c>
      <c r="AI115" s="36">
        <v>73.540000000000006</v>
      </c>
      <c r="AJ115" s="46">
        <f t="shared" ca="1" si="2"/>
        <v>7</v>
      </c>
      <c r="AK115" s="47">
        <v>0.71533828347425488</v>
      </c>
      <c r="AL115" s="48">
        <v>41.975999999999985</v>
      </c>
      <c r="AM115" s="1">
        <v>0</v>
      </c>
      <c r="AN115" s="1">
        <v>1</v>
      </c>
      <c r="AO115" s="1">
        <v>2</v>
      </c>
      <c r="AP115" s="1">
        <v>0</v>
      </c>
      <c r="AQ115" s="1">
        <v>1</v>
      </c>
      <c r="AR115" s="36">
        <v>0</v>
      </c>
      <c r="AS115" s="36">
        <v>1</v>
      </c>
      <c r="AT115" s="36">
        <v>0</v>
      </c>
      <c r="AU115" s="36">
        <v>1</v>
      </c>
    </row>
    <row r="116" spans="1:47">
      <c r="A116" s="49">
        <v>41909.791666666664</v>
      </c>
      <c r="B116" s="36" t="s">
        <v>94</v>
      </c>
      <c r="C116" s="36" t="s">
        <v>101</v>
      </c>
      <c r="D116" s="36" t="s">
        <v>366</v>
      </c>
      <c r="E116" s="36" t="s">
        <v>102</v>
      </c>
      <c r="F116" s="36" t="s">
        <v>603</v>
      </c>
      <c r="G116" s="36">
        <v>2</v>
      </c>
      <c r="H116" s="36">
        <v>23</v>
      </c>
      <c r="I116" s="36">
        <v>10.43</v>
      </c>
      <c r="J116" s="36">
        <v>5.08</v>
      </c>
      <c r="K116" s="36">
        <v>1145</v>
      </c>
      <c r="L116" s="36">
        <v>0</v>
      </c>
      <c r="M116" s="36">
        <v>0</v>
      </c>
      <c r="N116" s="36">
        <v>1145</v>
      </c>
      <c r="O116" s="36">
        <v>11</v>
      </c>
      <c r="P116" s="36">
        <v>0.96</v>
      </c>
      <c r="Q116" s="36">
        <v>539</v>
      </c>
      <c r="R116" s="36">
        <v>530</v>
      </c>
      <c r="S116" s="36">
        <v>0</v>
      </c>
      <c r="T116" s="36">
        <v>0</v>
      </c>
      <c r="U116" s="36">
        <v>98.33</v>
      </c>
      <c r="V116" s="36">
        <v>97.39</v>
      </c>
      <c r="W116" s="36">
        <v>530</v>
      </c>
      <c r="X116" s="36">
        <v>17</v>
      </c>
      <c r="Y116" s="36">
        <v>3.57</v>
      </c>
      <c r="Z116" s="36">
        <v>705</v>
      </c>
      <c r="AA116" s="36">
        <v>705</v>
      </c>
      <c r="AB116" s="36">
        <v>100</v>
      </c>
      <c r="AC116" s="36">
        <v>653</v>
      </c>
      <c r="AD116" s="36">
        <v>650.98</v>
      </c>
      <c r="AE116" s="36">
        <v>99.69</v>
      </c>
      <c r="AF116" s="36">
        <v>5.94</v>
      </c>
      <c r="AG116" s="36">
        <v>4.8333329999999997</v>
      </c>
      <c r="AH116" s="36">
        <v>116.92</v>
      </c>
      <c r="AI116" s="36">
        <v>81.31</v>
      </c>
      <c r="AJ116" s="46">
        <f t="shared" ca="1" si="2"/>
        <v>7</v>
      </c>
      <c r="AK116" s="47">
        <v>3.5715786377578893</v>
      </c>
      <c r="AL116" s="48">
        <v>14.067899999999998</v>
      </c>
      <c r="AM116" s="1">
        <v>0</v>
      </c>
      <c r="AN116" s="1">
        <v>0</v>
      </c>
      <c r="AO116" s="1">
        <v>2</v>
      </c>
      <c r="AP116" s="1">
        <v>0</v>
      </c>
      <c r="AQ116" s="1">
        <v>0</v>
      </c>
      <c r="AR116" s="36">
        <v>1</v>
      </c>
      <c r="AS116" s="36">
        <v>1</v>
      </c>
      <c r="AT116" s="36">
        <v>4</v>
      </c>
      <c r="AU116" s="36">
        <v>1</v>
      </c>
    </row>
    <row r="117" spans="1:47">
      <c r="A117" s="49">
        <v>41909.791666666664</v>
      </c>
      <c r="B117" s="36" t="s">
        <v>94</v>
      </c>
      <c r="C117" s="36" t="s">
        <v>101</v>
      </c>
      <c r="D117" s="36" t="s">
        <v>291</v>
      </c>
      <c r="E117" s="36" t="s">
        <v>102</v>
      </c>
      <c r="F117" s="36" t="s">
        <v>589</v>
      </c>
      <c r="G117" s="36">
        <v>4</v>
      </c>
      <c r="H117" s="36">
        <v>55</v>
      </c>
      <c r="I117" s="36">
        <v>22.06</v>
      </c>
      <c r="J117" s="36">
        <v>14.9</v>
      </c>
      <c r="K117" s="36">
        <v>2009</v>
      </c>
      <c r="L117" s="36">
        <v>0</v>
      </c>
      <c r="M117" s="36">
        <v>0</v>
      </c>
      <c r="N117" s="36">
        <v>2009</v>
      </c>
      <c r="O117" s="36">
        <v>24</v>
      </c>
      <c r="P117" s="36">
        <v>1.19</v>
      </c>
      <c r="Q117" s="36">
        <v>533</v>
      </c>
      <c r="R117" s="36">
        <v>515</v>
      </c>
      <c r="S117" s="36">
        <v>0</v>
      </c>
      <c r="T117" s="36">
        <v>0</v>
      </c>
      <c r="U117" s="36">
        <v>96.62</v>
      </c>
      <c r="V117" s="36">
        <v>95.47</v>
      </c>
      <c r="W117" s="36">
        <v>515</v>
      </c>
      <c r="X117" s="36">
        <v>6</v>
      </c>
      <c r="Y117" s="36">
        <v>1.17</v>
      </c>
      <c r="Z117" s="36">
        <v>1642</v>
      </c>
      <c r="AA117" s="36">
        <v>1639.04</v>
      </c>
      <c r="AB117" s="36">
        <v>99.82</v>
      </c>
      <c r="AC117" s="36">
        <v>1657</v>
      </c>
      <c r="AD117" s="36">
        <v>1635.96</v>
      </c>
      <c r="AE117" s="36">
        <v>98.73</v>
      </c>
      <c r="AF117" s="36">
        <v>6.83</v>
      </c>
      <c r="AG117" s="36">
        <v>1.1722220000000001</v>
      </c>
      <c r="AH117" s="36">
        <v>45.82</v>
      </c>
      <c r="AI117" s="36">
        <v>17.170000000000002</v>
      </c>
      <c r="AJ117" s="46">
        <f t="shared" ca="1" si="2"/>
        <v>7</v>
      </c>
      <c r="AK117" s="47">
        <v>1.1720581340834504</v>
      </c>
      <c r="AL117" s="48">
        <v>24.144900000000007</v>
      </c>
      <c r="AM117" s="1">
        <v>0</v>
      </c>
      <c r="AN117" s="1">
        <v>0</v>
      </c>
      <c r="AO117" s="1">
        <v>1</v>
      </c>
      <c r="AP117" s="1">
        <v>0</v>
      </c>
      <c r="AQ117" s="1">
        <v>0</v>
      </c>
      <c r="AR117" s="36">
        <v>0</v>
      </c>
      <c r="AS117" s="36">
        <v>1</v>
      </c>
      <c r="AT117" s="36">
        <v>2</v>
      </c>
      <c r="AU117" s="36">
        <v>7</v>
      </c>
    </row>
    <row r="118" spans="1:47">
      <c r="A118" s="49">
        <v>41909.791666666664</v>
      </c>
      <c r="B118" s="36" t="s">
        <v>94</v>
      </c>
      <c r="C118" s="36" t="s">
        <v>101</v>
      </c>
      <c r="D118" s="36" t="s">
        <v>295</v>
      </c>
      <c r="E118" s="36" t="s">
        <v>102</v>
      </c>
      <c r="F118" s="36" t="s">
        <v>584</v>
      </c>
      <c r="G118" s="36">
        <v>2</v>
      </c>
      <c r="H118" s="36">
        <v>23</v>
      </c>
      <c r="I118" s="36">
        <v>10.64</v>
      </c>
      <c r="J118" s="36">
        <v>5.84</v>
      </c>
      <c r="K118" s="36">
        <v>948</v>
      </c>
      <c r="L118" s="36">
        <v>0</v>
      </c>
      <c r="M118" s="36">
        <v>0</v>
      </c>
      <c r="N118" s="36">
        <v>948</v>
      </c>
      <c r="O118" s="36">
        <v>7</v>
      </c>
      <c r="P118" s="36">
        <v>0.74</v>
      </c>
      <c r="Q118" s="36">
        <v>442</v>
      </c>
      <c r="R118" s="36">
        <v>437</v>
      </c>
      <c r="S118" s="36">
        <v>0</v>
      </c>
      <c r="T118" s="36">
        <v>0</v>
      </c>
      <c r="U118" s="36">
        <v>98.87</v>
      </c>
      <c r="V118" s="36">
        <v>98.14</v>
      </c>
      <c r="W118" s="36">
        <v>437</v>
      </c>
      <c r="X118" s="36">
        <v>8</v>
      </c>
      <c r="Y118" s="36">
        <v>2.04</v>
      </c>
      <c r="Z118" s="36">
        <v>1476</v>
      </c>
      <c r="AA118" s="36">
        <v>1476</v>
      </c>
      <c r="AB118" s="36">
        <v>100</v>
      </c>
      <c r="AC118" s="36">
        <v>1431</v>
      </c>
      <c r="AD118" s="36">
        <v>1432</v>
      </c>
      <c r="AE118" s="36">
        <v>100.07</v>
      </c>
      <c r="AF118" s="36">
        <v>6.47</v>
      </c>
      <c r="AG118" s="36">
        <v>4.9166670000000003</v>
      </c>
      <c r="AH118" s="36">
        <v>110.69</v>
      </c>
      <c r="AI118" s="36">
        <v>76.03</v>
      </c>
      <c r="AJ118" s="46">
        <f t="shared" ca="1" si="2"/>
        <v>7</v>
      </c>
      <c r="AK118" s="47">
        <v>2.0356234096692112</v>
      </c>
      <c r="AL118" s="48">
        <v>8.2211999999999978</v>
      </c>
      <c r="AM118" s="1">
        <v>0</v>
      </c>
      <c r="AN118" s="1">
        <v>0</v>
      </c>
      <c r="AO118" s="1">
        <v>1</v>
      </c>
      <c r="AP118" s="1">
        <v>0</v>
      </c>
      <c r="AQ118" s="1">
        <v>0</v>
      </c>
      <c r="AR118" s="36">
        <v>1</v>
      </c>
      <c r="AS118" s="36">
        <v>0</v>
      </c>
      <c r="AT118" s="36">
        <v>2</v>
      </c>
      <c r="AU118" s="36">
        <v>1</v>
      </c>
    </row>
    <row r="119" spans="1:47">
      <c r="A119" s="49">
        <v>41909.791666666664</v>
      </c>
      <c r="B119" s="36" t="s">
        <v>94</v>
      </c>
      <c r="C119" s="36" t="s">
        <v>101</v>
      </c>
      <c r="D119" s="36" t="s">
        <v>295</v>
      </c>
      <c r="E119" s="36" t="s">
        <v>102</v>
      </c>
      <c r="F119" s="36" t="s">
        <v>296</v>
      </c>
      <c r="G119" s="36">
        <v>3</v>
      </c>
      <c r="H119" s="36">
        <v>47</v>
      </c>
      <c r="I119" s="36">
        <v>17</v>
      </c>
      <c r="J119" s="36">
        <v>10.66</v>
      </c>
      <c r="K119" s="36">
        <v>657</v>
      </c>
      <c r="L119" s="36">
        <v>0</v>
      </c>
      <c r="M119" s="36">
        <v>0</v>
      </c>
      <c r="N119" s="36">
        <v>657</v>
      </c>
      <c r="O119" s="36">
        <v>3</v>
      </c>
      <c r="P119" s="36">
        <v>0.46</v>
      </c>
      <c r="Q119" s="36">
        <v>341</v>
      </c>
      <c r="R119" s="36">
        <v>333</v>
      </c>
      <c r="S119" s="36">
        <v>0</v>
      </c>
      <c r="T119" s="36">
        <v>0</v>
      </c>
      <c r="U119" s="36">
        <v>97.65</v>
      </c>
      <c r="V119" s="36">
        <v>97.2</v>
      </c>
      <c r="W119" s="36">
        <v>333</v>
      </c>
      <c r="X119" s="36">
        <v>9</v>
      </c>
      <c r="Y119" s="36">
        <v>2.34</v>
      </c>
      <c r="Z119" s="36">
        <v>1070</v>
      </c>
      <c r="AA119" s="36">
        <v>1070.96</v>
      </c>
      <c r="AB119" s="36">
        <v>100.09</v>
      </c>
      <c r="AC119" s="36">
        <v>1123</v>
      </c>
      <c r="AD119" s="36">
        <v>1121.99</v>
      </c>
      <c r="AE119" s="36">
        <v>99.91</v>
      </c>
      <c r="AF119" s="36">
        <v>7.46</v>
      </c>
      <c r="AG119" s="36">
        <v>1.5777779999999999</v>
      </c>
      <c r="AH119" s="36">
        <v>69.989999999999995</v>
      </c>
      <c r="AI119" s="36">
        <v>21.15</v>
      </c>
      <c r="AJ119" s="46">
        <f t="shared" ca="1" si="2"/>
        <v>7</v>
      </c>
      <c r="AK119" s="47">
        <v>2.3435669088352475</v>
      </c>
      <c r="AL119" s="48">
        <v>9.5479999999999912</v>
      </c>
      <c r="AM119" s="1">
        <v>0</v>
      </c>
      <c r="AN119" s="1">
        <v>0</v>
      </c>
      <c r="AO119" s="1">
        <v>2</v>
      </c>
      <c r="AP119" s="1">
        <v>0</v>
      </c>
      <c r="AQ119" s="1">
        <v>1</v>
      </c>
      <c r="AR119" s="36">
        <v>1</v>
      </c>
      <c r="AS119" s="36">
        <v>1</v>
      </c>
      <c r="AT119" s="36">
        <v>5</v>
      </c>
      <c r="AU119" s="36">
        <v>6</v>
      </c>
    </row>
    <row r="120" spans="1:47">
      <c r="A120" s="49">
        <v>41909.791666666664</v>
      </c>
      <c r="B120" s="36" t="s">
        <v>94</v>
      </c>
      <c r="C120" s="36" t="s">
        <v>101</v>
      </c>
      <c r="D120" s="36" t="s">
        <v>297</v>
      </c>
      <c r="E120" s="36" t="s">
        <v>102</v>
      </c>
      <c r="F120" s="36" t="s">
        <v>298</v>
      </c>
      <c r="G120" s="36">
        <v>2</v>
      </c>
      <c r="H120" s="36">
        <v>23</v>
      </c>
      <c r="I120" s="36">
        <v>10.54</v>
      </c>
      <c r="J120" s="36">
        <v>5.84</v>
      </c>
      <c r="K120" s="36">
        <v>706</v>
      </c>
      <c r="L120" s="36">
        <v>0</v>
      </c>
      <c r="M120" s="36">
        <v>0</v>
      </c>
      <c r="N120" s="36">
        <v>706</v>
      </c>
      <c r="O120" s="36">
        <v>26</v>
      </c>
      <c r="P120" s="36">
        <v>3.68</v>
      </c>
      <c r="Q120" s="36">
        <v>187</v>
      </c>
      <c r="R120" s="36">
        <v>185</v>
      </c>
      <c r="S120" s="36">
        <v>0</v>
      </c>
      <c r="T120" s="36">
        <v>0</v>
      </c>
      <c r="U120" s="36">
        <v>98.93</v>
      </c>
      <c r="V120" s="36">
        <v>95.29</v>
      </c>
      <c r="W120" s="36">
        <v>185</v>
      </c>
      <c r="X120" s="36">
        <v>2</v>
      </c>
      <c r="Y120" s="36">
        <v>1.18</v>
      </c>
      <c r="Z120" s="36">
        <v>177</v>
      </c>
      <c r="AA120" s="36">
        <v>177</v>
      </c>
      <c r="AB120" s="36">
        <v>100</v>
      </c>
      <c r="AC120" s="36">
        <v>163</v>
      </c>
      <c r="AD120" s="36">
        <v>162.01</v>
      </c>
      <c r="AE120" s="36">
        <v>99.39</v>
      </c>
      <c r="AF120" s="36">
        <v>2.2400000000000002</v>
      </c>
      <c r="AG120" s="36">
        <v>0.51111110000000004</v>
      </c>
      <c r="AH120" s="36">
        <v>38.42</v>
      </c>
      <c r="AI120" s="36">
        <v>22.77</v>
      </c>
      <c r="AJ120" s="46">
        <f t="shared" ca="1" si="2"/>
        <v>7</v>
      </c>
      <c r="AK120" s="47">
        <v>1.1764013881536382</v>
      </c>
      <c r="AL120" s="48">
        <v>8.8076999999999881</v>
      </c>
      <c r="AM120" s="1">
        <v>0</v>
      </c>
      <c r="AN120" s="1">
        <v>0</v>
      </c>
      <c r="AO120" s="1">
        <v>1</v>
      </c>
      <c r="AP120" s="1">
        <v>0</v>
      </c>
      <c r="AQ120" s="1">
        <v>0</v>
      </c>
      <c r="AR120" s="36">
        <v>0</v>
      </c>
      <c r="AS120" s="36">
        <v>1</v>
      </c>
      <c r="AT120" s="36">
        <v>1</v>
      </c>
      <c r="AU120" s="36">
        <v>7</v>
      </c>
    </row>
    <row r="121" spans="1:47">
      <c r="A121" s="49">
        <v>41909.791666666664</v>
      </c>
      <c r="B121" s="36" t="s">
        <v>94</v>
      </c>
      <c r="C121" s="36" t="s">
        <v>101</v>
      </c>
      <c r="D121" s="36" t="s">
        <v>297</v>
      </c>
      <c r="E121" s="36" t="s">
        <v>102</v>
      </c>
      <c r="F121" s="36" t="s">
        <v>329</v>
      </c>
      <c r="G121" s="36">
        <v>2</v>
      </c>
      <c r="H121" s="36">
        <v>23</v>
      </c>
      <c r="I121" s="36">
        <v>10.58</v>
      </c>
      <c r="J121" s="36">
        <v>5.84</v>
      </c>
      <c r="K121" s="36">
        <v>840</v>
      </c>
      <c r="L121" s="36">
        <v>0</v>
      </c>
      <c r="M121" s="36">
        <v>0</v>
      </c>
      <c r="N121" s="36">
        <v>840</v>
      </c>
      <c r="O121" s="36">
        <v>14</v>
      </c>
      <c r="P121" s="36">
        <v>1.67</v>
      </c>
      <c r="Q121" s="36">
        <v>425</v>
      </c>
      <c r="R121" s="36">
        <v>419</v>
      </c>
      <c r="S121" s="36">
        <v>0</v>
      </c>
      <c r="T121" s="36">
        <v>0</v>
      </c>
      <c r="U121" s="36">
        <v>98.59</v>
      </c>
      <c r="V121" s="36">
        <v>96.94</v>
      </c>
      <c r="W121" s="36">
        <v>419</v>
      </c>
      <c r="X121" s="36">
        <v>4</v>
      </c>
      <c r="Y121" s="36">
        <v>0.92</v>
      </c>
      <c r="Z121" s="36">
        <v>163</v>
      </c>
      <c r="AA121" s="36">
        <v>162.01</v>
      </c>
      <c r="AB121" s="36">
        <v>99.39</v>
      </c>
      <c r="AC121" s="36">
        <v>177</v>
      </c>
      <c r="AD121" s="36">
        <v>177</v>
      </c>
      <c r="AE121" s="36">
        <v>100</v>
      </c>
      <c r="AF121" s="36">
        <v>4.6399999999999997</v>
      </c>
      <c r="AG121" s="36">
        <v>2.35</v>
      </c>
      <c r="AH121" s="36">
        <v>79.41</v>
      </c>
      <c r="AI121" s="36">
        <v>50.66</v>
      </c>
      <c r="AJ121" s="46">
        <f t="shared" ca="1" si="2"/>
        <v>7</v>
      </c>
      <c r="AK121" s="47">
        <v>0.9216802230466139</v>
      </c>
      <c r="AL121" s="48">
        <v>13.00500000000001</v>
      </c>
      <c r="AM121" s="1">
        <v>0</v>
      </c>
      <c r="AN121" s="1">
        <v>0</v>
      </c>
      <c r="AO121" s="1">
        <v>1</v>
      </c>
      <c r="AP121" s="1">
        <v>0</v>
      </c>
      <c r="AQ121" s="1">
        <v>0</v>
      </c>
      <c r="AR121" s="36">
        <v>0</v>
      </c>
      <c r="AS121" s="36">
        <v>1</v>
      </c>
      <c r="AT121" s="36">
        <v>0</v>
      </c>
      <c r="AU121" s="36">
        <v>3</v>
      </c>
    </row>
    <row r="122" spans="1:47">
      <c r="A122" s="49">
        <v>41909.791666666664</v>
      </c>
      <c r="B122" s="36" t="s">
        <v>94</v>
      </c>
      <c r="C122" s="36" t="s">
        <v>101</v>
      </c>
      <c r="D122" s="36" t="s">
        <v>860</v>
      </c>
      <c r="E122" s="36" t="s">
        <v>102</v>
      </c>
      <c r="F122" s="36" t="s">
        <v>861</v>
      </c>
      <c r="G122" s="36">
        <v>2</v>
      </c>
      <c r="H122" s="36">
        <v>23</v>
      </c>
      <c r="I122" s="36">
        <v>9.3800000000000008</v>
      </c>
      <c r="J122" s="36">
        <v>4.34</v>
      </c>
      <c r="K122" s="36">
        <v>5576</v>
      </c>
      <c r="L122" s="36">
        <v>0</v>
      </c>
      <c r="M122" s="36">
        <v>0</v>
      </c>
      <c r="N122" s="36">
        <v>5576</v>
      </c>
      <c r="O122" s="36">
        <v>32</v>
      </c>
      <c r="P122" s="36">
        <v>0.56999999999999995</v>
      </c>
      <c r="Q122" s="36">
        <v>657</v>
      </c>
      <c r="R122" s="36">
        <v>646</v>
      </c>
      <c r="S122" s="36">
        <v>0</v>
      </c>
      <c r="T122" s="36">
        <v>0</v>
      </c>
      <c r="U122" s="36">
        <v>98.33</v>
      </c>
      <c r="V122" s="36">
        <v>97.77</v>
      </c>
      <c r="W122" s="36">
        <v>646</v>
      </c>
      <c r="X122" s="36">
        <v>6</v>
      </c>
      <c r="Y122" s="36">
        <v>0.95</v>
      </c>
      <c r="Z122" s="36">
        <v>867</v>
      </c>
      <c r="AA122" s="36">
        <v>855.04</v>
      </c>
      <c r="AB122" s="36">
        <v>98.62</v>
      </c>
      <c r="AC122" s="36">
        <v>847</v>
      </c>
      <c r="AD122" s="36">
        <v>840.99</v>
      </c>
      <c r="AE122" s="36">
        <v>99.29</v>
      </c>
      <c r="AF122" s="36">
        <v>7.97</v>
      </c>
      <c r="AG122" s="36">
        <v>6.6388889999999998</v>
      </c>
      <c r="AH122" s="36">
        <v>183.35</v>
      </c>
      <c r="AI122" s="36">
        <v>83.33</v>
      </c>
      <c r="AJ122" s="46">
        <f t="shared" ca="1" si="2"/>
        <v>7</v>
      </c>
      <c r="AK122" s="47">
        <v>0.94944220270591018</v>
      </c>
      <c r="AL122" s="48">
        <v>14.651100000000026</v>
      </c>
      <c r="AM122" s="1">
        <v>0</v>
      </c>
      <c r="AN122" s="1">
        <v>0</v>
      </c>
      <c r="AO122" s="1">
        <v>1</v>
      </c>
      <c r="AP122" s="1">
        <v>0</v>
      </c>
      <c r="AQ122" s="1">
        <v>0</v>
      </c>
      <c r="AR122" s="36">
        <v>0</v>
      </c>
      <c r="AS122" s="36">
        <v>1</v>
      </c>
      <c r="AT122" s="36">
        <v>0</v>
      </c>
      <c r="AU122" s="36">
        <v>1</v>
      </c>
    </row>
    <row r="123" spans="1:47">
      <c r="A123" s="49">
        <v>41909.791666666664</v>
      </c>
      <c r="B123" s="36" t="s">
        <v>94</v>
      </c>
      <c r="C123" s="36" t="s">
        <v>101</v>
      </c>
      <c r="D123" s="36" t="s">
        <v>241</v>
      </c>
      <c r="E123" s="36" t="s">
        <v>102</v>
      </c>
      <c r="F123" s="36" t="s">
        <v>467</v>
      </c>
      <c r="G123" s="36">
        <v>2</v>
      </c>
      <c r="H123" s="36">
        <v>23</v>
      </c>
      <c r="I123" s="36">
        <v>10.97</v>
      </c>
      <c r="J123" s="36">
        <v>5.84</v>
      </c>
      <c r="K123" s="36">
        <v>933</v>
      </c>
      <c r="L123" s="36">
        <v>0</v>
      </c>
      <c r="M123" s="36">
        <v>0</v>
      </c>
      <c r="N123" s="36">
        <v>933</v>
      </c>
      <c r="O123" s="36">
        <v>10</v>
      </c>
      <c r="P123" s="36">
        <v>1.07</v>
      </c>
      <c r="Q123" s="36">
        <v>470</v>
      </c>
      <c r="R123" s="36">
        <v>439</v>
      </c>
      <c r="S123" s="36">
        <v>0</v>
      </c>
      <c r="T123" s="36">
        <v>0</v>
      </c>
      <c r="U123" s="36">
        <v>93.4</v>
      </c>
      <c r="V123" s="36">
        <v>92.4</v>
      </c>
      <c r="W123" s="36">
        <v>439</v>
      </c>
      <c r="X123" s="36">
        <v>26</v>
      </c>
      <c r="Y123" s="36">
        <v>6.31</v>
      </c>
      <c r="Z123" s="36">
        <v>339</v>
      </c>
      <c r="AA123" s="36">
        <v>336.02</v>
      </c>
      <c r="AB123" s="36">
        <v>99.12</v>
      </c>
      <c r="AC123" s="36">
        <v>314</v>
      </c>
      <c r="AD123" s="36">
        <v>309.01</v>
      </c>
      <c r="AE123" s="36">
        <v>98.41</v>
      </c>
      <c r="AF123" s="36">
        <v>5.85</v>
      </c>
      <c r="AG123" s="36">
        <v>1.661111</v>
      </c>
      <c r="AH123" s="36">
        <v>100.14</v>
      </c>
      <c r="AI123" s="36">
        <v>28.4</v>
      </c>
      <c r="AJ123" s="46">
        <f t="shared" ca="1" si="2"/>
        <v>7</v>
      </c>
      <c r="AK123" s="47">
        <v>6.310832787203573</v>
      </c>
      <c r="AL123" s="48">
        <v>35.71999999999997</v>
      </c>
      <c r="AM123" s="1">
        <v>1</v>
      </c>
      <c r="AN123" s="1">
        <v>1</v>
      </c>
      <c r="AO123" s="1">
        <v>4</v>
      </c>
      <c r="AP123" s="1">
        <v>3</v>
      </c>
      <c r="AQ123" s="1">
        <v>5</v>
      </c>
      <c r="AR123" s="36">
        <v>1</v>
      </c>
      <c r="AS123" s="36">
        <v>1</v>
      </c>
      <c r="AT123" s="36">
        <v>6</v>
      </c>
      <c r="AU123" s="36">
        <v>7</v>
      </c>
    </row>
    <row r="124" spans="1:47">
      <c r="A124" s="49">
        <v>41909.791666666664</v>
      </c>
      <c r="B124" s="36" t="s">
        <v>94</v>
      </c>
      <c r="C124" s="36" t="s">
        <v>101</v>
      </c>
      <c r="D124" s="36" t="s">
        <v>299</v>
      </c>
      <c r="E124" s="36" t="s">
        <v>102</v>
      </c>
      <c r="F124" s="36" t="s">
        <v>1022</v>
      </c>
      <c r="G124" s="36">
        <v>2</v>
      </c>
      <c r="H124" s="36">
        <v>23</v>
      </c>
      <c r="I124" s="36">
        <v>10.25</v>
      </c>
      <c r="J124" s="36">
        <v>5.08</v>
      </c>
      <c r="K124" s="36">
        <v>1773</v>
      </c>
      <c r="L124" s="36">
        <v>0</v>
      </c>
      <c r="M124" s="36">
        <v>0</v>
      </c>
      <c r="N124" s="36">
        <v>1773</v>
      </c>
      <c r="O124" s="36">
        <v>14</v>
      </c>
      <c r="P124" s="36">
        <v>0.79</v>
      </c>
      <c r="Q124" s="36">
        <v>299</v>
      </c>
      <c r="R124" s="36">
        <v>298</v>
      </c>
      <c r="S124" s="36">
        <v>0</v>
      </c>
      <c r="T124" s="36">
        <v>0</v>
      </c>
      <c r="U124" s="36">
        <v>99.67</v>
      </c>
      <c r="V124" s="36">
        <v>98.88</v>
      </c>
      <c r="W124" s="36">
        <v>298</v>
      </c>
      <c r="X124" s="36">
        <v>6</v>
      </c>
      <c r="Y124" s="36">
        <v>2.0099999999999998</v>
      </c>
      <c r="Z124" s="36">
        <v>175</v>
      </c>
      <c r="AA124" s="36">
        <v>174</v>
      </c>
      <c r="AB124" s="36">
        <v>99.43</v>
      </c>
      <c r="AC124" s="36">
        <v>181</v>
      </c>
      <c r="AD124" s="36">
        <v>174</v>
      </c>
      <c r="AE124" s="36">
        <v>96.13</v>
      </c>
      <c r="AF124" s="36">
        <v>4.0199999999999996</v>
      </c>
      <c r="AG124" s="36">
        <v>1.227778</v>
      </c>
      <c r="AH124" s="36">
        <v>79.12</v>
      </c>
      <c r="AI124" s="36">
        <v>30.52</v>
      </c>
      <c r="AJ124" s="46">
        <f t="shared" ca="1" si="2"/>
        <v>7</v>
      </c>
      <c r="AK124" s="47">
        <v>2.0134228187919461</v>
      </c>
      <c r="AL124" s="48">
        <v>3.3488000000000135</v>
      </c>
      <c r="AM124" s="1">
        <v>0</v>
      </c>
      <c r="AN124" s="1">
        <v>0</v>
      </c>
      <c r="AO124" s="1">
        <v>1</v>
      </c>
      <c r="AP124" s="1">
        <v>0</v>
      </c>
      <c r="AQ124" s="1">
        <v>0</v>
      </c>
      <c r="AR124" s="36">
        <v>1</v>
      </c>
      <c r="AS124" s="36">
        <v>0</v>
      </c>
      <c r="AT124" s="36">
        <v>1</v>
      </c>
      <c r="AU124" s="36">
        <v>1</v>
      </c>
    </row>
    <row r="125" spans="1:47">
      <c r="A125" s="50">
        <v>41909</v>
      </c>
      <c r="B125" s="36" t="s">
        <v>103</v>
      </c>
      <c r="C125" s="36" t="s">
        <v>107</v>
      </c>
      <c r="D125" s="36" t="s">
        <v>300</v>
      </c>
      <c r="E125" s="36" t="s">
        <v>108</v>
      </c>
      <c r="F125" s="36" t="s">
        <v>361</v>
      </c>
      <c r="G125" s="36">
        <v>2</v>
      </c>
      <c r="H125" s="36">
        <v>24</v>
      </c>
      <c r="I125" s="36">
        <v>11</v>
      </c>
      <c r="J125" s="36">
        <v>6.6150000000000002</v>
      </c>
      <c r="K125" s="36">
        <v>481</v>
      </c>
      <c r="L125" s="36">
        <v>0</v>
      </c>
      <c r="M125" s="36">
        <v>0</v>
      </c>
      <c r="N125" s="36">
        <v>481</v>
      </c>
      <c r="O125" s="36">
        <v>2</v>
      </c>
      <c r="P125" s="36">
        <v>0.42</v>
      </c>
      <c r="Q125" s="36">
        <v>248</v>
      </c>
      <c r="R125" s="36">
        <v>243</v>
      </c>
      <c r="S125" s="36">
        <v>0</v>
      </c>
      <c r="T125" s="36">
        <v>0</v>
      </c>
      <c r="U125" s="36">
        <v>97.98</v>
      </c>
      <c r="V125" s="36">
        <v>97.58</v>
      </c>
      <c r="W125" s="36">
        <v>243</v>
      </c>
      <c r="X125" s="36">
        <v>10</v>
      </c>
      <c r="Y125" s="36">
        <v>4.12</v>
      </c>
      <c r="Z125" s="36">
        <v>248</v>
      </c>
      <c r="AA125" s="36">
        <v>228</v>
      </c>
      <c r="AB125" s="36">
        <v>91.94</v>
      </c>
      <c r="AC125" s="36">
        <v>357</v>
      </c>
      <c r="AD125" s="36">
        <v>265</v>
      </c>
      <c r="AE125" s="36">
        <v>74.23</v>
      </c>
      <c r="AF125" s="36">
        <v>3.86</v>
      </c>
      <c r="AG125" s="36">
        <v>0.2</v>
      </c>
      <c r="AH125" s="36">
        <v>58.4</v>
      </c>
      <c r="AI125" s="36">
        <v>5.0999999999999996</v>
      </c>
      <c r="AJ125" s="46">
        <f t="shared" ca="1" si="2"/>
        <v>7</v>
      </c>
      <c r="AK125" s="47">
        <v>3.5714285714285712</v>
      </c>
      <c r="AL125" s="48">
        <v>6.0016000000000043</v>
      </c>
      <c r="AM125" s="1">
        <v>0</v>
      </c>
      <c r="AN125" s="1">
        <v>0</v>
      </c>
      <c r="AO125" s="1">
        <v>2</v>
      </c>
      <c r="AP125" s="1">
        <v>0</v>
      </c>
      <c r="AQ125" s="1">
        <v>0</v>
      </c>
      <c r="AR125" s="36">
        <v>1</v>
      </c>
      <c r="AS125" s="36">
        <v>1</v>
      </c>
      <c r="AT125" s="36">
        <v>5</v>
      </c>
      <c r="AU125" s="36">
        <v>3</v>
      </c>
    </row>
    <row r="126" spans="1:47">
      <c r="A126" s="50">
        <v>41909</v>
      </c>
      <c r="B126" s="36" t="s">
        <v>103</v>
      </c>
      <c r="C126" s="36" t="s">
        <v>107</v>
      </c>
      <c r="D126" s="36" t="s">
        <v>300</v>
      </c>
      <c r="E126" s="36" t="s">
        <v>108</v>
      </c>
      <c r="F126" s="36" t="s">
        <v>301</v>
      </c>
      <c r="G126" s="36">
        <v>4</v>
      </c>
      <c r="H126" s="36">
        <v>56</v>
      </c>
      <c r="I126" s="36">
        <v>23</v>
      </c>
      <c r="J126" s="36">
        <v>16.63</v>
      </c>
      <c r="K126" s="36">
        <v>3267</v>
      </c>
      <c r="L126" s="36">
        <v>0</v>
      </c>
      <c r="M126" s="36">
        <v>0</v>
      </c>
      <c r="N126" s="36">
        <v>3267</v>
      </c>
      <c r="O126" s="36">
        <v>60</v>
      </c>
      <c r="P126" s="36">
        <v>1.84</v>
      </c>
      <c r="Q126" s="36">
        <v>1518</v>
      </c>
      <c r="R126" s="36">
        <v>1465</v>
      </c>
      <c r="S126" s="36">
        <v>0</v>
      </c>
      <c r="T126" s="36">
        <v>0</v>
      </c>
      <c r="U126" s="36">
        <v>96.51</v>
      </c>
      <c r="V126" s="36">
        <v>94.74</v>
      </c>
      <c r="W126" s="36">
        <v>1465</v>
      </c>
      <c r="X126" s="36">
        <v>14</v>
      </c>
      <c r="Y126" s="36">
        <v>0.96</v>
      </c>
      <c r="Z126" s="36">
        <v>396</v>
      </c>
      <c r="AA126" s="36">
        <v>277</v>
      </c>
      <c r="AB126" s="36">
        <v>69.95</v>
      </c>
      <c r="AC126" s="36">
        <v>278</v>
      </c>
      <c r="AD126" s="36">
        <v>264</v>
      </c>
      <c r="AE126" s="36">
        <v>94.96</v>
      </c>
      <c r="AF126" s="36">
        <v>29.03</v>
      </c>
      <c r="AG126" s="36">
        <v>29.03</v>
      </c>
      <c r="AH126" s="36">
        <v>174.57</v>
      </c>
      <c r="AI126" s="36">
        <v>100</v>
      </c>
      <c r="AJ126" s="46">
        <f t="shared" ca="1" si="2"/>
        <v>7</v>
      </c>
      <c r="AK126" s="47">
        <v>0.96418732782369143</v>
      </c>
      <c r="AL126" s="48">
        <v>79.846800000000073</v>
      </c>
      <c r="AM126" s="1">
        <v>0</v>
      </c>
      <c r="AN126" s="1">
        <v>1</v>
      </c>
      <c r="AO126" s="1">
        <v>2</v>
      </c>
      <c r="AP126" s="1">
        <v>0</v>
      </c>
      <c r="AQ126" s="1">
        <v>4</v>
      </c>
      <c r="AR126" s="36">
        <v>0</v>
      </c>
      <c r="AS126" s="36">
        <v>1</v>
      </c>
      <c r="AT126" s="36">
        <v>0</v>
      </c>
      <c r="AU126" s="36">
        <v>6</v>
      </c>
    </row>
    <row r="127" spans="1:47">
      <c r="A127" s="50">
        <v>41909</v>
      </c>
      <c r="B127" s="36" t="s">
        <v>103</v>
      </c>
      <c r="C127" s="36" t="s">
        <v>107</v>
      </c>
      <c r="D127" s="36" t="s">
        <v>302</v>
      </c>
      <c r="E127" s="36" t="s">
        <v>108</v>
      </c>
      <c r="F127" s="36" t="s">
        <v>403</v>
      </c>
      <c r="G127" s="36">
        <v>6</v>
      </c>
      <c r="H127" s="36">
        <v>64</v>
      </c>
      <c r="I127" s="36">
        <v>38</v>
      </c>
      <c r="J127" s="36">
        <v>30.08</v>
      </c>
      <c r="K127" s="36">
        <v>21133</v>
      </c>
      <c r="L127" s="36">
        <v>1644</v>
      </c>
      <c r="M127" s="36">
        <v>7.78</v>
      </c>
      <c r="N127" s="36">
        <v>19489</v>
      </c>
      <c r="O127" s="36">
        <v>10</v>
      </c>
      <c r="P127" s="36">
        <v>0.05</v>
      </c>
      <c r="Q127" s="36">
        <v>9769</v>
      </c>
      <c r="R127" s="36">
        <v>8829</v>
      </c>
      <c r="S127" s="36">
        <v>824</v>
      </c>
      <c r="T127" s="36">
        <v>8.43</v>
      </c>
      <c r="U127" s="36">
        <v>90.38</v>
      </c>
      <c r="V127" s="36">
        <v>90.33</v>
      </c>
      <c r="W127" s="36">
        <v>8829</v>
      </c>
      <c r="X127" s="36">
        <v>13</v>
      </c>
      <c r="Y127" s="36">
        <v>0.15</v>
      </c>
      <c r="Z127" s="36">
        <v>3076</v>
      </c>
      <c r="AA127" s="36">
        <v>3017</v>
      </c>
      <c r="AB127" s="36">
        <v>98.08</v>
      </c>
      <c r="AC127" s="36">
        <v>278</v>
      </c>
      <c r="AD127" s="36">
        <v>272</v>
      </c>
      <c r="AE127" s="36">
        <v>97.84</v>
      </c>
      <c r="AF127" s="36">
        <v>76</v>
      </c>
      <c r="AG127" s="36">
        <v>76</v>
      </c>
      <c r="AH127" s="36">
        <v>252.65</v>
      </c>
      <c r="AI127" s="36">
        <v>100</v>
      </c>
      <c r="AJ127" s="46">
        <f t="shared" ca="1" si="2"/>
        <v>7</v>
      </c>
      <c r="AK127" s="47">
        <v>0.21367521367521369</v>
      </c>
      <c r="AL127" s="48">
        <v>944.66230000000007</v>
      </c>
      <c r="AM127" s="1">
        <v>0</v>
      </c>
      <c r="AN127" s="1">
        <v>1</v>
      </c>
      <c r="AO127" s="1">
        <v>2</v>
      </c>
      <c r="AP127" s="1">
        <v>0</v>
      </c>
      <c r="AQ127" s="1">
        <v>6</v>
      </c>
      <c r="AR127" s="36">
        <v>0</v>
      </c>
      <c r="AS127" s="36">
        <v>1</v>
      </c>
      <c r="AT127" s="36">
        <v>0</v>
      </c>
      <c r="AU127" s="36">
        <v>7</v>
      </c>
    </row>
    <row r="128" spans="1:47">
      <c r="A128" s="50">
        <v>41909</v>
      </c>
      <c r="B128" s="36" t="s">
        <v>103</v>
      </c>
      <c r="C128" s="36" t="s">
        <v>107</v>
      </c>
      <c r="D128" s="36" t="s">
        <v>302</v>
      </c>
      <c r="E128" s="36" t="s">
        <v>108</v>
      </c>
      <c r="F128" s="36" t="s">
        <v>303</v>
      </c>
      <c r="G128" s="36">
        <v>6</v>
      </c>
      <c r="H128" s="36">
        <v>64</v>
      </c>
      <c r="I128" s="36">
        <v>38</v>
      </c>
      <c r="J128" s="36">
        <v>30.08</v>
      </c>
      <c r="K128" s="36">
        <v>15053</v>
      </c>
      <c r="L128" s="36">
        <v>5</v>
      </c>
      <c r="M128" s="36">
        <v>0.03</v>
      </c>
      <c r="N128" s="36">
        <v>15048</v>
      </c>
      <c r="O128" s="36">
        <v>7</v>
      </c>
      <c r="P128" s="36">
        <v>0.05</v>
      </c>
      <c r="Q128" s="36">
        <v>6807</v>
      </c>
      <c r="R128" s="36">
        <v>6614</v>
      </c>
      <c r="S128" s="36">
        <v>123</v>
      </c>
      <c r="T128" s="36">
        <v>1.81</v>
      </c>
      <c r="U128" s="36">
        <v>97.16</v>
      </c>
      <c r="V128" s="36">
        <v>97.12</v>
      </c>
      <c r="W128" s="36">
        <v>6614</v>
      </c>
      <c r="X128" s="36">
        <v>9</v>
      </c>
      <c r="Y128" s="36">
        <v>0.14000000000000001</v>
      </c>
      <c r="Z128" s="36">
        <v>3666</v>
      </c>
      <c r="AA128" s="36">
        <v>3590</v>
      </c>
      <c r="AB128" s="36">
        <v>97.93</v>
      </c>
      <c r="AC128" s="36">
        <v>1656</v>
      </c>
      <c r="AD128" s="36">
        <v>1641</v>
      </c>
      <c r="AE128" s="36">
        <v>99.09</v>
      </c>
      <c r="AF128" s="36">
        <v>75.86</v>
      </c>
      <c r="AG128" s="36">
        <v>75.86</v>
      </c>
      <c r="AH128" s="36">
        <v>252.21</v>
      </c>
      <c r="AI128" s="36">
        <v>100</v>
      </c>
      <c r="AJ128" s="46">
        <f t="shared" ca="1" si="2"/>
        <v>7</v>
      </c>
      <c r="AK128" s="47">
        <v>0.19292604501607716</v>
      </c>
      <c r="AL128" s="48">
        <v>196.0415999999997</v>
      </c>
      <c r="AM128" s="1">
        <v>0</v>
      </c>
      <c r="AN128" s="1">
        <v>0</v>
      </c>
      <c r="AO128" s="1">
        <v>1</v>
      </c>
      <c r="AP128" s="1">
        <v>0</v>
      </c>
      <c r="AQ128" s="1">
        <v>0</v>
      </c>
      <c r="AR128" s="36">
        <v>0</v>
      </c>
      <c r="AS128" s="36">
        <v>1</v>
      </c>
      <c r="AT128" s="36">
        <v>0</v>
      </c>
      <c r="AU128" s="36">
        <v>7</v>
      </c>
    </row>
    <row r="129" spans="1:47">
      <c r="A129" s="50">
        <v>41909</v>
      </c>
      <c r="B129" s="36" t="s">
        <v>103</v>
      </c>
      <c r="C129" s="36" t="s">
        <v>107</v>
      </c>
      <c r="D129" s="36" t="s">
        <v>1023</v>
      </c>
      <c r="E129" s="36" t="s">
        <v>108</v>
      </c>
      <c r="F129" s="36" t="s">
        <v>1024</v>
      </c>
      <c r="G129" s="36">
        <v>6</v>
      </c>
      <c r="H129" s="36">
        <v>56</v>
      </c>
      <c r="I129" s="36">
        <v>39</v>
      </c>
      <c r="J129" s="36">
        <v>31</v>
      </c>
      <c r="K129" s="36">
        <v>9629</v>
      </c>
      <c r="L129" s="36">
        <v>0</v>
      </c>
      <c r="M129" s="36">
        <v>0</v>
      </c>
      <c r="N129" s="36">
        <v>9629</v>
      </c>
      <c r="O129" s="36">
        <v>24</v>
      </c>
      <c r="P129" s="36">
        <v>0.25</v>
      </c>
      <c r="Q129" s="36">
        <v>4380</v>
      </c>
      <c r="R129" s="36">
        <v>4294</v>
      </c>
      <c r="S129" s="36">
        <v>48</v>
      </c>
      <c r="T129" s="36">
        <v>1.1000000000000001</v>
      </c>
      <c r="U129" s="36">
        <v>98.04</v>
      </c>
      <c r="V129" s="36">
        <v>97.79</v>
      </c>
      <c r="W129" s="36">
        <v>4294</v>
      </c>
      <c r="X129" s="36">
        <v>8</v>
      </c>
      <c r="Y129" s="36">
        <v>0.19</v>
      </c>
      <c r="Z129" s="36">
        <v>3750</v>
      </c>
      <c r="AA129" s="36">
        <v>3634</v>
      </c>
      <c r="AB129" s="36">
        <v>96.91</v>
      </c>
      <c r="AC129" s="36">
        <v>3592</v>
      </c>
      <c r="AD129" s="36">
        <v>3564</v>
      </c>
      <c r="AE129" s="36">
        <v>99.22</v>
      </c>
      <c r="AF129" s="36">
        <v>77.47</v>
      </c>
      <c r="AG129" s="36">
        <v>77.28</v>
      </c>
      <c r="AH129" s="36">
        <v>249.92</v>
      </c>
      <c r="AI129" s="36">
        <v>99.75</v>
      </c>
      <c r="AJ129" s="46">
        <f t="shared" ca="1" si="2"/>
        <v>7</v>
      </c>
      <c r="AK129" s="47">
        <v>0.18939393939393939</v>
      </c>
      <c r="AL129" s="48">
        <v>96.797999999999718</v>
      </c>
      <c r="AM129" s="1">
        <v>0</v>
      </c>
      <c r="AN129" s="1">
        <v>0</v>
      </c>
      <c r="AO129" s="1">
        <v>1</v>
      </c>
      <c r="AP129" s="1">
        <v>0</v>
      </c>
      <c r="AQ129" s="1">
        <v>0</v>
      </c>
      <c r="AR129" s="36">
        <v>0</v>
      </c>
      <c r="AS129" s="36">
        <v>1</v>
      </c>
      <c r="AT129" s="36">
        <v>0</v>
      </c>
      <c r="AU129" s="36">
        <v>2</v>
      </c>
    </row>
    <row r="130" spans="1:47">
      <c r="A130" s="50">
        <v>41909</v>
      </c>
      <c r="B130" s="36" t="s">
        <v>103</v>
      </c>
      <c r="C130" s="36" t="s">
        <v>107</v>
      </c>
      <c r="D130" s="36" t="s">
        <v>436</v>
      </c>
      <c r="E130" s="36" t="s">
        <v>108</v>
      </c>
      <c r="F130" s="36" t="s">
        <v>437</v>
      </c>
      <c r="G130" s="36">
        <v>4</v>
      </c>
      <c r="H130" s="36">
        <v>56</v>
      </c>
      <c r="I130" s="36">
        <v>23</v>
      </c>
      <c r="J130" s="36">
        <v>16.63</v>
      </c>
      <c r="K130" s="36">
        <v>4336</v>
      </c>
      <c r="L130" s="36">
        <v>0</v>
      </c>
      <c r="M130" s="36">
        <v>0</v>
      </c>
      <c r="N130" s="36">
        <v>4336</v>
      </c>
      <c r="O130" s="36">
        <v>8</v>
      </c>
      <c r="P130" s="36">
        <v>0.18</v>
      </c>
      <c r="Q130" s="36">
        <v>979</v>
      </c>
      <c r="R130" s="36">
        <v>978</v>
      </c>
      <c r="S130" s="36">
        <v>0</v>
      </c>
      <c r="T130" s="36">
        <v>0</v>
      </c>
      <c r="U130" s="36">
        <v>99.9</v>
      </c>
      <c r="V130" s="36">
        <v>99.71</v>
      </c>
      <c r="W130" s="36">
        <v>978</v>
      </c>
      <c r="X130" s="36">
        <v>31</v>
      </c>
      <c r="Y130" s="36">
        <v>3.17</v>
      </c>
      <c r="Z130" s="36">
        <v>807</v>
      </c>
      <c r="AA130" s="36">
        <v>806</v>
      </c>
      <c r="AB130" s="36">
        <v>99.88</v>
      </c>
      <c r="AC130" s="36">
        <v>922</v>
      </c>
      <c r="AD130" s="36">
        <v>920</v>
      </c>
      <c r="AE130" s="36">
        <v>99.78</v>
      </c>
      <c r="AF130" s="36">
        <v>15.59</v>
      </c>
      <c r="AG130" s="36">
        <v>11.04</v>
      </c>
      <c r="AH130" s="36">
        <v>93.73</v>
      </c>
      <c r="AI130" s="36">
        <v>70.819999999999993</v>
      </c>
      <c r="AJ130" s="46">
        <f t="shared" ref="AJ130:AJ193" ca="1" si="3">DAY(TODAY()-DAY(A130))</f>
        <v>7</v>
      </c>
      <c r="AK130" s="47">
        <v>2.838827838827839</v>
      </c>
      <c r="AL130" s="48">
        <v>2.839100000000061</v>
      </c>
      <c r="AM130" s="1">
        <v>0</v>
      </c>
      <c r="AN130" s="1">
        <v>0</v>
      </c>
      <c r="AO130" s="1">
        <v>1</v>
      </c>
      <c r="AP130" s="1">
        <v>0</v>
      </c>
      <c r="AQ130" s="1">
        <v>0</v>
      </c>
      <c r="AR130" s="36">
        <v>1</v>
      </c>
      <c r="AS130" s="36">
        <v>0</v>
      </c>
      <c r="AT130" s="36">
        <v>3</v>
      </c>
      <c r="AU130" s="36">
        <v>0</v>
      </c>
    </row>
    <row r="131" spans="1:47">
      <c r="A131" s="50">
        <v>41909</v>
      </c>
      <c r="B131" s="36" t="s">
        <v>103</v>
      </c>
      <c r="C131" s="36" t="s">
        <v>107</v>
      </c>
      <c r="D131" s="36" t="s">
        <v>1025</v>
      </c>
      <c r="E131" s="36" t="s">
        <v>108</v>
      </c>
      <c r="F131" s="36" t="s">
        <v>1026</v>
      </c>
      <c r="G131" s="36">
        <v>3</v>
      </c>
      <c r="H131" s="36">
        <v>40</v>
      </c>
      <c r="I131" s="36">
        <v>17</v>
      </c>
      <c r="J131" s="36">
        <v>11.49</v>
      </c>
      <c r="K131" s="36">
        <v>676</v>
      </c>
      <c r="L131" s="36">
        <v>0</v>
      </c>
      <c r="M131" s="36">
        <v>0</v>
      </c>
      <c r="N131" s="36">
        <v>676</v>
      </c>
      <c r="O131" s="36">
        <v>1</v>
      </c>
      <c r="P131" s="36">
        <v>0.15</v>
      </c>
      <c r="Q131" s="36">
        <v>318</v>
      </c>
      <c r="R131" s="36">
        <v>304</v>
      </c>
      <c r="S131" s="36">
        <v>0</v>
      </c>
      <c r="T131" s="36">
        <v>0</v>
      </c>
      <c r="U131" s="36">
        <v>95.6</v>
      </c>
      <c r="V131" s="36">
        <v>95.46</v>
      </c>
      <c r="W131" s="36">
        <v>304</v>
      </c>
      <c r="X131" s="36">
        <v>1</v>
      </c>
      <c r="Y131" s="36">
        <v>0.33</v>
      </c>
      <c r="Z131" s="36">
        <v>696</v>
      </c>
      <c r="AA131" s="36">
        <v>696</v>
      </c>
      <c r="AB131" s="36">
        <v>100</v>
      </c>
      <c r="AC131" s="36">
        <v>1111</v>
      </c>
      <c r="AD131" s="36">
        <v>1109</v>
      </c>
      <c r="AE131" s="36">
        <v>99.82</v>
      </c>
      <c r="AF131" s="36">
        <v>14.8</v>
      </c>
      <c r="AG131" s="36">
        <v>14.59</v>
      </c>
      <c r="AH131" s="36">
        <v>128.81</v>
      </c>
      <c r="AI131" s="36">
        <v>98.55</v>
      </c>
      <c r="AJ131" s="46">
        <f t="shared" ca="1" si="3"/>
        <v>7</v>
      </c>
      <c r="AK131" s="47">
        <v>0.1394700139470014</v>
      </c>
      <c r="AL131" s="48">
        <v>14.43720000000002</v>
      </c>
      <c r="AM131" s="1">
        <v>0</v>
      </c>
      <c r="AN131" s="1">
        <v>0</v>
      </c>
      <c r="AO131" s="1">
        <v>1</v>
      </c>
      <c r="AP131" s="1">
        <v>0</v>
      </c>
      <c r="AQ131" s="1">
        <v>0</v>
      </c>
      <c r="AR131" s="36">
        <v>0</v>
      </c>
      <c r="AS131" s="36">
        <v>1</v>
      </c>
      <c r="AT131" s="36">
        <v>0</v>
      </c>
      <c r="AU131" s="36">
        <v>1</v>
      </c>
    </row>
    <row r="132" spans="1:47">
      <c r="A132" s="50">
        <v>41909</v>
      </c>
      <c r="B132" s="36" t="s">
        <v>103</v>
      </c>
      <c r="C132" s="36" t="s">
        <v>107</v>
      </c>
      <c r="D132" s="36" t="s">
        <v>417</v>
      </c>
      <c r="E132" s="36" t="s">
        <v>108</v>
      </c>
      <c r="F132" s="36" t="s">
        <v>418</v>
      </c>
      <c r="G132" s="36">
        <v>2</v>
      </c>
      <c r="H132" s="36">
        <v>16</v>
      </c>
      <c r="I132" s="36">
        <v>12</v>
      </c>
      <c r="J132" s="36">
        <v>7.4020000000000001</v>
      </c>
      <c r="K132" s="36">
        <v>2388</v>
      </c>
      <c r="L132" s="36">
        <v>148</v>
      </c>
      <c r="M132" s="36">
        <v>6.2</v>
      </c>
      <c r="N132" s="36">
        <v>2240</v>
      </c>
      <c r="O132" s="36">
        <v>1</v>
      </c>
      <c r="P132" s="36">
        <v>0.04</v>
      </c>
      <c r="Q132" s="36">
        <v>1166</v>
      </c>
      <c r="R132" s="36">
        <v>1143</v>
      </c>
      <c r="S132" s="36">
        <v>22</v>
      </c>
      <c r="T132" s="36">
        <v>1.89</v>
      </c>
      <c r="U132" s="36">
        <v>98.03</v>
      </c>
      <c r="V132" s="36">
        <v>97.98</v>
      </c>
      <c r="W132" s="36">
        <v>1143</v>
      </c>
      <c r="X132" s="36">
        <v>6</v>
      </c>
      <c r="Y132" s="36">
        <v>0.52</v>
      </c>
      <c r="Z132" s="36">
        <v>633</v>
      </c>
      <c r="AA132" s="36">
        <v>627</v>
      </c>
      <c r="AB132" s="36">
        <v>99.05</v>
      </c>
      <c r="AC132" s="36">
        <v>198</v>
      </c>
      <c r="AD132" s="36">
        <v>196</v>
      </c>
      <c r="AE132" s="36">
        <v>98.99</v>
      </c>
      <c r="AF132" s="36">
        <v>8.4</v>
      </c>
      <c r="AG132" s="36">
        <v>8.4</v>
      </c>
      <c r="AH132" s="36">
        <v>113.54</v>
      </c>
      <c r="AI132" s="36">
        <v>100</v>
      </c>
      <c r="AJ132" s="46">
        <f t="shared" ca="1" si="3"/>
        <v>7</v>
      </c>
      <c r="AK132" s="47">
        <v>0.84269662921348309</v>
      </c>
      <c r="AL132" s="48">
        <v>23.553199999999951</v>
      </c>
      <c r="AM132" s="1">
        <v>0</v>
      </c>
      <c r="AN132" s="1">
        <v>0</v>
      </c>
      <c r="AO132" s="1">
        <v>1</v>
      </c>
      <c r="AP132" s="1">
        <v>0</v>
      </c>
      <c r="AQ132" s="1">
        <v>3</v>
      </c>
      <c r="AR132" s="36">
        <v>0</v>
      </c>
      <c r="AS132" s="36">
        <v>1</v>
      </c>
      <c r="AT132" s="36">
        <v>0</v>
      </c>
      <c r="AU132" s="36">
        <v>6</v>
      </c>
    </row>
    <row r="133" spans="1:47">
      <c r="A133" s="50">
        <v>41909</v>
      </c>
      <c r="B133" s="36" t="s">
        <v>103</v>
      </c>
      <c r="C133" s="36" t="s">
        <v>107</v>
      </c>
      <c r="D133" s="36" t="s">
        <v>492</v>
      </c>
      <c r="E133" s="36" t="s">
        <v>108</v>
      </c>
      <c r="F133" s="36" t="s">
        <v>757</v>
      </c>
      <c r="G133" s="36">
        <v>3</v>
      </c>
      <c r="H133" s="36">
        <v>40</v>
      </c>
      <c r="I133" s="36">
        <v>17</v>
      </c>
      <c r="J133" s="36">
        <v>11.49</v>
      </c>
      <c r="K133" s="36">
        <v>2489</v>
      </c>
      <c r="L133" s="36">
        <v>0</v>
      </c>
      <c r="M133" s="36">
        <v>0</v>
      </c>
      <c r="N133" s="36">
        <v>2466</v>
      </c>
      <c r="O133" s="36">
        <v>6</v>
      </c>
      <c r="P133" s="36">
        <v>0.24</v>
      </c>
      <c r="Q133" s="36">
        <v>1249</v>
      </c>
      <c r="R133" s="36">
        <v>1217</v>
      </c>
      <c r="S133" s="36">
        <v>0</v>
      </c>
      <c r="T133" s="36">
        <v>0</v>
      </c>
      <c r="U133" s="36">
        <v>97.44</v>
      </c>
      <c r="V133" s="36">
        <v>97.2</v>
      </c>
      <c r="W133" s="36">
        <v>1217</v>
      </c>
      <c r="X133" s="36">
        <v>7</v>
      </c>
      <c r="Y133" s="36">
        <v>0.57999999999999996</v>
      </c>
      <c r="Z133" s="36">
        <v>144</v>
      </c>
      <c r="AA133" s="36">
        <v>141</v>
      </c>
      <c r="AB133" s="36">
        <v>97.92</v>
      </c>
      <c r="AC133" s="36">
        <v>126</v>
      </c>
      <c r="AD133" s="36">
        <v>124</v>
      </c>
      <c r="AE133" s="36">
        <v>98.41</v>
      </c>
      <c r="AF133" s="36">
        <v>15.76</v>
      </c>
      <c r="AG133" s="36">
        <v>15.76</v>
      </c>
      <c r="AH133" s="36">
        <v>137.19</v>
      </c>
      <c r="AI133" s="36">
        <v>99.99</v>
      </c>
      <c r="AJ133" s="46">
        <f t="shared" ca="1" si="3"/>
        <v>7</v>
      </c>
      <c r="AK133" s="47">
        <v>0.58333333333333337</v>
      </c>
      <c r="AL133" s="48">
        <v>34.971999999999966</v>
      </c>
      <c r="AM133" s="1">
        <v>0</v>
      </c>
      <c r="AN133" s="1">
        <v>0</v>
      </c>
      <c r="AO133" s="1">
        <v>1</v>
      </c>
      <c r="AP133" s="1">
        <v>0</v>
      </c>
      <c r="AQ133" s="1">
        <v>0</v>
      </c>
      <c r="AR133" s="36">
        <v>0</v>
      </c>
      <c r="AS133" s="36">
        <v>1</v>
      </c>
      <c r="AT133" s="36">
        <v>0</v>
      </c>
      <c r="AU133" s="36">
        <v>4</v>
      </c>
    </row>
    <row r="134" spans="1:47">
      <c r="A134" s="50">
        <v>41909</v>
      </c>
      <c r="B134" s="36" t="s">
        <v>103</v>
      </c>
      <c r="C134" s="36" t="s">
        <v>107</v>
      </c>
      <c r="D134" s="36" t="s">
        <v>1027</v>
      </c>
      <c r="E134" s="36" t="s">
        <v>108</v>
      </c>
      <c r="F134" s="36" t="s">
        <v>1028</v>
      </c>
      <c r="G134" s="36">
        <v>2</v>
      </c>
      <c r="H134" s="36">
        <v>24</v>
      </c>
      <c r="I134" s="36">
        <v>11</v>
      </c>
      <c r="J134" s="36">
        <v>6.6150000000000002</v>
      </c>
      <c r="K134" s="36">
        <v>577</v>
      </c>
      <c r="L134" s="36">
        <v>0</v>
      </c>
      <c r="M134" s="36">
        <v>0</v>
      </c>
      <c r="N134" s="36">
        <v>572</v>
      </c>
      <c r="O134" s="36">
        <v>3</v>
      </c>
      <c r="P134" s="36">
        <v>0.52</v>
      </c>
      <c r="Q134" s="36">
        <v>252</v>
      </c>
      <c r="R134" s="36">
        <v>247</v>
      </c>
      <c r="S134" s="36">
        <v>0</v>
      </c>
      <c r="T134" s="36">
        <v>0</v>
      </c>
      <c r="U134" s="36">
        <v>98.02</v>
      </c>
      <c r="V134" s="36">
        <v>97.5</v>
      </c>
      <c r="W134" s="36">
        <v>247</v>
      </c>
      <c r="X134" s="36">
        <v>0</v>
      </c>
      <c r="Y134" s="36">
        <v>0</v>
      </c>
      <c r="Z134" s="36">
        <v>198</v>
      </c>
      <c r="AA134" s="36">
        <v>195</v>
      </c>
      <c r="AB134" s="36">
        <v>98.48</v>
      </c>
      <c r="AC134" s="36">
        <v>192</v>
      </c>
      <c r="AD134" s="36">
        <v>190</v>
      </c>
      <c r="AE134" s="36">
        <v>98.96</v>
      </c>
      <c r="AF134" s="36">
        <v>3.77</v>
      </c>
      <c r="AG134" s="36">
        <v>0.06</v>
      </c>
      <c r="AH134" s="36">
        <v>57.05</v>
      </c>
      <c r="AI134" s="36">
        <v>1.48</v>
      </c>
      <c r="AJ134" s="46">
        <f t="shared" ca="1" si="3"/>
        <v>7</v>
      </c>
      <c r="AK134" s="47">
        <v>0</v>
      </c>
      <c r="AL134" s="48">
        <v>6.3</v>
      </c>
      <c r="AM134" s="1">
        <v>0</v>
      </c>
      <c r="AN134" s="1">
        <v>0</v>
      </c>
      <c r="AO134" s="1">
        <v>1</v>
      </c>
      <c r="AP134" s="1">
        <v>0</v>
      </c>
      <c r="AQ134" s="1">
        <v>0</v>
      </c>
      <c r="AR134" s="36">
        <v>0</v>
      </c>
      <c r="AS134" s="36">
        <v>1</v>
      </c>
      <c r="AT134" s="36">
        <v>0</v>
      </c>
      <c r="AU134" s="36">
        <v>1</v>
      </c>
    </row>
    <row r="135" spans="1:47">
      <c r="A135" s="50">
        <v>41909</v>
      </c>
      <c r="B135" s="36" t="s">
        <v>103</v>
      </c>
      <c r="C135" s="36" t="s">
        <v>107</v>
      </c>
      <c r="D135" s="36" t="s">
        <v>469</v>
      </c>
      <c r="E135" s="36" t="s">
        <v>108</v>
      </c>
      <c r="F135" s="36" t="s">
        <v>758</v>
      </c>
      <c r="G135" s="36">
        <v>2</v>
      </c>
      <c r="H135" s="36">
        <v>24</v>
      </c>
      <c r="I135" s="36">
        <v>11</v>
      </c>
      <c r="J135" s="36">
        <v>6.6150000000000002</v>
      </c>
      <c r="K135" s="36">
        <v>622</v>
      </c>
      <c r="L135" s="36">
        <v>0</v>
      </c>
      <c r="M135" s="36">
        <v>0</v>
      </c>
      <c r="N135" s="36">
        <v>606</v>
      </c>
      <c r="O135" s="36">
        <v>0</v>
      </c>
      <c r="P135" s="36">
        <v>0</v>
      </c>
      <c r="Q135" s="36">
        <v>272</v>
      </c>
      <c r="R135" s="36">
        <v>252</v>
      </c>
      <c r="S135" s="36">
        <v>0</v>
      </c>
      <c r="T135" s="36">
        <v>0</v>
      </c>
      <c r="U135" s="36">
        <v>92.65</v>
      </c>
      <c r="V135" s="36">
        <v>92.65</v>
      </c>
      <c r="W135" s="36">
        <v>252</v>
      </c>
      <c r="X135" s="36">
        <v>2</v>
      </c>
      <c r="Y135" s="36">
        <v>0.79</v>
      </c>
      <c r="Z135" s="36">
        <v>253</v>
      </c>
      <c r="AA135" s="36">
        <v>241</v>
      </c>
      <c r="AB135" s="36">
        <v>95.26</v>
      </c>
      <c r="AC135" s="36">
        <v>236</v>
      </c>
      <c r="AD135" s="36">
        <v>230</v>
      </c>
      <c r="AE135" s="36">
        <v>97.46</v>
      </c>
      <c r="AF135" s="36">
        <v>3.4</v>
      </c>
      <c r="AG135" s="36">
        <v>0.22</v>
      </c>
      <c r="AH135" s="36">
        <v>51.41</v>
      </c>
      <c r="AI135" s="36">
        <v>6.5</v>
      </c>
      <c r="AJ135" s="46">
        <f t="shared" ca="1" si="3"/>
        <v>7</v>
      </c>
      <c r="AK135" s="47">
        <v>0.82987551867219922</v>
      </c>
      <c r="AL135" s="48">
        <v>19.991999999999983</v>
      </c>
      <c r="AM135" s="1">
        <v>0</v>
      </c>
      <c r="AN135" s="1">
        <v>1</v>
      </c>
      <c r="AO135" s="1">
        <v>2</v>
      </c>
      <c r="AP135" s="1">
        <v>0</v>
      </c>
      <c r="AQ135" s="1">
        <v>2</v>
      </c>
      <c r="AR135" s="36">
        <v>0</v>
      </c>
      <c r="AS135" s="36">
        <v>1</v>
      </c>
      <c r="AT135" s="36">
        <v>0</v>
      </c>
      <c r="AU135" s="36">
        <v>4</v>
      </c>
    </row>
    <row r="136" spans="1:47">
      <c r="A136" s="50">
        <v>41909</v>
      </c>
      <c r="B136" s="36" t="s">
        <v>103</v>
      </c>
      <c r="C136" s="36" t="s">
        <v>107</v>
      </c>
      <c r="D136" s="36" t="s">
        <v>306</v>
      </c>
      <c r="E136" s="36" t="s">
        <v>108</v>
      </c>
      <c r="F136" s="36" t="s">
        <v>307</v>
      </c>
      <c r="G136" s="36">
        <v>2</v>
      </c>
      <c r="H136" s="36">
        <v>24</v>
      </c>
      <c r="I136" s="36">
        <v>11</v>
      </c>
      <c r="J136" s="36">
        <v>6.6150000000000002</v>
      </c>
      <c r="K136" s="36">
        <v>2524</v>
      </c>
      <c r="L136" s="36">
        <v>0</v>
      </c>
      <c r="M136" s="36">
        <v>0</v>
      </c>
      <c r="N136" s="36">
        <v>2502</v>
      </c>
      <c r="O136" s="36">
        <v>6</v>
      </c>
      <c r="P136" s="36">
        <v>0.24</v>
      </c>
      <c r="Q136" s="36">
        <v>672</v>
      </c>
      <c r="R136" s="36">
        <v>659</v>
      </c>
      <c r="S136" s="36">
        <v>0</v>
      </c>
      <c r="T136" s="36">
        <v>0</v>
      </c>
      <c r="U136" s="36">
        <v>98.07</v>
      </c>
      <c r="V136" s="36">
        <v>97.83</v>
      </c>
      <c r="W136" s="36">
        <v>659</v>
      </c>
      <c r="X136" s="36">
        <v>2</v>
      </c>
      <c r="Y136" s="36">
        <v>0.3</v>
      </c>
      <c r="Z136" s="36">
        <v>517</v>
      </c>
      <c r="AA136" s="36">
        <v>491</v>
      </c>
      <c r="AB136" s="36">
        <v>94.97</v>
      </c>
      <c r="AC136" s="36">
        <v>492</v>
      </c>
      <c r="AD136" s="36">
        <v>487</v>
      </c>
      <c r="AE136" s="36">
        <v>98.98</v>
      </c>
      <c r="AF136" s="36">
        <v>8.91</v>
      </c>
      <c r="AG136" s="36">
        <v>8.32</v>
      </c>
      <c r="AH136" s="36">
        <v>134.71</v>
      </c>
      <c r="AI136" s="36">
        <v>93.42</v>
      </c>
      <c r="AJ136" s="46">
        <f t="shared" ca="1" si="3"/>
        <v>7</v>
      </c>
      <c r="AK136" s="47">
        <v>0.30534351145038169</v>
      </c>
      <c r="AL136" s="48">
        <v>14.582400000000012</v>
      </c>
      <c r="AM136" s="1">
        <v>0</v>
      </c>
      <c r="AN136" s="1">
        <v>0</v>
      </c>
      <c r="AO136" s="1">
        <v>1</v>
      </c>
      <c r="AP136" s="1">
        <v>0</v>
      </c>
      <c r="AQ136" s="1">
        <v>0</v>
      </c>
      <c r="AR136" s="36">
        <v>0</v>
      </c>
      <c r="AS136" s="36">
        <v>1</v>
      </c>
      <c r="AT136" s="36">
        <v>0</v>
      </c>
      <c r="AU136" s="36">
        <v>5</v>
      </c>
    </row>
    <row r="137" spans="1:47">
      <c r="A137" s="50">
        <v>41909</v>
      </c>
      <c r="B137" s="36" t="s">
        <v>103</v>
      </c>
      <c r="C137" s="36" t="s">
        <v>107</v>
      </c>
      <c r="D137" s="36" t="s">
        <v>132</v>
      </c>
      <c r="E137" s="36" t="s">
        <v>108</v>
      </c>
      <c r="F137" s="36" t="s">
        <v>308</v>
      </c>
      <c r="G137" s="36">
        <v>6</v>
      </c>
      <c r="H137" s="36">
        <v>88</v>
      </c>
      <c r="I137" s="36">
        <v>35</v>
      </c>
      <c r="J137" s="36">
        <v>27.34</v>
      </c>
      <c r="K137" s="36">
        <v>4057</v>
      </c>
      <c r="L137" s="36">
        <v>0</v>
      </c>
      <c r="M137" s="36">
        <v>0</v>
      </c>
      <c r="N137" s="36">
        <v>4057</v>
      </c>
      <c r="O137" s="36">
        <v>2</v>
      </c>
      <c r="P137" s="36">
        <v>0.05</v>
      </c>
      <c r="Q137" s="36">
        <v>2255</v>
      </c>
      <c r="R137" s="36">
        <v>2254</v>
      </c>
      <c r="S137" s="36">
        <v>0</v>
      </c>
      <c r="T137" s="36">
        <v>0</v>
      </c>
      <c r="U137" s="36">
        <v>99.96</v>
      </c>
      <c r="V137" s="36">
        <v>99.91</v>
      </c>
      <c r="W137" s="36">
        <v>2254</v>
      </c>
      <c r="X137" s="36">
        <v>58</v>
      </c>
      <c r="Y137" s="36">
        <v>2.57</v>
      </c>
      <c r="Z137" s="36">
        <v>2453</v>
      </c>
      <c r="AA137" s="36">
        <v>2380</v>
      </c>
      <c r="AB137" s="36">
        <v>97.02</v>
      </c>
      <c r="AC137" s="36">
        <v>1768</v>
      </c>
      <c r="AD137" s="36">
        <v>1647</v>
      </c>
      <c r="AE137" s="36">
        <v>93.16</v>
      </c>
      <c r="AF137" s="36">
        <v>18.579999999999998</v>
      </c>
      <c r="AG137" s="36">
        <v>3.28</v>
      </c>
      <c r="AH137" s="36">
        <v>67.98</v>
      </c>
      <c r="AI137" s="36">
        <v>17.62</v>
      </c>
      <c r="AJ137" s="46">
        <f t="shared" ca="1" si="3"/>
        <v>7</v>
      </c>
      <c r="AK137" s="47">
        <v>3.8132807363576595</v>
      </c>
      <c r="AL137" s="48">
        <v>2.0295000000000769</v>
      </c>
      <c r="AM137" s="1">
        <v>0</v>
      </c>
      <c r="AN137" s="1">
        <v>0</v>
      </c>
      <c r="AO137" s="1">
        <v>1</v>
      </c>
      <c r="AP137" s="1">
        <v>0</v>
      </c>
      <c r="AQ137" s="1">
        <v>0</v>
      </c>
      <c r="AR137" s="36">
        <v>1</v>
      </c>
      <c r="AS137" s="36">
        <v>0</v>
      </c>
      <c r="AT137" s="36">
        <v>6</v>
      </c>
      <c r="AU137" s="36">
        <v>0</v>
      </c>
    </row>
    <row r="138" spans="1:47">
      <c r="A138" s="50">
        <v>41909</v>
      </c>
      <c r="B138" s="36" t="s">
        <v>103</v>
      </c>
      <c r="C138" s="36" t="s">
        <v>107</v>
      </c>
      <c r="D138" s="36" t="s">
        <v>132</v>
      </c>
      <c r="E138" s="36" t="s">
        <v>108</v>
      </c>
      <c r="F138" s="36" t="s">
        <v>133</v>
      </c>
      <c r="G138" s="36">
        <v>4</v>
      </c>
      <c r="H138" s="36">
        <v>56</v>
      </c>
      <c r="I138" s="36">
        <v>23</v>
      </c>
      <c r="J138" s="36">
        <v>16.63</v>
      </c>
      <c r="K138" s="36">
        <v>4103</v>
      </c>
      <c r="L138" s="36">
        <v>0</v>
      </c>
      <c r="M138" s="36">
        <v>0</v>
      </c>
      <c r="N138" s="36">
        <v>3995</v>
      </c>
      <c r="O138" s="36">
        <v>22</v>
      </c>
      <c r="P138" s="36">
        <v>0.55000000000000004</v>
      </c>
      <c r="Q138" s="36">
        <v>1653</v>
      </c>
      <c r="R138" s="36">
        <v>1399</v>
      </c>
      <c r="S138" s="36">
        <v>0</v>
      </c>
      <c r="T138" s="36">
        <v>0</v>
      </c>
      <c r="U138" s="36">
        <v>84.63</v>
      </c>
      <c r="V138" s="36">
        <v>84.17</v>
      </c>
      <c r="W138" s="36">
        <v>1399</v>
      </c>
      <c r="X138" s="36">
        <v>91</v>
      </c>
      <c r="Y138" s="36">
        <v>6.5</v>
      </c>
      <c r="Z138" s="36">
        <v>1818</v>
      </c>
      <c r="AA138" s="36">
        <v>1685</v>
      </c>
      <c r="AB138" s="36">
        <v>92.68</v>
      </c>
      <c r="AC138" s="36">
        <v>2183</v>
      </c>
      <c r="AD138" s="36">
        <v>2102</v>
      </c>
      <c r="AE138" s="36">
        <v>96.29</v>
      </c>
      <c r="AF138" s="36">
        <v>29.9</v>
      </c>
      <c r="AG138" s="36">
        <v>29.83</v>
      </c>
      <c r="AH138" s="36">
        <v>179.8</v>
      </c>
      <c r="AI138" s="36">
        <v>99.77</v>
      </c>
      <c r="AJ138" s="46">
        <f t="shared" ca="1" si="3"/>
        <v>7</v>
      </c>
      <c r="AK138" s="47">
        <v>5.0110132158590313</v>
      </c>
      <c r="AL138" s="48">
        <v>261.66989999999998</v>
      </c>
      <c r="AM138" s="1">
        <v>1</v>
      </c>
      <c r="AN138" s="1">
        <v>1</v>
      </c>
      <c r="AO138" s="1">
        <v>4</v>
      </c>
      <c r="AP138" s="1">
        <v>1</v>
      </c>
      <c r="AQ138" s="1">
        <v>4</v>
      </c>
      <c r="AR138" s="36">
        <v>1</v>
      </c>
      <c r="AS138" s="36">
        <v>1</v>
      </c>
      <c r="AT138" s="36">
        <v>2</v>
      </c>
      <c r="AU138" s="36">
        <v>6</v>
      </c>
    </row>
    <row r="139" spans="1:47">
      <c r="A139" s="50">
        <v>41909</v>
      </c>
      <c r="B139" s="36" t="s">
        <v>103</v>
      </c>
      <c r="C139" s="36" t="s">
        <v>98</v>
      </c>
      <c r="D139" s="36" t="s">
        <v>1029</v>
      </c>
      <c r="E139" s="36" t="s">
        <v>109</v>
      </c>
      <c r="F139" s="36" t="s">
        <v>1030</v>
      </c>
      <c r="G139" s="36">
        <v>2</v>
      </c>
      <c r="H139" s="36">
        <v>24</v>
      </c>
      <c r="I139" s="36">
        <v>11</v>
      </c>
      <c r="J139" s="36">
        <v>6.6150000000000002</v>
      </c>
      <c r="K139" s="36">
        <v>817</v>
      </c>
      <c r="L139" s="36">
        <v>0</v>
      </c>
      <c r="M139" s="36">
        <v>0</v>
      </c>
      <c r="N139" s="36">
        <v>817</v>
      </c>
      <c r="O139" s="36">
        <v>23</v>
      </c>
      <c r="P139" s="36">
        <v>2.82</v>
      </c>
      <c r="Q139" s="36">
        <v>252</v>
      </c>
      <c r="R139" s="36">
        <v>252</v>
      </c>
      <c r="S139" s="36">
        <v>0</v>
      </c>
      <c r="T139" s="36">
        <v>0</v>
      </c>
      <c r="U139" s="36">
        <v>100</v>
      </c>
      <c r="V139" s="36">
        <v>97.18</v>
      </c>
      <c r="W139" s="36">
        <v>252</v>
      </c>
      <c r="X139" s="36">
        <v>0</v>
      </c>
      <c r="Y139" s="36">
        <v>0</v>
      </c>
      <c r="Z139" s="36">
        <v>292</v>
      </c>
      <c r="AA139" s="36">
        <v>292</v>
      </c>
      <c r="AB139" s="36">
        <v>100</v>
      </c>
      <c r="AC139" s="36">
        <v>270</v>
      </c>
      <c r="AD139" s="36">
        <v>269</v>
      </c>
      <c r="AE139" s="36">
        <v>99.63</v>
      </c>
      <c r="AF139" s="36">
        <v>2.73</v>
      </c>
      <c r="AG139" s="36">
        <v>0.08</v>
      </c>
      <c r="AH139" s="36">
        <v>41.35</v>
      </c>
      <c r="AI139" s="36">
        <v>3.03</v>
      </c>
      <c r="AJ139" s="46">
        <f t="shared" ca="1" si="3"/>
        <v>7</v>
      </c>
      <c r="AK139" s="47">
        <v>0</v>
      </c>
      <c r="AL139" s="48">
        <v>7.106399999999983</v>
      </c>
      <c r="AM139" s="1">
        <v>0</v>
      </c>
      <c r="AN139" s="1">
        <v>0</v>
      </c>
      <c r="AO139" s="1">
        <v>1</v>
      </c>
      <c r="AP139" s="1">
        <v>0</v>
      </c>
      <c r="AQ139" s="1">
        <v>0</v>
      </c>
      <c r="AR139" s="36">
        <v>0</v>
      </c>
      <c r="AS139" s="36">
        <v>1</v>
      </c>
      <c r="AT139" s="36">
        <v>0</v>
      </c>
      <c r="AU139" s="36">
        <v>1</v>
      </c>
    </row>
    <row r="140" spans="1:47">
      <c r="A140" s="50">
        <v>41909</v>
      </c>
      <c r="B140" s="36" t="s">
        <v>103</v>
      </c>
      <c r="C140" s="36" t="s">
        <v>98</v>
      </c>
      <c r="D140" s="36" t="s">
        <v>889</v>
      </c>
      <c r="E140" s="36" t="s">
        <v>109</v>
      </c>
      <c r="F140" s="36" t="s">
        <v>1031</v>
      </c>
      <c r="G140" s="36">
        <v>4</v>
      </c>
      <c r="H140" s="36">
        <v>56</v>
      </c>
      <c r="I140" s="36">
        <v>23</v>
      </c>
      <c r="J140" s="36">
        <v>16.63</v>
      </c>
      <c r="K140" s="36">
        <v>2565</v>
      </c>
      <c r="L140" s="36">
        <v>35</v>
      </c>
      <c r="M140" s="36">
        <v>1.36</v>
      </c>
      <c r="N140" s="36">
        <v>2530</v>
      </c>
      <c r="O140" s="36">
        <v>7</v>
      </c>
      <c r="P140" s="36">
        <v>0.28000000000000003</v>
      </c>
      <c r="Q140" s="36">
        <v>512</v>
      </c>
      <c r="R140" s="36">
        <v>506</v>
      </c>
      <c r="S140" s="36">
        <v>0</v>
      </c>
      <c r="T140" s="36">
        <v>0</v>
      </c>
      <c r="U140" s="36">
        <v>98.83</v>
      </c>
      <c r="V140" s="36">
        <v>98.55</v>
      </c>
      <c r="W140" s="36">
        <v>506</v>
      </c>
      <c r="X140" s="36">
        <v>52</v>
      </c>
      <c r="Y140" s="36">
        <v>10.28</v>
      </c>
      <c r="Z140" s="36">
        <v>355</v>
      </c>
      <c r="AA140" s="36">
        <v>350</v>
      </c>
      <c r="AB140" s="36">
        <v>98.59</v>
      </c>
      <c r="AC140" s="36">
        <v>392</v>
      </c>
      <c r="AD140" s="36">
        <v>386</v>
      </c>
      <c r="AE140" s="36">
        <v>98.47</v>
      </c>
      <c r="AF140" s="36">
        <v>6.88</v>
      </c>
      <c r="AG140" s="36">
        <v>0.31</v>
      </c>
      <c r="AH140" s="36">
        <v>41.38</v>
      </c>
      <c r="AI140" s="36">
        <v>4.4800000000000004</v>
      </c>
      <c r="AJ140" s="46">
        <f t="shared" ca="1" si="3"/>
        <v>7</v>
      </c>
      <c r="AK140" s="47">
        <v>9.5940959409594093</v>
      </c>
      <c r="AL140" s="48">
        <v>7.4240000000000146</v>
      </c>
      <c r="AM140" s="1">
        <v>1</v>
      </c>
      <c r="AN140" s="1">
        <v>0</v>
      </c>
      <c r="AO140" s="1">
        <v>2</v>
      </c>
      <c r="AP140" s="1">
        <v>1</v>
      </c>
      <c r="AQ140" s="1">
        <v>0</v>
      </c>
      <c r="AR140" s="36">
        <v>1</v>
      </c>
      <c r="AS140" s="36">
        <v>0</v>
      </c>
      <c r="AT140" s="36">
        <v>1</v>
      </c>
      <c r="AU140" s="36">
        <v>0</v>
      </c>
    </row>
    <row r="141" spans="1:47">
      <c r="A141" s="50">
        <v>41909</v>
      </c>
      <c r="B141" s="36" t="s">
        <v>103</v>
      </c>
      <c r="C141" s="36" t="s">
        <v>98</v>
      </c>
      <c r="D141" s="36" t="s">
        <v>889</v>
      </c>
      <c r="E141" s="36" t="s">
        <v>109</v>
      </c>
      <c r="F141" s="36" t="s">
        <v>954</v>
      </c>
      <c r="G141" s="36">
        <v>4</v>
      </c>
      <c r="H141" s="36">
        <v>56</v>
      </c>
      <c r="I141" s="36">
        <v>23</v>
      </c>
      <c r="J141" s="36">
        <v>16.63</v>
      </c>
      <c r="K141" s="36">
        <v>2289</v>
      </c>
      <c r="L141" s="36">
        <v>15</v>
      </c>
      <c r="M141" s="36">
        <v>0.66</v>
      </c>
      <c r="N141" s="36">
        <v>2274</v>
      </c>
      <c r="O141" s="36">
        <v>2</v>
      </c>
      <c r="P141" s="36">
        <v>0.09</v>
      </c>
      <c r="Q141" s="36">
        <v>785</v>
      </c>
      <c r="R141" s="36">
        <v>784</v>
      </c>
      <c r="S141" s="36">
        <v>0</v>
      </c>
      <c r="T141" s="36">
        <v>0</v>
      </c>
      <c r="U141" s="36">
        <v>99.87</v>
      </c>
      <c r="V141" s="36">
        <v>99.78</v>
      </c>
      <c r="W141" s="36">
        <v>784</v>
      </c>
      <c r="X141" s="36">
        <v>34</v>
      </c>
      <c r="Y141" s="36">
        <v>4.34</v>
      </c>
      <c r="Z141" s="36">
        <v>235</v>
      </c>
      <c r="AA141" s="36">
        <v>231</v>
      </c>
      <c r="AB141" s="36">
        <v>98.3</v>
      </c>
      <c r="AC141" s="36">
        <v>233</v>
      </c>
      <c r="AD141" s="36">
        <v>233</v>
      </c>
      <c r="AE141" s="36">
        <v>100</v>
      </c>
      <c r="AF141" s="36">
        <v>9.6999999999999993</v>
      </c>
      <c r="AG141" s="36">
        <v>1.01</v>
      </c>
      <c r="AH141" s="36">
        <v>58.31</v>
      </c>
      <c r="AI141" s="36">
        <v>10.44</v>
      </c>
      <c r="AJ141" s="46">
        <f t="shared" ca="1" si="3"/>
        <v>7</v>
      </c>
      <c r="AK141" s="47">
        <v>4.3256997455470731</v>
      </c>
      <c r="AL141" s="48">
        <v>1.726999999999991</v>
      </c>
      <c r="AM141" s="1">
        <v>0</v>
      </c>
      <c r="AN141" s="1">
        <v>0</v>
      </c>
      <c r="AO141" s="1">
        <v>1</v>
      </c>
      <c r="AP141" s="1">
        <v>0</v>
      </c>
      <c r="AQ141" s="1">
        <v>0</v>
      </c>
      <c r="AR141" s="36">
        <v>1</v>
      </c>
      <c r="AS141" s="36">
        <v>0</v>
      </c>
      <c r="AT141" s="36">
        <v>1</v>
      </c>
      <c r="AU141" s="36">
        <v>0</v>
      </c>
    </row>
    <row r="142" spans="1:47">
      <c r="A142" s="50">
        <v>41909</v>
      </c>
      <c r="B142" s="36" t="s">
        <v>103</v>
      </c>
      <c r="C142" s="36" t="s">
        <v>98</v>
      </c>
      <c r="D142" s="36" t="s">
        <v>1032</v>
      </c>
      <c r="E142" s="36" t="s">
        <v>109</v>
      </c>
      <c r="F142" s="36" t="s">
        <v>1033</v>
      </c>
      <c r="G142" s="36">
        <v>2</v>
      </c>
      <c r="H142" s="36">
        <v>24</v>
      </c>
      <c r="I142" s="36">
        <v>12</v>
      </c>
      <c r="J142" s="36">
        <v>6.6150000000000002</v>
      </c>
      <c r="K142" s="36">
        <v>968</v>
      </c>
      <c r="L142" s="36">
        <v>0</v>
      </c>
      <c r="M142" s="36">
        <v>0</v>
      </c>
      <c r="N142" s="36">
        <v>968</v>
      </c>
      <c r="O142" s="36">
        <v>2</v>
      </c>
      <c r="P142" s="36">
        <v>0.21</v>
      </c>
      <c r="Q142" s="36">
        <v>406</v>
      </c>
      <c r="R142" s="36">
        <v>398</v>
      </c>
      <c r="S142" s="36">
        <v>0</v>
      </c>
      <c r="T142" s="36">
        <v>0</v>
      </c>
      <c r="U142" s="36">
        <v>98.03</v>
      </c>
      <c r="V142" s="36">
        <v>97.83</v>
      </c>
      <c r="W142" s="36">
        <v>398</v>
      </c>
      <c r="X142" s="36">
        <v>1</v>
      </c>
      <c r="Y142" s="36">
        <v>0.25</v>
      </c>
      <c r="Z142" s="36">
        <v>124</v>
      </c>
      <c r="AA142" s="36">
        <v>124</v>
      </c>
      <c r="AB142" s="36">
        <v>100</v>
      </c>
      <c r="AC142" s="36">
        <v>129</v>
      </c>
      <c r="AD142" s="36">
        <v>129</v>
      </c>
      <c r="AE142" s="36">
        <v>100</v>
      </c>
      <c r="AF142" s="36">
        <v>4.33</v>
      </c>
      <c r="AG142" s="36">
        <v>0.28999999999999998</v>
      </c>
      <c r="AH142" s="36">
        <v>65.489999999999995</v>
      </c>
      <c r="AI142" s="36">
        <v>6.67</v>
      </c>
      <c r="AJ142" s="46">
        <f t="shared" ca="1" si="3"/>
        <v>7</v>
      </c>
      <c r="AK142" s="47">
        <v>0.24813895781637718</v>
      </c>
      <c r="AL142" s="48">
        <v>8.8102000000000071</v>
      </c>
      <c r="AM142" s="1">
        <v>0</v>
      </c>
      <c r="AN142" s="1">
        <v>0</v>
      </c>
      <c r="AO142" s="1">
        <v>1</v>
      </c>
      <c r="AP142" s="1">
        <v>0</v>
      </c>
      <c r="AQ142" s="1">
        <v>0</v>
      </c>
      <c r="AR142" s="36">
        <v>0</v>
      </c>
      <c r="AS142" s="36">
        <v>1</v>
      </c>
      <c r="AT142" s="36">
        <v>0</v>
      </c>
      <c r="AU142" s="36">
        <v>1</v>
      </c>
    </row>
    <row r="143" spans="1:47">
      <c r="A143" s="50">
        <v>41909</v>
      </c>
      <c r="B143" s="36" t="s">
        <v>103</v>
      </c>
      <c r="C143" s="36" t="s">
        <v>98</v>
      </c>
      <c r="D143" s="36" t="s">
        <v>1032</v>
      </c>
      <c r="E143" s="36" t="s">
        <v>109</v>
      </c>
      <c r="F143" s="36" t="s">
        <v>1034</v>
      </c>
      <c r="G143" s="36">
        <v>2</v>
      </c>
      <c r="H143" s="36">
        <v>24</v>
      </c>
      <c r="I143" s="36">
        <v>11</v>
      </c>
      <c r="J143" s="36">
        <v>6.6150000000000002</v>
      </c>
      <c r="K143" s="36">
        <v>662</v>
      </c>
      <c r="L143" s="36">
        <v>0</v>
      </c>
      <c r="M143" s="36">
        <v>0</v>
      </c>
      <c r="N143" s="36">
        <v>662</v>
      </c>
      <c r="O143" s="36">
        <v>1</v>
      </c>
      <c r="P143" s="36">
        <v>0.15</v>
      </c>
      <c r="Q143" s="36">
        <v>270</v>
      </c>
      <c r="R143" s="36">
        <v>263</v>
      </c>
      <c r="S143" s="36">
        <v>0</v>
      </c>
      <c r="T143" s="36">
        <v>0</v>
      </c>
      <c r="U143" s="36">
        <v>97.41</v>
      </c>
      <c r="V143" s="36">
        <v>97.26</v>
      </c>
      <c r="W143" s="36">
        <v>263</v>
      </c>
      <c r="X143" s="36">
        <v>0</v>
      </c>
      <c r="Y143" s="36">
        <v>0</v>
      </c>
      <c r="Z143" s="36">
        <v>320</v>
      </c>
      <c r="AA143" s="36">
        <v>308</v>
      </c>
      <c r="AB143" s="36">
        <v>96.25</v>
      </c>
      <c r="AC143" s="36">
        <v>322</v>
      </c>
      <c r="AD143" s="36">
        <v>321</v>
      </c>
      <c r="AE143" s="36">
        <v>99.69</v>
      </c>
      <c r="AF143" s="36">
        <v>3.65</v>
      </c>
      <c r="AG143" s="36">
        <v>0.14000000000000001</v>
      </c>
      <c r="AH143" s="36">
        <v>55.12</v>
      </c>
      <c r="AI143" s="36">
        <v>3.81</v>
      </c>
      <c r="AJ143" s="46">
        <f t="shared" ca="1" si="3"/>
        <v>7</v>
      </c>
      <c r="AK143" s="47">
        <v>0</v>
      </c>
      <c r="AL143" s="48">
        <v>7.3979999999999855</v>
      </c>
      <c r="AM143" s="1">
        <v>0</v>
      </c>
      <c r="AN143" s="1">
        <v>0</v>
      </c>
      <c r="AO143" s="1">
        <v>1</v>
      </c>
      <c r="AP143" s="1">
        <v>0</v>
      </c>
      <c r="AQ143" s="1">
        <v>0</v>
      </c>
      <c r="AR143" s="36">
        <v>0</v>
      </c>
      <c r="AS143" s="36">
        <v>1</v>
      </c>
      <c r="AT143" s="36">
        <v>0</v>
      </c>
      <c r="AU143" s="36">
        <v>1</v>
      </c>
    </row>
    <row r="144" spans="1:47">
      <c r="A144" s="50">
        <v>41909</v>
      </c>
      <c r="B144" s="36" t="s">
        <v>103</v>
      </c>
      <c r="C144" s="36" t="s">
        <v>98</v>
      </c>
      <c r="D144" s="36" t="s">
        <v>202</v>
      </c>
      <c r="E144" s="36" t="s">
        <v>109</v>
      </c>
      <c r="F144" s="36" t="s">
        <v>198</v>
      </c>
      <c r="G144" s="36">
        <v>2</v>
      </c>
      <c r="H144" s="36">
        <v>24</v>
      </c>
      <c r="I144" s="36">
        <v>11</v>
      </c>
      <c r="J144" s="36">
        <v>6.6150000000000002</v>
      </c>
      <c r="K144" s="36">
        <v>1535</v>
      </c>
      <c r="L144" s="36">
        <v>0</v>
      </c>
      <c r="M144" s="36">
        <v>0</v>
      </c>
      <c r="N144" s="36">
        <v>1535</v>
      </c>
      <c r="O144" s="36">
        <v>3</v>
      </c>
      <c r="P144" s="36">
        <v>0.2</v>
      </c>
      <c r="Q144" s="36">
        <v>361</v>
      </c>
      <c r="R144" s="36">
        <v>358</v>
      </c>
      <c r="S144" s="36">
        <v>0</v>
      </c>
      <c r="T144" s="36">
        <v>0</v>
      </c>
      <c r="U144" s="36">
        <v>99.17</v>
      </c>
      <c r="V144" s="36">
        <v>98.98</v>
      </c>
      <c r="W144" s="36">
        <v>358</v>
      </c>
      <c r="X144" s="36">
        <v>29</v>
      </c>
      <c r="Y144" s="36">
        <v>8.1</v>
      </c>
      <c r="Z144" s="36">
        <v>195</v>
      </c>
      <c r="AA144" s="36">
        <v>192</v>
      </c>
      <c r="AB144" s="36">
        <v>98.46</v>
      </c>
      <c r="AC144" s="36">
        <v>270</v>
      </c>
      <c r="AD144" s="36">
        <v>270</v>
      </c>
      <c r="AE144" s="36">
        <v>100</v>
      </c>
      <c r="AF144" s="36">
        <v>5.22</v>
      </c>
      <c r="AG144" s="36">
        <v>5.01</v>
      </c>
      <c r="AH144" s="36">
        <v>78.84</v>
      </c>
      <c r="AI144" s="36">
        <v>95.99</v>
      </c>
      <c r="AJ144" s="46">
        <f t="shared" ca="1" si="3"/>
        <v>7</v>
      </c>
      <c r="AK144" s="47">
        <v>6.6513761467889916</v>
      </c>
      <c r="AL144" s="48">
        <v>3.6821999999999857</v>
      </c>
      <c r="AM144" s="1">
        <v>1</v>
      </c>
      <c r="AN144" s="1">
        <v>0</v>
      </c>
      <c r="AO144" s="1">
        <v>2</v>
      </c>
      <c r="AP144" s="1">
        <v>4</v>
      </c>
      <c r="AQ144" s="1">
        <v>0</v>
      </c>
      <c r="AR144" s="36">
        <v>1</v>
      </c>
      <c r="AS144" s="36">
        <v>0</v>
      </c>
      <c r="AT144" s="36">
        <v>6</v>
      </c>
      <c r="AU144" s="36">
        <v>0</v>
      </c>
    </row>
    <row r="145" spans="1:47">
      <c r="A145" s="50">
        <v>41909</v>
      </c>
      <c r="B145" s="36" t="s">
        <v>103</v>
      </c>
      <c r="C145" s="36" t="s">
        <v>98</v>
      </c>
      <c r="D145" s="36" t="s">
        <v>686</v>
      </c>
      <c r="E145" s="36" t="s">
        <v>109</v>
      </c>
      <c r="F145" s="36" t="s">
        <v>1035</v>
      </c>
      <c r="G145" s="36">
        <v>2</v>
      </c>
      <c r="H145" s="36">
        <v>24</v>
      </c>
      <c r="I145" s="36">
        <v>11</v>
      </c>
      <c r="J145" s="36">
        <v>6.6150000000000002</v>
      </c>
      <c r="K145" s="36">
        <v>2072</v>
      </c>
      <c r="L145" s="36">
        <v>0</v>
      </c>
      <c r="M145" s="36">
        <v>0</v>
      </c>
      <c r="N145" s="36">
        <v>2072</v>
      </c>
      <c r="O145" s="36">
        <v>0</v>
      </c>
      <c r="P145" s="36">
        <v>0</v>
      </c>
      <c r="Q145" s="36">
        <v>450</v>
      </c>
      <c r="R145" s="36">
        <v>438</v>
      </c>
      <c r="S145" s="36">
        <v>0</v>
      </c>
      <c r="T145" s="36">
        <v>0</v>
      </c>
      <c r="U145" s="36">
        <v>97.33</v>
      </c>
      <c r="V145" s="36">
        <v>97.33</v>
      </c>
      <c r="W145" s="36">
        <v>438</v>
      </c>
      <c r="X145" s="36">
        <v>3</v>
      </c>
      <c r="Y145" s="36">
        <v>0.68</v>
      </c>
      <c r="Z145" s="36">
        <v>360</v>
      </c>
      <c r="AA145" s="36">
        <v>356</v>
      </c>
      <c r="AB145" s="36">
        <v>98.89</v>
      </c>
      <c r="AC145" s="36">
        <v>404</v>
      </c>
      <c r="AD145" s="36">
        <v>401</v>
      </c>
      <c r="AE145" s="36">
        <v>99.26</v>
      </c>
      <c r="AF145" s="36">
        <v>6.16</v>
      </c>
      <c r="AG145" s="36">
        <v>3.27</v>
      </c>
      <c r="AH145" s="36">
        <v>93.08</v>
      </c>
      <c r="AI145" s="36">
        <v>53.09</v>
      </c>
      <c r="AJ145" s="46">
        <f t="shared" ca="1" si="3"/>
        <v>7</v>
      </c>
      <c r="AK145" s="47">
        <v>0.6211180124223602</v>
      </c>
      <c r="AL145" s="48">
        <v>12.015000000000008</v>
      </c>
      <c r="AM145" s="1">
        <v>0</v>
      </c>
      <c r="AN145" s="1">
        <v>0</v>
      </c>
      <c r="AO145" s="1">
        <v>1</v>
      </c>
      <c r="AP145" s="1">
        <v>0</v>
      </c>
      <c r="AQ145" s="1">
        <v>0</v>
      </c>
      <c r="AR145" s="36">
        <v>0</v>
      </c>
      <c r="AS145" s="36">
        <v>1</v>
      </c>
      <c r="AT145" s="36">
        <v>0</v>
      </c>
      <c r="AU145" s="36">
        <v>1</v>
      </c>
    </row>
    <row r="146" spans="1:47">
      <c r="A146" s="50">
        <v>41909</v>
      </c>
      <c r="B146" s="36" t="s">
        <v>103</v>
      </c>
      <c r="C146" s="36" t="s">
        <v>98</v>
      </c>
      <c r="D146" s="36" t="s">
        <v>1036</v>
      </c>
      <c r="E146" s="36" t="s">
        <v>109</v>
      </c>
      <c r="F146" s="36" t="s">
        <v>1037</v>
      </c>
      <c r="G146" s="36">
        <v>4</v>
      </c>
      <c r="H146" s="36">
        <v>56</v>
      </c>
      <c r="I146" s="36">
        <v>23</v>
      </c>
      <c r="J146" s="36">
        <v>16.63</v>
      </c>
      <c r="K146" s="36">
        <v>2879</v>
      </c>
      <c r="L146" s="36">
        <v>3</v>
      </c>
      <c r="M146" s="36">
        <v>0.1</v>
      </c>
      <c r="N146" s="36">
        <v>2875</v>
      </c>
      <c r="O146" s="36">
        <v>1</v>
      </c>
      <c r="P146" s="36">
        <v>0.03</v>
      </c>
      <c r="Q146" s="36">
        <v>907</v>
      </c>
      <c r="R146" s="36">
        <v>903</v>
      </c>
      <c r="S146" s="36">
        <v>0</v>
      </c>
      <c r="T146" s="36">
        <v>0</v>
      </c>
      <c r="U146" s="36">
        <v>99.56</v>
      </c>
      <c r="V146" s="36">
        <v>99.52</v>
      </c>
      <c r="W146" s="36">
        <v>903</v>
      </c>
      <c r="X146" s="36">
        <v>20</v>
      </c>
      <c r="Y146" s="36">
        <v>2.21</v>
      </c>
      <c r="Z146" s="36">
        <v>1602</v>
      </c>
      <c r="AA146" s="36">
        <v>1587</v>
      </c>
      <c r="AB146" s="36">
        <v>99.06</v>
      </c>
      <c r="AC146" s="36">
        <v>1613</v>
      </c>
      <c r="AD146" s="36">
        <v>1607</v>
      </c>
      <c r="AE146" s="36">
        <v>99.63</v>
      </c>
      <c r="AF146" s="36">
        <v>16.510000000000002</v>
      </c>
      <c r="AG146" s="36">
        <v>7.57</v>
      </c>
      <c r="AH146" s="36">
        <v>99.27</v>
      </c>
      <c r="AI146" s="36">
        <v>45.83</v>
      </c>
      <c r="AJ146" s="46">
        <f t="shared" ca="1" si="3"/>
        <v>7</v>
      </c>
      <c r="AK146" s="47">
        <v>2.1668472372697725</v>
      </c>
      <c r="AL146" s="48">
        <v>4.3536000000000357</v>
      </c>
      <c r="AM146" s="1">
        <v>0</v>
      </c>
      <c r="AN146" s="1">
        <v>0</v>
      </c>
      <c r="AO146" s="1">
        <v>1</v>
      </c>
      <c r="AP146" s="1">
        <v>0</v>
      </c>
      <c r="AQ146" s="1">
        <v>0</v>
      </c>
      <c r="AR146" s="36">
        <v>1</v>
      </c>
      <c r="AS146" s="36">
        <v>0</v>
      </c>
      <c r="AT146" s="36">
        <v>1</v>
      </c>
      <c r="AU146" s="36">
        <v>0</v>
      </c>
    </row>
    <row r="147" spans="1:47">
      <c r="A147" s="50">
        <v>41909</v>
      </c>
      <c r="B147" s="36" t="s">
        <v>103</v>
      </c>
      <c r="C147" s="36" t="s">
        <v>98</v>
      </c>
      <c r="D147" s="36" t="s">
        <v>1036</v>
      </c>
      <c r="E147" s="36" t="s">
        <v>109</v>
      </c>
      <c r="F147" s="36" t="s">
        <v>1038</v>
      </c>
      <c r="G147" s="36">
        <v>4</v>
      </c>
      <c r="H147" s="36">
        <v>56</v>
      </c>
      <c r="I147" s="36">
        <v>23</v>
      </c>
      <c r="J147" s="36">
        <v>16.63</v>
      </c>
      <c r="K147" s="36">
        <v>1756</v>
      </c>
      <c r="L147" s="36">
        <v>0</v>
      </c>
      <c r="M147" s="36">
        <v>0</v>
      </c>
      <c r="N147" s="36">
        <v>1757</v>
      </c>
      <c r="O147" s="36">
        <v>3</v>
      </c>
      <c r="P147" s="36">
        <v>0.17</v>
      </c>
      <c r="Q147" s="36">
        <v>477</v>
      </c>
      <c r="R147" s="36">
        <v>477</v>
      </c>
      <c r="S147" s="36">
        <v>0</v>
      </c>
      <c r="T147" s="36">
        <v>0</v>
      </c>
      <c r="U147" s="36">
        <v>100</v>
      </c>
      <c r="V147" s="36">
        <v>99.83</v>
      </c>
      <c r="W147" s="36">
        <v>477</v>
      </c>
      <c r="X147" s="36">
        <v>14</v>
      </c>
      <c r="Y147" s="36">
        <v>2.94</v>
      </c>
      <c r="Z147" s="36">
        <v>605</v>
      </c>
      <c r="AA147" s="36">
        <v>600</v>
      </c>
      <c r="AB147" s="36">
        <v>99.17</v>
      </c>
      <c r="AC147" s="36">
        <v>587</v>
      </c>
      <c r="AD147" s="36">
        <v>586</v>
      </c>
      <c r="AE147" s="36">
        <v>99.83</v>
      </c>
      <c r="AF147" s="36">
        <v>8.94</v>
      </c>
      <c r="AG147" s="36">
        <v>0.45</v>
      </c>
      <c r="AH147" s="36">
        <v>53.76</v>
      </c>
      <c r="AI147" s="36">
        <v>5.04</v>
      </c>
      <c r="AJ147" s="46">
        <f t="shared" ca="1" si="3"/>
        <v>7</v>
      </c>
      <c r="AK147" s="47">
        <v>3.0237580993520519</v>
      </c>
      <c r="AL147" s="48">
        <v>0.81090000000000817</v>
      </c>
      <c r="AM147" s="1">
        <v>0</v>
      </c>
      <c r="AN147" s="1">
        <v>0</v>
      </c>
      <c r="AO147" s="1">
        <v>1</v>
      </c>
      <c r="AP147" s="1">
        <v>0</v>
      </c>
      <c r="AQ147" s="1">
        <v>0</v>
      </c>
      <c r="AR147" s="36">
        <v>1</v>
      </c>
      <c r="AS147" s="36">
        <v>0</v>
      </c>
      <c r="AT147" s="36">
        <v>1</v>
      </c>
      <c r="AU147" s="36">
        <v>0</v>
      </c>
    </row>
    <row r="148" spans="1:47">
      <c r="A148" s="50">
        <v>41909</v>
      </c>
      <c r="B148" s="36" t="s">
        <v>103</v>
      </c>
      <c r="C148" s="36" t="s">
        <v>24</v>
      </c>
      <c r="D148" s="36" t="s">
        <v>1039</v>
      </c>
      <c r="E148" s="36" t="s">
        <v>110</v>
      </c>
      <c r="F148" s="36" t="s">
        <v>1040</v>
      </c>
      <c r="G148" s="36">
        <v>2</v>
      </c>
      <c r="H148" s="36">
        <v>24</v>
      </c>
      <c r="I148" s="36">
        <v>11</v>
      </c>
      <c r="J148" s="36">
        <v>6.6150000000000002</v>
      </c>
      <c r="K148" s="36">
        <v>2442</v>
      </c>
      <c r="L148" s="36">
        <v>0</v>
      </c>
      <c r="M148" s="36">
        <v>0</v>
      </c>
      <c r="N148" s="36">
        <v>2442</v>
      </c>
      <c r="O148" s="36">
        <v>2</v>
      </c>
      <c r="P148" s="36">
        <v>0.08</v>
      </c>
      <c r="Q148" s="36">
        <v>404</v>
      </c>
      <c r="R148" s="36">
        <v>360</v>
      </c>
      <c r="S148" s="36">
        <v>0</v>
      </c>
      <c r="T148" s="36">
        <v>0</v>
      </c>
      <c r="U148" s="36">
        <v>89.11</v>
      </c>
      <c r="V148" s="36">
        <v>89.04</v>
      </c>
      <c r="W148" s="36">
        <v>360</v>
      </c>
      <c r="X148" s="36">
        <v>1</v>
      </c>
      <c r="Y148" s="36">
        <v>0.28000000000000003</v>
      </c>
      <c r="Z148" s="36">
        <v>318</v>
      </c>
      <c r="AA148" s="36">
        <v>316</v>
      </c>
      <c r="AB148" s="36">
        <v>99.37</v>
      </c>
      <c r="AC148" s="36">
        <v>261</v>
      </c>
      <c r="AD148" s="36">
        <v>258</v>
      </c>
      <c r="AE148" s="36">
        <v>98.85</v>
      </c>
      <c r="AF148" s="36">
        <v>4.3499999999999996</v>
      </c>
      <c r="AG148" s="36">
        <v>0.34</v>
      </c>
      <c r="AH148" s="36">
        <v>65.760000000000005</v>
      </c>
      <c r="AI148" s="36">
        <v>7.91</v>
      </c>
      <c r="AJ148" s="46">
        <f t="shared" ca="1" si="3"/>
        <v>7</v>
      </c>
      <c r="AK148" s="47">
        <v>0.33112582781456956</v>
      </c>
      <c r="AL148" s="48">
        <v>44.278399999999976</v>
      </c>
      <c r="AM148" s="1">
        <v>0</v>
      </c>
      <c r="AN148" s="1">
        <v>1</v>
      </c>
      <c r="AO148" s="1">
        <v>2</v>
      </c>
      <c r="AP148" s="1">
        <v>0</v>
      </c>
      <c r="AQ148" s="1">
        <v>1</v>
      </c>
      <c r="AR148" s="36">
        <v>0</v>
      </c>
      <c r="AS148" s="36">
        <v>1</v>
      </c>
      <c r="AT148" s="36">
        <v>0</v>
      </c>
      <c r="AU148" s="36">
        <v>1</v>
      </c>
    </row>
    <row r="149" spans="1:47">
      <c r="A149" s="50">
        <v>41909</v>
      </c>
      <c r="B149" s="36" t="s">
        <v>103</v>
      </c>
      <c r="C149" s="36" t="s">
        <v>24</v>
      </c>
      <c r="D149" s="36" t="s">
        <v>309</v>
      </c>
      <c r="E149" s="36" t="s">
        <v>110</v>
      </c>
      <c r="F149" s="36" t="s">
        <v>310</v>
      </c>
      <c r="G149" s="36">
        <v>2</v>
      </c>
      <c r="H149" s="36">
        <v>24</v>
      </c>
      <c r="I149" s="36">
        <v>11</v>
      </c>
      <c r="J149" s="36">
        <v>6.6150000000000002</v>
      </c>
      <c r="K149" s="36">
        <v>1761</v>
      </c>
      <c r="L149" s="36">
        <v>0</v>
      </c>
      <c r="M149" s="36">
        <v>0</v>
      </c>
      <c r="N149" s="36">
        <v>1761</v>
      </c>
      <c r="O149" s="36">
        <v>8</v>
      </c>
      <c r="P149" s="36">
        <v>0.45</v>
      </c>
      <c r="Q149" s="36">
        <v>547</v>
      </c>
      <c r="R149" s="36">
        <v>536</v>
      </c>
      <c r="S149" s="36">
        <v>0</v>
      </c>
      <c r="T149" s="36">
        <v>0</v>
      </c>
      <c r="U149" s="36">
        <v>97.99</v>
      </c>
      <c r="V149" s="36">
        <v>97.54</v>
      </c>
      <c r="W149" s="36">
        <v>536</v>
      </c>
      <c r="X149" s="36">
        <v>8</v>
      </c>
      <c r="Y149" s="36">
        <v>1.49</v>
      </c>
      <c r="Z149" s="36">
        <v>161</v>
      </c>
      <c r="AA149" s="36">
        <v>157</v>
      </c>
      <c r="AB149" s="36">
        <v>97.52</v>
      </c>
      <c r="AC149" s="36">
        <v>161</v>
      </c>
      <c r="AD149" s="36">
        <v>160</v>
      </c>
      <c r="AE149" s="36">
        <v>99.38</v>
      </c>
      <c r="AF149" s="36">
        <v>6.22</v>
      </c>
      <c r="AG149" s="36">
        <v>3.4</v>
      </c>
      <c r="AH149" s="36">
        <v>94.1</v>
      </c>
      <c r="AI149" s="36">
        <v>54.55</v>
      </c>
      <c r="AJ149" s="46">
        <f t="shared" ca="1" si="3"/>
        <v>7</v>
      </c>
      <c r="AK149" s="47">
        <v>1.4842300556586272</v>
      </c>
      <c r="AL149" s="48">
        <v>13.456199999999965</v>
      </c>
      <c r="AM149" s="1">
        <v>0</v>
      </c>
      <c r="AN149" s="1">
        <v>0</v>
      </c>
      <c r="AO149" s="1">
        <v>1</v>
      </c>
      <c r="AP149" s="1">
        <v>0</v>
      </c>
      <c r="AQ149" s="1">
        <v>1</v>
      </c>
      <c r="AR149" s="36">
        <v>0</v>
      </c>
      <c r="AS149" s="36">
        <v>1</v>
      </c>
      <c r="AT149" s="36">
        <v>1</v>
      </c>
      <c r="AU149" s="36">
        <v>6</v>
      </c>
    </row>
    <row r="150" spans="1:47">
      <c r="A150" s="50">
        <v>41909</v>
      </c>
      <c r="B150" s="36" t="s">
        <v>103</v>
      </c>
      <c r="C150" s="36" t="s">
        <v>24</v>
      </c>
      <c r="D150" s="36" t="s">
        <v>309</v>
      </c>
      <c r="E150" s="36" t="s">
        <v>110</v>
      </c>
      <c r="F150" s="36" t="s">
        <v>470</v>
      </c>
      <c r="G150" s="36">
        <v>4</v>
      </c>
      <c r="H150" s="36">
        <v>56</v>
      </c>
      <c r="I150" s="36">
        <v>23</v>
      </c>
      <c r="J150" s="36">
        <v>16.63</v>
      </c>
      <c r="K150" s="36">
        <v>2465</v>
      </c>
      <c r="L150" s="36">
        <v>0</v>
      </c>
      <c r="M150" s="36">
        <v>0</v>
      </c>
      <c r="N150" s="36">
        <v>2465</v>
      </c>
      <c r="O150" s="36">
        <v>33</v>
      </c>
      <c r="P150" s="36">
        <v>1.34</v>
      </c>
      <c r="Q150" s="36">
        <v>858</v>
      </c>
      <c r="R150" s="36">
        <v>831</v>
      </c>
      <c r="S150" s="36">
        <v>4</v>
      </c>
      <c r="T150" s="36">
        <v>0.47</v>
      </c>
      <c r="U150" s="36">
        <v>96.85</v>
      </c>
      <c r="V150" s="36">
        <v>95.56</v>
      </c>
      <c r="W150" s="36">
        <v>831</v>
      </c>
      <c r="X150" s="36">
        <v>17</v>
      </c>
      <c r="Y150" s="36">
        <v>2.0499999999999998</v>
      </c>
      <c r="Z150" s="36">
        <v>101</v>
      </c>
      <c r="AA150" s="36">
        <v>101</v>
      </c>
      <c r="AB150" s="36">
        <v>100</v>
      </c>
      <c r="AC150" s="36">
        <v>101</v>
      </c>
      <c r="AD150" s="36">
        <v>97</v>
      </c>
      <c r="AE150" s="36">
        <v>96.04</v>
      </c>
      <c r="AF150" s="36">
        <v>10.59</v>
      </c>
      <c r="AG150" s="36">
        <v>6.69</v>
      </c>
      <c r="AH150" s="36">
        <v>63.7</v>
      </c>
      <c r="AI150" s="36">
        <v>63.18</v>
      </c>
      <c r="AJ150" s="46">
        <f t="shared" ca="1" si="3"/>
        <v>7</v>
      </c>
      <c r="AK150" s="47">
        <v>2.0556227327690446</v>
      </c>
      <c r="AL150" s="48">
        <v>38.095199999999984</v>
      </c>
      <c r="AM150" s="1">
        <v>0</v>
      </c>
      <c r="AN150" s="1">
        <v>0</v>
      </c>
      <c r="AO150" s="1">
        <v>2</v>
      </c>
      <c r="AP150" s="1">
        <v>0</v>
      </c>
      <c r="AQ150" s="1">
        <v>2</v>
      </c>
      <c r="AR150" s="36">
        <v>1</v>
      </c>
      <c r="AS150" s="36">
        <v>1</v>
      </c>
      <c r="AT150" s="36">
        <v>5</v>
      </c>
      <c r="AU150" s="36">
        <v>7</v>
      </c>
    </row>
    <row r="151" spans="1:47">
      <c r="A151" s="50">
        <v>41909</v>
      </c>
      <c r="B151" s="36" t="s">
        <v>103</v>
      </c>
      <c r="C151" s="36" t="s">
        <v>24</v>
      </c>
      <c r="D151" s="36" t="s">
        <v>847</v>
      </c>
      <c r="E151" s="36" t="s">
        <v>110</v>
      </c>
      <c r="F151" s="36" t="s">
        <v>1041</v>
      </c>
      <c r="G151" s="36">
        <v>4</v>
      </c>
      <c r="H151" s="36">
        <v>56</v>
      </c>
      <c r="I151" s="36">
        <v>23</v>
      </c>
      <c r="J151" s="36">
        <v>16.63</v>
      </c>
      <c r="K151" s="36">
        <v>1714</v>
      </c>
      <c r="L151" s="36">
        <v>0</v>
      </c>
      <c r="M151" s="36">
        <v>0</v>
      </c>
      <c r="N151" s="36">
        <v>1714</v>
      </c>
      <c r="O151" s="36">
        <v>12</v>
      </c>
      <c r="P151" s="36">
        <v>0.7</v>
      </c>
      <c r="Q151" s="36">
        <v>522</v>
      </c>
      <c r="R151" s="36">
        <v>514</v>
      </c>
      <c r="S151" s="36">
        <v>0</v>
      </c>
      <c r="T151" s="36">
        <v>0</v>
      </c>
      <c r="U151" s="36">
        <v>98.47</v>
      </c>
      <c r="V151" s="36">
        <v>97.78</v>
      </c>
      <c r="W151" s="36">
        <v>514</v>
      </c>
      <c r="X151" s="36">
        <v>1</v>
      </c>
      <c r="Y151" s="36">
        <v>0.19</v>
      </c>
      <c r="Z151" s="36">
        <v>449</v>
      </c>
      <c r="AA151" s="36">
        <v>431</v>
      </c>
      <c r="AB151" s="36">
        <v>95.99</v>
      </c>
      <c r="AC151" s="36">
        <v>423</v>
      </c>
      <c r="AD151" s="36">
        <v>421</v>
      </c>
      <c r="AE151" s="36">
        <v>99.53</v>
      </c>
      <c r="AF151" s="36">
        <v>7.46</v>
      </c>
      <c r="AG151" s="36">
        <v>0.1</v>
      </c>
      <c r="AH151" s="36">
        <v>44.88</v>
      </c>
      <c r="AI151" s="36">
        <v>1.3</v>
      </c>
      <c r="AJ151" s="46">
        <f t="shared" ca="1" si="3"/>
        <v>7</v>
      </c>
      <c r="AK151" s="47">
        <v>0.1984126984126984</v>
      </c>
      <c r="AL151" s="48">
        <v>11.588399999999995</v>
      </c>
      <c r="AM151" s="1">
        <v>0</v>
      </c>
      <c r="AN151" s="1">
        <v>0</v>
      </c>
      <c r="AO151" s="1">
        <v>1</v>
      </c>
      <c r="AP151" s="1">
        <v>0</v>
      </c>
      <c r="AQ151" s="1">
        <v>0</v>
      </c>
      <c r="AR151" s="36">
        <v>0</v>
      </c>
      <c r="AS151" s="36">
        <v>1</v>
      </c>
      <c r="AT151" s="36">
        <v>0</v>
      </c>
      <c r="AU151" s="36">
        <v>1</v>
      </c>
    </row>
    <row r="152" spans="1:47">
      <c r="A152" s="50">
        <v>41909</v>
      </c>
      <c r="B152" s="36" t="s">
        <v>103</v>
      </c>
      <c r="C152" s="36" t="s">
        <v>24</v>
      </c>
      <c r="D152" s="36" t="s">
        <v>471</v>
      </c>
      <c r="E152" s="36" t="s">
        <v>110</v>
      </c>
      <c r="F152" s="36" t="s">
        <v>478</v>
      </c>
      <c r="G152" s="36">
        <v>2</v>
      </c>
      <c r="H152" s="36">
        <v>24</v>
      </c>
      <c r="I152" s="36">
        <v>11</v>
      </c>
      <c r="J152" s="36">
        <v>6.6150000000000002</v>
      </c>
      <c r="K152" s="36">
        <v>1984</v>
      </c>
      <c r="L152" s="36">
        <v>0</v>
      </c>
      <c r="M152" s="36">
        <v>0</v>
      </c>
      <c r="N152" s="36">
        <v>1984</v>
      </c>
      <c r="O152" s="36">
        <v>24</v>
      </c>
      <c r="P152" s="36">
        <v>1.21</v>
      </c>
      <c r="Q152" s="36">
        <v>268</v>
      </c>
      <c r="R152" s="36">
        <v>265</v>
      </c>
      <c r="S152" s="36">
        <v>0</v>
      </c>
      <c r="T152" s="36">
        <v>0</v>
      </c>
      <c r="U152" s="36">
        <v>98.88</v>
      </c>
      <c r="V152" s="36">
        <v>97.68</v>
      </c>
      <c r="W152" s="36">
        <v>265</v>
      </c>
      <c r="X152" s="36">
        <v>3</v>
      </c>
      <c r="Y152" s="36">
        <v>1.1299999999999999</v>
      </c>
      <c r="Z152" s="36">
        <v>209</v>
      </c>
      <c r="AA152" s="36">
        <v>207</v>
      </c>
      <c r="AB152" s="36">
        <v>99.04</v>
      </c>
      <c r="AC152" s="36">
        <v>205</v>
      </c>
      <c r="AD152" s="36">
        <v>202</v>
      </c>
      <c r="AE152" s="36">
        <v>98.54</v>
      </c>
      <c r="AF152" s="36">
        <v>5.34</v>
      </c>
      <c r="AG152" s="36">
        <v>0.56000000000000005</v>
      </c>
      <c r="AH152" s="36">
        <v>80.67</v>
      </c>
      <c r="AI152" s="36">
        <v>10.57</v>
      </c>
      <c r="AJ152" s="46">
        <f t="shared" ca="1" si="3"/>
        <v>7</v>
      </c>
      <c r="AK152" s="47">
        <v>1.153846153846154</v>
      </c>
      <c r="AL152" s="48">
        <v>6.2175999999999814</v>
      </c>
      <c r="AM152" s="1">
        <v>0</v>
      </c>
      <c r="AN152" s="1">
        <v>0</v>
      </c>
      <c r="AO152" s="1">
        <v>1</v>
      </c>
      <c r="AP152" s="1">
        <v>0</v>
      </c>
      <c r="AQ152" s="1">
        <v>0</v>
      </c>
      <c r="AR152" s="36">
        <v>0</v>
      </c>
      <c r="AS152" s="36">
        <v>1</v>
      </c>
      <c r="AT152" s="36">
        <v>0</v>
      </c>
      <c r="AU152" s="36">
        <v>3</v>
      </c>
    </row>
    <row r="153" spans="1:47">
      <c r="A153" s="50">
        <v>41909</v>
      </c>
      <c r="B153" s="36" t="s">
        <v>103</v>
      </c>
      <c r="C153" s="36" t="s">
        <v>24</v>
      </c>
      <c r="D153" s="36" t="s">
        <v>371</v>
      </c>
      <c r="E153" s="36" t="s">
        <v>110</v>
      </c>
      <c r="F153" s="36" t="s">
        <v>372</v>
      </c>
      <c r="G153" s="36">
        <v>6</v>
      </c>
      <c r="H153" s="36">
        <v>88</v>
      </c>
      <c r="I153" s="36">
        <v>35</v>
      </c>
      <c r="J153" s="36">
        <v>27.34</v>
      </c>
      <c r="K153" s="36">
        <v>9456</v>
      </c>
      <c r="L153" s="36">
        <v>0</v>
      </c>
      <c r="M153" s="36">
        <v>0</v>
      </c>
      <c r="N153" s="36">
        <v>9456</v>
      </c>
      <c r="O153" s="36">
        <v>55</v>
      </c>
      <c r="P153" s="36">
        <v>0.57999999999999996</v>
      </c>
      <c r="Q153" s="36">
        <v>4169</v>
      </c>
      <c r="R153" s="36">
        <v>4079</v>
      </c>
      <c r="S153" s="36">
        <v>9</v>
      </c>
      <c r="T153" s="36">
        <v>0.22</v>
      </c>
      <c r="U153" s="36">
        <v>97.84</v>
      </c>
      <c r="V153" s="36">
        <v>97.27</v>
      </c>
      <c r="W153" s="36">
        <v>4079</v>
      </c>
      <c r="X153" s="36">
        <v>54</v>
      </c>
      <c r="Y153" s="36">
        <v>1.32</v>
      </c>
      <c r="Z153" s="36">
        <v>352</v>
      </c>
      <c r="AA153" s="36">
        <v>345</v>
      </c>
      <c r="AB153" s="36">
        <v>98.01</v>
      </c>
      <c r="AC153" s="36">
        <v>294</v>
      </c>
      <c r="AD153" s="36">
        <v>293</v>
      </c>
      <c r="AE153" s="36">
        <v>99.66</v>
      </c>
      <c r="AF153" s="36">
        <v>59.56</v>
      </c>
      <c r="AG153" s="36">
        <v>59.45</v>
      </c>
      <c r="AH153" s="36">
        <v>217.86</v>
      </c>
      <c r="AI153" s="36">
        <v>99.81</v>
      </c>
      <c r="AJ153" s="46">
        <f t="shared" ca="1" si="3"/>
        <v>7</v>
      </c>
      <c r="AK153" s="47">
        <v>1.3409485969704493</v>
      </c>
      <c r="AL153" s="48">
        <v>113.81370000000017</v>
      </c>
      <c r="AM153" s="1">
        <v>0</v>
      </c>
      <c r="AN153" s="1">
        <v>0</v>
      </c>
      <c r="AO153" s="1">
        <v>1</v>
      </c>
      <c r="AP153" s="1">
        <v>0</v>
      </c>
      <c r="AQ153" s="1">
        <v>2</v>
      </c>
      <c r="AR153" s="36">
        <v>0</v>
      </c>
      <c r="AS153" s="36">
        <v>1</v>
      </c>
      <c r="AT153" s="36">
        <v>0</v>
      </c>
      <c r="AU153" s="36">
        <v>4</v>
      </c>
    </row>
    <row r="154" spans="1:47">
      <c r="A154" s="50">
        <v>41909</v>
      </c>
      <c r="B154" s="36" t="s">
        <v>103</v>
      </c>
      <c r="C154" s="36" t="s">
        <v>24</v>
      </c>
      <c r="D154" s="36" t="s">
        <v>586</v>
      </c>
      <c r="E154" s="36" t="s">
        <v>110</v>
      </c>
      <c r="F154" s="36" t="s">
        <v>890</v>
      </c>
      <c r="G154" s="36">
        <v>2</v>
      </c>
      <c r="H154" s="36">
        <v>32</v>
      </c>
      <c r="I154" s="36">
        <v>10</v>
      </c>
      <c r="J154" s="36">
        <v>5.8419999999999996</v>
      </c>
      <c r="K154" s="36">
        <v>2392</v>
      </c>
      <c r="L154" s="36">
        <v>0</v>
      </c>
      <c r="M154" s="36">
        <v>0</v>
      </c>
      <c r="N154" s="36">
        <v>2389</v>
      </c>
      <c r="O154" s="36">
        <v>4</v>
      </c>
      <c r="P154" s="36">
        <v>0.17</v>
      </c>
      <c r="Q154" s="36">
        <v>985</v>
      </c>
      <c r="R154" s="36">
        <v>957</v>
      </c>
      <c r="S154" s="36">
        <v>15</v>
      </c>
      <c r="T154" s="36">
        <v>1.52</v>
      </c>
      <c r="U154" s="36">
        <v>97.16</v>
      </c>
      <c r="V154" s="36">
        <v>96.99</v>
      </c>
      <c r="W154" s="36">
        <v>957</v>
      </c>
      <c r="X154" s="36">
        <v>9</v>
      </c>
      <c r="Y154" s="36">
        <v>0.94</v>
      </c>
      <c r="Z154" s="36">
        <v>227</v>
      </c>
      <c r="AA154" s="36">
        <v>223</v>
      </c>
      <c r="AB154" s="36">
        <v>98.24</v>
      </c>
      <c r="AC154" s="36">
        <v>228</v>
      </c>
      <c r="AD154" s="36">
        <v>227</v>
      </c>
      <c r="AE154" s="36">
        <v>99.56</v>
      </c>
      <c r="AF154" s="36">
        <v>15.18</v>
      </c>
      <c r="AG154" s="36">
        <v>15.08</v>
      </c>
      <c r="AH154" s="36">
        <v>259.76</v>
      </c>
      <c r="AI154" s="36">
        <v>99.36</v>
      </c>
      <c r="AJ154" s="46">
        <f t="shared" ca="1" si="3"/>
        <v>7</v>
      </c>
      <c r="AK154" s="47">
        <v>0.93652445369406867</v>
      </c>
      <c r="AL154" s="48">
        <v>29.648500000000048</v>
      </c>
      <c r="AM154" s="1">
        <v>0</v>
      </c>
      <c r="AN154" s="1">
        <v>0</v>
      </c>
      <c r="AO154" s="1">
        <v>1</v>
      </c>
      <c r="AP154" s="1">
        <v>0</v>
      </c>
      <c r="AQ154" s="1">
        <v>0</v>
      </c>
      <c r="AR154" s="36">
        <v>0</v>
      </c>
      <c r="AS154" s="36">
        <v>1</v>
      </c>
      <c r="AT154" s="36">
        <v>0</v>
      </c>
      <c r="AU154" s="36">
        <v>2</v>
      </c>
    </row>
    <row r="155" spans="1:47">
      <c r="A155" s="50">
        <v>41909</v>
      </c>
      <c r="B155" s="36" t="s">
        <v>103</v>
      </c>
      <c r="C155" s="36" t="s">
        <v>24</v>
      </c>
      <c r="D155" s="36" t="s">
        <v>243</v>
      </c>
      <c r="E155" s="36" t="s">
        <v>110</v>
      </c>
      <c r="F155" s="36" t="s">
        <v>311</v>
      </c>
      <c r="G155" s="36">
        <v>2</v>
      </c>
      <c r="H155" s="36">
        <v>24</v>
      </c>
      <c r="I155" s="36">
        <v>11</v>
      </c>
      <c r="J155" s="36">
        <v>6.6150000000000002</v>
      </c>
      <c r="K155" s="36">
        <v>1746</v>
      </c>
      <c r="L155" s="36">
        <v>1</v>
      </c>
      <c r="M155" s="36">
        <v>0.06</v>
      </c>
      <c r="N155" s="36">
        <v>1694</v>
      </c>
      <c r="O155" s="36">
        <v>6</v>
      </c>
      <c r="P155" s="36">
        <v>0.35</v>
      </c>
      <c r="Q155" s="36">
        <v>634</v>
      </c>
      <c r="R155" s="36">
        <v>557</v>
      </c>
      <c r="S155" s="36">
        <v>0</v>
      </c>
      <c r="T155" s="36">
        <v>0</v>
      </c>
      <c r="U155" s="36">
        <v>87.85</v>
      </c>
      <c r="V155" s="36">
        <v>87.54</v>
      </c>
      <c r="W155" s="36">
        <v>557</v>
      </c>
      <c r="X155" s="36">
        <v>9</v>
      </c>
      <c r="Y155" s="36">
        <v>1.62</v>
      </c>
      <c r="Z155" s="36">
        <v>69</v>
      </c>
      <c r="AA155" s="36">
        <v>66</v>
      </c>
      <c r="AB155" s="36">
        <v>95.65</v>
      </c>
      <c r="AC155" s="36">
        <v>65</v>
      </c>
      <c r="AD155" s="36">
        <v>61</v>
      </c>
      <c r="AE155" s="36">
        <v>93.85</v>
      </c>
      <c r="AF155" s="36">
        <v>7.84</v>
      </c>
      <c r="AG155" s="36">
        <v>7.81</v>
      </c>
      <c r="AH155" s="36">
        <v>118.55</v>
      </c>
      <c r="AI155" s="36">
        <v>99.63</v>
      </c>
      <c r="AJ155" s="46">
        <f t="shared" ca="1" si="3"/>
        <v>7</v>
      </c>
      <c r="AK155" s="47">
        <v>1.6304347826086956</v>
      </c>
      <c r="AL155" s="48">
        <v>78.996399999999952</v>
      </c>
      <c r="AM155" s="1">
        <v>0</v>
      </c>
      <c r="AN155" s="1">
        <v>1</v>
      </c>
      <c r="AO155" s="1">
        <v>2</v>
      </c>
      <c r="AP155" s="1">
        <v>0</v>
      </c>
      <c r="AQ155" s="1">
        <v>6</v>
      </c>
      <c r="AR155" s="36">
        <v>0</v>
      </c>
      <c r="AS155" s="36">
        <v>1</v>
      </c>
      <c r="AT155" s="36">
        <v>1</v>
      </c>
      <c r="AU155" s="36">
        <v>7</v>
      </c>
    </row>
    <row r="156" spans="1:47">
      <c r="A156" s="50">
        <v>41909</v>
      </c>
      <c r="B156" s="36" t="s">
        <v>103</v>
      </c>
      <c r="C156" s="36" t="s">
        <v>24</v>
      </c>
      <c r="D156" s="36" t="s">
        <v>590</v>
      </c>
      <c r="E156" s="36" t="s">
        <v>110</v>
      </c>
      <c r="F156" s="36" t="s">
        <v>591</v>
      </c>
      <c r="G156" s="36">
        <v>2</v>
      </c>
      <c r="H156" s="36">
        <v>24</v>
      </c>
      <c r="I156" s="36">
        <v>11</v>
      </c>
      <c r="J156" s="36">
        <v>6.6150000000000002</v>
      </c>
      <c r="K156" s="36">
        <v>649</v>
      </c>
      <c r="L156" s="36">
        <v>0</v>
      </c>
      <c r="M156" s="36">
        <v>0</v>
      </c>
      <c r="N156" s="36">
        <v>649</v>
      </c>
      <c r="O156" s="36">
        <v>1</v>
      </c>
      <c r="P156" s="36">
        <v>0.15</v>
      </c>
      <c r="Q156" s="36">
        <v>295</v>
      </c>
      <c r="R156" s="36">
        <v>294</v>
      </c>
      <c r="S156" s="36">
        <v>0</v>
      </c>
      <c r="T156" s="36">
        <v>0</v>
      </c>
      <c r="U156" s="36">
        <v>99.66</v>
      </c>
      <c r="V156" s="36">
        <v>99.51</v>
      </c>
      <c r="W156" s="36">
        <v>294</v>
      </c>
      <c r="X156" s="36">
        <v>6</v>
      </c>
      <c r="Y156" s="36">
        <v>2.04</v>
      </c>
      <c r="Z156" s="36">
        <v>114</v>
      </c>
      <c r="AA156" s="36">
        <v>114</v>
      </c>
      <c r="AB156" s="36">
        <v>100</v>
      </c>
      <c r="AC156" s="36">
        <v>111</v>
      </c>
      <c r="AD156" s="36">
        <v>108</v>
      </c>
      <c r="AE156" s="36">
        <v>97.3</v>
      </c>
      <c r="AF156" s="36">
        <v>7.78</v>
      </c>
      <c r="AG156" s="36">
        <v>7.22</v>
      </c>
      <c r="AH156" s="36">
        <v>117.54</v>
      </c>
      <c r="AI156" s="36">
        <v>92.87</v>
      </c>
      <c r="AJ156" s="46">
        <f t="shared" ca="1" si="3"/>
        <v>7</v>
      </c>
      <c r="AK156" s="47">
        <v>2.083333333333333</v>
      </c>
      <c r="AL156" s="48">
        <v>1.4454999999999847</v>
      </c>
      <c r="AM156" s="1">
        <v>0</v>
      </c>
      <c r="AN156" s="1">
        <v>0</v>
      </c>
      <c r="AO156" s="1">
        <v>1</v>
      </c>
      <c r="AP156" s="1">
        <v>0</v>
      </c>
      <c r="AQ156" s="1">
        <v>0</v>
      </c>
      <c r="AR156" s="36">
        <v>1</v>
      </c>
      <c r="AS156" s="36">
        <v>0</v>
      </c>
      <c r="AT156" s="36">
        <v>2</v>
      </c>
      <c r="AU156" s="36">
        <v>0</v>
      </c>
    </row>
    <row r="157" spans="1:47">
      <c r="A157" s="50">
        <v>41909</v>
      </c>
      <c r="B157" s="36" t="s">
        <v>103</v>
      </c>
      <c r="C157" s="36" t="s">
        <v>24</v>
      </c>
      <c r="D157" s="36" t="s">
        <v>111</v>
      </c>
      <c r="E157" s="36" t="s">
        <v>110</v>
      </c>
      <c r="F157" s="36" t="s">
        <v>13</v>
      </c>
      <c r="G157" s="36">
        <v>4</v>
      </c>
      <c r="H157" s="36">
        <v>56</v>
      </c>
      <c r="I157" s="36">
        <v>23</v>
      </c>
      <c r="J157" s="36">
        <v>16.63</v>
      </c>
      <c r="K157" s="36">
        <v>4133</v>
      </c>
      <c r="L157" s="36">
        <v>0</v>
      </c>
      <c r="M157" s="36">
        <v>0</v>
      </c>
      <c r="N157" s="36">
        <v>4129</v>
      </c>
      <c r="O157" s="36">
        <v>22</v>
      </c>
      <c r="P157" s="36">
        <v>0.53</v>
      </c>
      <c r="Q157" s="36">
        <v>1572</v>
      </c>
      <c r="R157" s="36">
        <v>1522</v>
      </c>
      <c r="S157" s="36">
        <v>0</v>
      </c>
      <c r="T157" s="36">
        <v>0</v>
      </c>
      <c r="U157" s="36">
        <v>96.82</v>
      </c>
      <c r="V157" s="36">
        <v>96.3</v>
      </c>
      <c r="W157" s="36">
        <v>1522</v>
      </c>
      <c r="X157" s="36">
        <v>6</v>
      </c>
      <c r="Y157" s="36">
        <v>0.39</v>
      </c>
      <c r="Z157" s="36">
        <v>719</v>
      </c>
      <c r="AA157" s="36">
        <v>715</v>
      </c>
      <c r="AB157" s="36">
        <v>99.44</v>
      </c>
      <c r="AC157" s="36">
        <v>732</v>
      </c>
      <c r="AD157" s="36">
        <v>719</v>
      </c>
      <c r="AE157" s="36">
        <v>98.22</v>
      </c>
      <c r="AF157" s="36">
        <v>15.76</v>
      </c>
      <c r="AG157" s="36">
        <v>6.01</v>
      </c>
      <c r="AH157" s="36">
        <v>94.75</v>
      </c>
      <c r="AI157" s="36">
        <v>38.130000000000003</v>
      </c>
      <c r="AJ157" s="46">
        <f t="shared" ca="1" si="3"/>
        <v>7</v>
      </c>
      <c r="AK157" s="47">
        <v>0.39318479685452157</v>
      </c>
      <c r="AL157" s="48">
        <v>58.164000000000044</v>
      </c>
      <c r="AM157" s="1">
        <v>0</v>
      </c>
      <c r="AN157" s="1">
        <v>0</v>
      </c>
      <c r="AO157" s="1">
        <v>1</v>
      </c>
      <c r="AP157" s="1">
        <v>0</v>
      </c>
      <c r="AQ157" s="1">
        <v>4</v>
      </c>
      <c r="AR157" s="36">
        <v>0</v>
      </c>
      <c r="AS157" s="36">
        <v>1</v>
      </c>
      <c r="AT157" s="36">
        <v>0</v>
      </c>
      <c r="AU157" s="36">
        <v>7</v>
      </c>
    </row>
    <row r="158" spans="1:47">
      <c r="A158" s="50">
        <v>41909</v>
      </c>
      <c r="B158" s="36" t="s">
        <v>103</v>
      </c>
      <c r="C158" s="36" t="s">
        <v>107</v>
      </c>
      <c r="D158" s="36" t="s">
        <v>200</v>
      </c>
      <c r="E158" s="36" t="s">
        <v>134</v>
      </c>
      <c r="F158" s="36" t="s">
        <v>199</v>
      </c>
      <c r="G158" s="36">
        <v>2</v>
      </c>
      <c r="H158" s="36">
        <v>24</v>
      </c>
      <c r="I158" s="36">
        <v>11</v>
      </c>
      <c r="J158" s="36">
        <v>6.6150000000000002</v>
      </c>
      <c r="K158" s="36">
        <v>3812</v>
      </c>
      <c r="L158" s="36">
        <v>0</v>
      </c>
      <c r="M158" s="36">
        <v>0</v>
      </c>
      <c r="N158" s="36">
        <v>3812</v>
      </c>
      <c r="O158" s="36">
        <v>0</v>
      </c>
      <c r="P158" s="36">
        <v>0</v>
      </c>
      <c r="Q158" s="36">
        <v>1405</v>
      </c>
      <c r="R158" s="36">
        <v>1317</v>
      </c>
      <c r="S158" s="36">
        <v>73</v>
      </c>
      <c r="T158" s="36">
        <v>5.2</v>
      </c>
      <c r="U158" s="36">
        <v>93.74</v>
      </c>
      <c r="V158" s="36">
        <v>93.74</v>
      </c>
      <c r="W158" s="36">
        <v>1317</v>
      </c>
      <c r="X158" s="36">
        <v>3</v>
      </c>
      <c r="Y158" s="36">
        <v>0.23</v>
      </c>
      <c r="Z158" s="36">
        <v>1267</v>
      </c>
      <c r="AA158" s="36">
        <v>1251</v>
      </c>
      <c r="AB158" s="36">
        <v>98.74</v>
      </c>
      <c r="AC158" s="36">
        <v>1004</v>
      </c>
      <c r="AD158" s="36">
        <v>1001</v>
      </c>
      <c r="AE158" s="36">
        <v>99.7</v>
      </c>
      <c r="AF158" s="36">
        <v>21.78</v>
      </c>
      <c r="AG158" s="36">
        <v>21.76</v>
      </c>
      <c r="AH158" s="36">
        <v>329.22</v>
      </c>
      <c r="AI158" s="36">
        <v>99.92</v>
      </c>
      <c r="AJ158" s="46">
        <f t="shared" ca="1" si="3"/>
        <v>7</v>
      </c>
      <c r="AK158" s="47">
        <v>0.28116213683223995</v>
      </c>
      <c r="AL158" s="48">
        <v>87.95300000000006</v>
      </c>
      <c r="AM158" s="1">
        <v>0</v>
      </c>
      <c r="AN158" s="1">
        <v>1</v>
      </c>
      <c r="AO158" s="1">
        <v>2</v>
      </c>
      <c r="AP158" s="1">
        <v>0</v>
      </c>
      <c r="AQ158" s="1">
        <v>6</v>
      </c>
      <c r="AR158" s="36">
        <v>0</v>
      </c>
      <c r="AS158" s="36">
        <v>1</v>
      </c>
      <c r="AT158" s="36">
        <v>0</v>
      </c>
      <c r="AU158" s="36">
        <v>7</v>
      </c>
    </row>
    <row r="159" spans="1:47">
      <c r="A159" s="50">
        <v>41909</v>
      </c>
      <c r="B159" s="36" t="s">
        <v>103</v>
      </c>
      <c r="C159" s="36" t="s">
        <v>107</v>
      </c>
      <c r="D159" s="36" t="s">
        <v>1042</v>
      </c>
      <c r="E159" s="36" t="s">
        <v>134</v>
      </c>
      <c r="F159" s="36" t="s">
        <v>1043</v>
      </c>
      <c r="G159" s="36">
        <v>4</v>
      </c>
      <c r="H159" s="36">
        <v>56</v>
      </c>
      <c r="I159" s="36">
        <v>23</v>
      </c>
      <c r="J159" s="36">
        <v>16.63</v>
      </c>
      <c r="K159" s="36">
        <v>6920</v>
      </c>
      <c r="L159" s="36">
        <v>0</v>
      </c>
      <c r="M159" s="36">
        <v>0</v>
      </c>
      <c r="N159" s="36">
        <v>6918</v>
      </c>
      <c r="O159" s="36">
        <v>4</v>
      </c>
      <c r="P159" s="36">
        <v>0.06</v>
      </c>
      <c r="Q159" s="36">
        <v>3025</v>
      </c>
      <c r="R159" s="36">
        <v>2955</v>
      </c>
      <c r="S159" s="36">
        <v>25</v>
      </c>
      <c r="T159" s="36">
        <v>0.83</v>
      </c>
      <c r="U159" s="36">
        <v>97.69</v>
      </c>
      <c r="V159" s="36">
        <v>97.63</v>
      </c>
      <c r="W159" s="36">
        <v>2955</v>
      </c>
      <c r="X159" s="36">
        <v>12</v>
      </c>
      <c r="Y159" s="36">
        <v>0.41</v>
      </c>
      <c r="Z159" s="36">
        <v>2571</v>
      </c>
      <c r="AA159" s="36">
        <v>2545</v>
      </c>
      <c r="AB159" s="36">
        <v>98.99</v>
      </c>
      <c r="AC159" s="36">
        <v>2001</v>
      </c>
      <c r="AD159" s="36">
        <v>1988</v>
      </c>
      <c r="AE159" s="36">
        <v>99.35</v>
      </c>
      <c r="AF159" s="36">
        <v>42.52</v>
      </c>
      <c r="AG159" s="36">
        <v>42.49</v>
      </c>
      <c r="AH159" s="36">
        <v>255.69</v>
      </c>
      <c r="AI159" s="36">
        <v>99.91</v>
      </c>
      <c r="AJ159" s="46">
        <f t="shared" ca="1" si="3"/>
        <v>7</v>
      </c>
      <c r="AK159" s="47">
        <v>0.50041701417848206</v>
      </c>
      <c r="AL159" s="48">
        <v>71.692500000000138</v>
      </c>
      <c r="AM159" s="1">
        <v>0</v>
      </c>
      <c r="AN159" s="1">
        <v>0</v>
      </c>
      <c r="AO159" s="1">
        <v>1</v>
      </c>
      <c r="AP159" s="1">
        <v>0</v>
      </c>
      <c r="AQ159" s="1">
        <v>0</v>
      </c>
      <c r="AR159" s="36">
        <v>0</v>
      </c>
      <c r="AS159" s="36">
        <v>1</v>
      </c>
      <c r="AT159" s="36">
        <v>0</v>
      </c>
      <c r="AU159" s="36">
        <v>1</v>
      </c>
    </row>
    <row r="160" spans="1:47">
      <c r="A160" s="50">
        <v>41909</v>
      </c>
      <c r="B160" s="36" t="s">
        <v>103</v>
      </c>
      <c r="C160" s="36" t="s">
        <v>107</v>
      </c>
      <c r="D160" s="36" t="s">
        <v>667</v>
      </c>
      <c r="E160" s="36" t="s">
        <v>134</v>
      </c>
      <c r="F160" s="36" t="s">
        <v>1044</v>
      </c>
      <c r="G160" s="36">
        <v>4</v>
      </c>
      <c r="H160" s="36">
        <v>56</v>
      </c>
      <c r="I160" s="36">
        <v>23</v>
      </c>
      <c r="J160" s="36">
        <v>16.63</v>
      </c>
      <c r="K160" s="36">
        <v>693</v>
      </c>
      <c r="L160" s="36">
        <v>0</v>
      </c>
      <c r="M160" s="36">
        <v>0</v>
      </c>
      <c r="N160" s="36">
        <v>693</v>
      </c>
      <c r="O160" s="36">
        <v>0</v>
      </c>
      <c r="P160" s="36">
        <v>0</v>
      </c>
      <c r="Q160" s="36">
        <v>261</v>
      </c>
      <c r="R160" s="36">
        <v>260</v>
      </c>
      <c r="S160" s="36">
        <v>0</v>
      </c>
      <c r="T160" s="36">
        <v>0</v>
      </c>
      <c r="U160" s="36">
        <v>99.62</v>
      </c>
      <c r="V160" s="36">
        <v>99.62</v>
      </c>
      <c r="W160" s="36">
        <v>260</v>
      </c>
      <c r="X160" s="36">
        <v>14</v>
      </c>
      <c r="Y160" s="36">
        <v>5.38</v>
      </c>
      <c r="Z160" s="36">
        <v>587</v>
      </c>
      <c r="AA160" s="36">
        <v>580</v>
      </c>
      <c r="AB160" s="36">
        <v>98.81</v>
      </c>
      <c r="AC160" s="36">
        <v>534</v>
      </c>
      <c r="AD160" s="36">
        <v>528</v>
      </c>
      <c r="AE160" s="36">
        <v>98.88</v>
      </c>
      <c r="AF160" s="36">
        <v>2.62</v>
      </c>
      <c r="AG160" s="36">
        <v>0.17</v>
      </c>
      <c r="AH160" s="36">
        <v>15.74</v>
      </c>
      <c r="AI160" s="36">
        <v>6.42</v>
      </c>
      <c r="AJ160" s="46">
        <f t="shared" ca="1" si="3"/>
        <v>7</v>
      </c>
      <c r="AK160" s="47">
        <v>6.7307692307692308</v>
      </c>
      <c r="AL160" s="48">
        <v>0.99179999999998814</v>
      </c>
      <c r="AM160" s="1">
        <v>1</v>
      </c>
      <c r="AN160" s="1">
        <v>0</v>
      </c>
      <c r="AO160" s="1">
        <v>2</v>
      </c>
      <c r="AP160" s="1">
        <v>1</v>
      </c>
      <c r="AQ160" s="1">
        <v>0</v>
      </c>
      <c r="AR160" s="36">
        <v>1</v>
      </c>
      <c r="AS160" s="36">
        <v>0</v>
      </c>
      <c r="AT160" s="36">
        <v>1</v>
      </c>
      <c r="AU160" s="36">
        <v>0</v>
      </c>
    </row>
    <row r="161" spans="1:47">
      <c r="A161" s="50">
        <v>41909</v>
      </c>
      <c r="B161" s="36" t="s">
        <v>103</v>
      </c>
      <c r="C161" s="36" t="s">
        <v>107</v>
      </c>
      <c r="D161" s="36" t="s">
        <v>1045</v>
      </c>
      <c r="E161" s="36" t="s">
        <v>134</v>
      </c>
      <c r="F161" s="36" t="s">
        <v>1046</v>
      </c>
      <c r="G161" s="36">
        <v>2</v>
      </c>
      <c r="H161" s="36">
        <v>24</v>
      </c>
      <c r="I161" s="36">
        <v>11</v>
      </c>
      <c r="J161" s="36">
        <v>6.6150000000000002</v>
      </c>
      <c r="K161" s="36">
        <v>1317</v>
      </c>
      <c r="L161" s="36">
        <v>0</v>
      </c>
      <c r="M161" s="36">
        <v>0</v>
      </c>
      <c r="N161" s="36">
        <v>1317</v>
      </c>
      <c r="O161" s="36">
        <v>22</v>
      </c>
      <c r="P161" s="36">
        <v>1.67</v>
      </c>
      <c r="Q161" s="36">
        <v>563</v>
      </c>
      <c r="R161" s="36">
        <v>560</v>
      </c>
      <c r="S161" s="36">
        <v>0</v>
      </c>
      <c r="T161" s="36">
        <v>0</v>
      </c>
      <c r="U161" s="36">
        <v>99.47</v>
      </c>
      <c r="V161" s="36">
        <v>97.81</v>
      </c>
      <c r="W161" s="36">
        <v>560</v>
      </c>
      <c r="X161" s="36">
        <v>4</v>
      </c>
      <c r="Y161" s="36">
        <v>0.71</v>
      </c>
      <c r="Z161" s="36">
        <v>356</v>
      </c>
      <c r="AA161" s="36">
        <v>355</v>
      </c>
      <c r="AB161" s="36">
        <v>99.72</v>
      </c>
      <c r="AC161" s="36">
        <v>328</v>
      </c>
      <c r="AD161" s="36">
        <v>326</v>
      </c>
      <c r="AE161" s="36">
        <v>99.39</v>
      </c>
      <c r="AF161" s="36">
        <v>7.2</v>
      </c>
      <c r="AG161" s="36">
        <v>6.3</v>
      </c>
      <c r="AH161" s="36">
        <v>108.84</v>
      </c>
      <c r="AI161" s="36">
        <v>87.5</v>
      </c>
      <c r="AJ161" s="46">
        <f t="shared" ca="1" si="3"/>
        <v>7</v>
      </c>
      <c r="AK161" s="47">
        <v>0.75329566854990582</v>
      </c>
      <c r="AL161" s="48">
        <v>12.329699999999987</v>
      </c>
      <c r="AM161" s="1">
        <v>0</v>
      </c>
      <c r="AN161" s="1">
        <v>0</v>
      </c>
      <c r="AO161" s="1">
        <v>1</v>
      </c>
      <c r="AP161" s="1">
        <v>0</v>
      </c>
      <c r="AQ161" s="1">
        <v>0</v>
      </c>
      <c r="AR161" s="36">
        <v>0</v>
      </c>
      <c r="AS161" s="36">
        <v>1</v>
      </c>
      <c r="AT161" s="36">
        <v>0</v>
      </c>
      <c r="AU161" s="36">
        <v>1</v>
      </c>
    </row>
    <row r="162" spans="1:47">
      <c r="A162" s="50">
        <v>41909</v>
      </c>
      <c r="B162" s="36" t="s">
        <v>103</v>
      </c>
      <c r="C162" s="36" t="s">
        <v>107</v>
      </c>
      <c r="D162" s="36" t="s">
        <v>304</v>
      </c>
      <c r="E162" s="36" t="s">
        <v>134</v>
      </c>
      <c r="F162" s="36" t="s">
        <v>305</v>
      </c>
      <c r="G162" s="36">
        <v>4</v>
      </c>
      <c r="H162" s="36">
        <v>56</v>
      </c>
      <c r="I162" s="36">
        <v>23</v>
      </c>
      <c r="J162" s="36">
        <v>16.63</v>
      </c>
      <c r="K162" s="36">
        <v>3279</v>
      </c>
      <c r="L162" s="36">
        <v>0</v>
      </c>
      <c r="M162" s="36">
        <v>0</v>
      </c>
      <c r="N162" s="36">
        <v>3279</v>
      </c>
      <c r="O162" s="36">
        <v>59</v>
      </c>
      <c r="P162" s="36">
        <v>1.8</v>
      </c>
      <c r="Q162" s="36">
        <v>963</v>
      </c>
      <c r="R162" s="36">
        <v>943</v>
      </c>
      <c r="S162" s="36">
        <v>0</v>
      </c>
      <c r="T162" s="36">
        <v>0</v>
      </c>
      <c r="U162" s="36">
        <v>97.92</v>
      </c>
      <c r="V162" s="36">
        <v>96.16</v>
      </c>
      <c r="W162" s="36">
        <v>943</v>
      </c>
      <c r="X162" s="36">
        <v>10</v>
      </c>
      <c r="Y162" s="36">
        <v>1.06</v>
      </c>
      <c r="Z162" s="36">
        <v>95</v>
      </c>
      <c r="AA162" s="36">
        <v>94</v>
      </c>
      <c r="AB162" s="36">
        <v>98.95</v>
      </c>
      <c r="AC162" s="36">
        <v>113</v>
      </c>
      <c r="AD162" s="36">
        <v>113</v>
      </c>
      <c r="AE162" s="36">
        <v>100</v>
      </c>
      <c r="AF162" s="36">
        <v>14.41</v>
      </c>
      <c r="AG162" s="36">
        <v>12.77</v>
      </c>
      <c r="AH162" s="36">
        <v>86.63</v>
      </c>
      <c r="AI162" s="36">
        <v>88.63</v>
      </c>
      <c r="AJ162" s="46">
        <f t="shared" ca="1" si="3"/>
        <v>7</v>
      </c>
      <c r="AK162" s="47">
        <v>1.0395010395010396</v>
      </c>
      <c r="AL162" s="48">
        <v>36.979200000000034</v>
      </c>
      <c r="AM162" s="1">
        <v>0</v>
      </c>
      <c r="AN162" s="1">
        <v>0</v>
      </c>
      <c r="AO162" s="1">
        <v>1</v>
      </c>
      <c r="AP162" s="1">
        <v>0</v>
      </c>
      <c r="AQ162" s="1">
        <v>0</v>
      </c>
      <c r="AR162" s="36">
        <v>0</v>
      </c>
      <c r="AS162" s="36">
        <v>1</v>
      </c>
      <c r="AT162" s="36">
        <v>0</v>
      </c>
      <c r="AU162" s="36">
        <v>6</v>
      </c>
    </row>
    <row r="163" spans="1:47">
      <c r="A163" s="50">
        <v>41909</v>
      </c>
      <c r="B163" s="36" t="s">
        <v>103</v>
      </c>
      <c r="C163" s="36" t="s">
        <v>107</v>
      </c>
      <c r="D163" s="36" t="s">
        <v>569</v>
      </c>
      <c r="E163" s="36" t="s">
        <v>134</v>
      </c>
      <c r="F163" s="36" t="s">
        <v>570</v>
      </c>
      <c r="G163" s="36">
        <v>2</v>
      </c>
      <c r="H163" s="36">
        <v>24</v>
      </c>
      <c r="I163" s="36">
        <v>11</v>
      </c>
      <c r="J163" s="36">
        <v>6.6150000000000002</v>
      </c>
      <c r="K163" s="36">
        <v>565</v>
      </c>
      <c r="L163" s="36">
        <v>0</v>
      </c>
      <c r="M163" s="36">
        <v>0</v>
      </c>
      <c r="N163" s="36">
        <v>565</v>
      </c>
      <c r="O163" s="36">
        <v>0</v>
      </c>
      <c r="P163" s="36">
        <v>0</v>
      </c>
      <c r="Q163" s="36">
        <v>303</v>
      </c>
      <c r="R163" s="36">
        <v>301</v>
      </c>
      <c r="S163" s="36">
        <v>0</v>
      </c>
      <c r="T163" s="36">
        <v>0</v>
      </c>
      <c r="U163" s="36">
        <v>99.34</v>
      </c>
      <c r="V163" s="36">
        <v>99.34</v>
      </c>
      <c r="W163" s="36">
        <v>301</v>
      </c>
      <c r="X163" s="36">
        <v>7</v>
      </c>
      <c r="Y163" s="36">
        <v>2.33</v>
      </c>
      <c r="Z163" s="36">
        <v>272</v>
      </c>
      <c r="AA163" s="36">
        <v>271</v>
      </c>
      <c r="AB163" s="36">
        <v>99.63</v>
      </c>
      <c r="AC163" s="36">
        <v>311</v>
      </c>
      <c r="AD163" s="36">
        <v>298</v>
      </c>
      <c r="AE163" s="36">
        <v>95.82</v>
      </c>
      <c r="AF163" s="36">
        <v>5.66</v>
      </c>
      <c r="AG163" s="36">
        <v>1.35</v>
      </c>
      <c r="AH163" s="36">
        <v>85.59</v>
      </c>
      <c r="AI163" s="36">
        <v>23.9</v>
      </c>
      <c r="AJ163" s="46">
        <f t="shared" ca="1" si="3"/>
        <v>7</v>
      </c>
      <c r="AK163" s="47">
        <v>2.1341463414634148</v>
      </c>
      <c r="AL163" s="48">
        <v>1.9997999999999896</v>
      </c>
      <c r="AM163" s="1">
        <v>0</v>
      </c>
      <c r="AN163" s="1">
        <v>0</v>
      </c>
      <c r="AO163" s="1">
        <v>1</v>
      </c>
      <c r="AP163" s="1">
        <v>0</v>
      </c>
      <c r="AQ163" s="1">
        <v>0</v>
      </c>
      <c r="AR163" s="36">
        <v>1</v>
      </c>
      <c r="AS163" s="36">
        <v>0</v>
      </c>
      <c r="AT163" s="36">
        <v>2</v>
      </c>
      <c r="AU163" s="36">
        <v>0</v>
      </c>
    </row>
    <row r="164" spans="1:47">
      <c r="A164" s="50">
        <v>41909</v>
      </c>
      <c r="B164" s="36" t="s">
        <v>103</v>
      </c>
      <c r="C164" s="36" t="s">
        <v>107</v>
      </c>
      <c r="D164" s="36" t="s">
        <v>681</v>
      </c>
      <c r="E164" s="36" t="s">
        <v>134</v>
      </c>
      <c r="F164" s="36" t="s">
        <v>682</v>
      </c>
      <c r="G164" s="36">
        <v>2</v>
      </c>
      <c r="H164" s="36">
        <v>24</v>
      </c>
      <c r="I164" s="36">
        <v>11</v>
      </c>
      <c r="J164" s="36">
        <v>6.6150000000000002</v>
      </c>
      <c r="K164" s="36">
        <v>1771</v>
      </c>
      <c r="L164" s="36">
        <v>0</v>
      </c>
      <c r="M164" s="36">
        <v>0</v>
      </c>
      <c r="N164" s="36">
        <v>1771</v>
      </c>
      <c r="O164" s="36">
        <v>0</v>
      </c>
      <c r="P164" s="36">
        <v>0</v>
      </c>
      <c r="Q164" s="36">
        <v>596</v>
      </c>
      <c r="R164" s="36">
        <v>583</v>
      </c>
      <c r="S164" s="36">
        <v>0</v>
      </c>
      <c r="T164" s="36">
        <v>0</v>
      </c>
      <c r="U164" s="36">
        <v>97.82</v>
      </c>
      <c r="V164" s="36">
        <v>97.82</v>
      </c>
      <c r="W164" s="36">
        <v>583</v>
      </c>
      <c r="X164" s="36">
        <v>2</v>
      </c>
      <c r="Y164" s="36">
        <v>0.34</v>
      </c>
      <c r="Z164" s="36">
        <v>101</v>
      </c>
      <c r="AA164" s="36">
        <v>96</v>
      </c>
      <c r="AB164" s="36">
        <v>95.05</v>
      </c>
      <c r="AC164" s="36">
        <v>87</v>
      </c>
      <c r="AD164" s="36">
        <v>86</v>
      </c>
      <c r="AE164" s="36">
        <v>98.85</v>
      </c>
      <c r="AF164" s="36">
        <v>4.84</v>
      </c>
      <c r="AG164" s="36">
        <v>1.64</v>
      </c>
      <c r="AH164" s="36">
        <v>73.2</v>
      </c>
      <c r="AI164" s="36">
        <v>33.85</v>
      </c>
      <c r="AJ164" s="46">
        <f t="shared" ca="1" si="3"/>
        <v>7</v>
      </c>
      <c r="AK164" s="47">
        <v>0.34904013961605584</v>
      </c>
      <c r="AL164" s="48">
        <v>12.99280000000004</v>
      </c>
      <c r="AM164" s="1">
        <v>0</v>
      </c>
      <c r="AN164" s="1">
        <v>0</v>
      </c>
      <c r="AO164" s="1">
        <v>1</v>
      </c>
      <c r="AP164" s="1">
        <v>0</v>
      </c>
      <c r="AQ164" s="1">
        <v>0</v>
      </c>
      <c r="AR164" s="36">
        <v>0</v>
      </c>
      <c r="AS164" s="36">
        <v>1</v>
      </c>
      <c r="AT164" s="36">
        <v>0</v>
      </c>
      <c r="AU164" s="36">
        <v>4</v>
      </c>
    </row>
    <row r="165" spans="1:47">
      <c r="A165" s="50">
        <v>41909</v>
      </c>
      <c r="B165" s="36" t="s">
        <v>103</v>
      </c>
      <c r="C165" s="36" t="s">
        <v>107</v>
      </c>
      <c r="D165" s="36" t="s">
        <v>367</v>
      </c>
      <c r="E165" s="36" t="s">
        <v>134</v>
      </c>
      <c r="F165" s="36" t="s">
        <v>368</v>
      </c>
      <c r="G165" s="36">
        <v>2</v>
      </c>
      <c r="H165" s="36">
        <v>24</v>
      </c>
      <c r="I165" s="36">
        <v>11</v>
      </c>
      <c r="J165" s="36">
        <v>6.6150000000000002</v>
      </c>
      <c r="K165" s="36">
        <v>967</v>
      </c>
      <c r="L165" s="36">
        <v>0</v>
      </c>
      <c r="M165" s="36">
        <v>0</v>
      </c>
      <c r="N165" s="36">
        <v>960</v>
      </c>
      <c r="O165" s="36">
        <v>0</v>
      </c>
      <c r="P165" s="36">
        <v>0</v>
      </c>
      <c r="Q165" s="36">
        <v>475</v>
      </c>
      <c r="R165" s="36">
        <v>454</v>
      </c>
      <c r="S165" s="36">
        <v>0</v>
      </c>
      <c r="T165" s="36">
        <v>0</v>
      </c>
      <c r="U165" s="36">
        <v>95.58</v>
      </c>
      <c r="V165" s="36">
        <v>95.58</v>
      </c>
      <c r="W165" s="36">
        <v>454</v>
      </c>
      <c r="X165" s="36">
        <v>1</v>
      </c>
      <c r="Y165" s="36">
        <v>0.22</v>
      </c>
      <c r="Z165" s="36">
        <v>179</v>
      </c>
      <c r="AA165" s="36">
        <v>175</v>
      </c>
      <c r="AB165" s="36">
        <v>97.77</v>
      </c>
      <c r="AC165" s="36">
        <v>182</v>
      </c>
      <c r="AD165" s="36">
        <v>180</v>
      </c>
      <c r="AE165" s="36">
        <v>98.9</v>
      </c>
      <c r="AF165" s="36">
        <v>6.51</v>
      </c>
      <c r="AG165" s="36">
        <v>3.83</v>
      </c>
      <c r="AH165" s="36">
        <v>98.49</v>
      </c>
      <c r="AI165" s="36">
        <v>58.77</v>
      </c>
      <c r="AJ165" s="46">
        <f t="shared" ca="1" si="3"/>
        <v>7</v>
      </c>
      <c r="AK165" s="47">
        <v>0.2178649237472767</v>
      </c>
      <c r="AL165" s="48">
        <v>20.995000000000008</v>
      </c>
      <c r="AM165" s="1">
        <v>0</v>
      </c>
      <c r="AN165" s="1">
        <v>0</v>
      </c>
      <c r="AO165" s="1">
        <v>1</v>
      </c>
      <c r="AP165" s="1">
        <v>0</v>
      </c>
      <c r="AQ165" s="1">
        <v>1</v>
      </c>
      <c r="AR165" s="36">
        <v>0</v>
      </c>
      <c r="AS165" s="36">
        <v>1</v>
      </c>
      <c r="AT165" s="36">
        <v>0</v>
      </c>
      <c r="AU165" s="36">
        <v>4</v>
      </c>
    </row>
    <row r="166" spans="1:47">
      <c r="A166" s="50">
        <v>41909</v>
      </c>
      <c r="B166" s="36" t="s">
        <v>103</v>
      </c>
      <c r="C166" s="36" t="s">
        <v>107</v>
      </c>
      <c r="D166" s="36" t="s">
        <v>759</v>
      </c>
      <c r="E166" s="36" t="s">
        <v>134</v>
      </c>
      <c r="F166" s="36" t="s">
        <v>760</v>
      </c>
      <c r="G166" s="36">
        <v>4</v>
      </c>
      <c r="H166" s="36">
        <v>56</v>
      </c>
      <c r="I166" s="36">
        <v>23</v>
      </c>
      <c r="J166" s="36">
        <v>16.63</v>
      </c>
      <c r="K166" s="36">
        <v>7325</v>
      </c>
      <c r="L166" s="36">
        <v>54</v>
      </c>
      <c r="M166" s="36">
        <v>0.74</v>
      </c>
      <c r="N166" s="36">
        <v>7180</v>
      </c>
      <c r="O166" s="36">
        <v>18</v>
      </c>
      <c r="P166" s="36">
        <v>0.25</v>
      </c>
      <c r="Q166" s="36">
        <v>2109</v>
      </c>
      <c r="R166" s="36">
        <v>2012</v>
      </c>
      <c r="S166" s="36">
        <v>0</v>
      </c>
      <c r="T166" s="36">
        <v>0</v>
      </c>
      <c r="U166" s="36">
        <v>95.4</v>
      </c>
      <c r="V166" s="36">
        <v>95.16</v>
      </c>
      <c r="W166" s="36">
        <v>2012</v>
      </c>
      <c r="X166" s="36">
        <v>40</v>
      </c>
      <c r="Y166" s="36">
        <v>1.99</v>
      </c>
      <c r="Z166" s="36">
        <v>992</v>
      </c>
      <c r="AA166" s="36">
        <v>960</v>
      </c>
      <c r="AB166" s="36">
        <v>96.77</v>
      </c>
      <c r="AC166" s="36">
        <v>1107</v>
      </c>
      <c r="AD166" s="36">
        <v>1054</v>
      </c>
      <c r="AE166" s="36">
        <v>95.21</v>
      </c>
      <c r="AF166" s="36">
        <v>30.83</v>
      </c>
      <c r="AG166" s="36">
        <v>30.38</v>
      </c>
      <c r="AH166" s="36">
        <v>185.36</v>
      </c>
      <c r="AI166" s="36">
        <v>98.54</v>
      </c>
      <c r="AJ166" s="46">
        <f t="shared" ca="1" si="3"/>
        <v>7</v>
      </c>
      <c r="AK166" s="47">
        <v>1.899335232668566</v>
      </c>
      <c r="AL166" s="48">
        <v>102.07560000000007</v>
      </c>
      <c r="AM166" s="1">
        <v>0</v>
      </c>
      <c r="AN166" s="1">
        <v>0</v>
      </c>
      <c r="AO166" s="1">
        <v>1</v>
      </c>
      <c r="AP166" s="1">
        <v>0</v>
      </c>
      <c r="AQ166" s="1">
        <v>3</v>
      </c>
      <c r="AR166" s="36">
        <v>0</v>
      </c>
      <c r="AS166" s="36">
        <v>1</v>
      </c>
      <c r="AT166" s="36">
        <v>3</v>
      </c>
      <c r="AU166" s="36">
        <v>7</v>
      </c>
    </row>
    <row r="167" spans="1:47">
      <c r="A167" s="50">
        <v>41909</v>
      </c>
      <c r="B167" s="36" t="s">
        <v>103</v>
      </c>
      <c r="C167" s="36" t="s">
        <v>107</v>
      </c>
      <c r="D167" s="36" t="s">
        <v>892</v>
      </c>
      <c r="E167" s="36" t="s">
        <v>134</v>
      </c>
      <c r="F167" s="36" t="s">
        <v>893</v>
      </c>
      <c r="G167" s="36">
        <v>4</v>
      </c>
      <c r="H167" s="36">
        <v>56</v>
      </c>
      <c r="I167" s="36">
        <v>23</v>
      </c>
      <c r="J167" s="36">
        <v>16.63</v>
      </c>
      <c r="K167" s="36">
        <v>6398</v>
      </c>
      <c r="L167" s="36">
        <v>0</v>
      </c>
      <c r="M167" s="36">
        <v>0</v>
      </c>
      <c r="N167" s="36">
        <v>6398</v>
      </c>
      <c r="O167" s="36">
        <v>7</v>
      </c>
      <c r="P167" s="36">
        <v>0.11</v>
      </c>
      <c r="Q167" s="36">
        <v>3277</v>
      </c>
      <c r="R167" s="36">
        <v>3153</v>
      </c>
      <c r="S167" s="36">
        <v>107</v>
      </c>
      <c r="T167" s="36">
        <v>3.27</v>
      </c>
      <c r="U167" s="36">
        <v>96.22</v>
      </c>
      <c r="V167" s="36">
        <v>96.11</v>
      </c>
      <c r="W167" s="36">
        <v>3153</v>
      </c>
      <c r="X167" s="36">
        <v>21</v>
      </c>
      <c r="Y167" s="36">
        <v>0.67</v>
      </c>
      <c r="Z167" s="36">
        <v>200</v>
      </c>
      <c r="AA167" s="36">
        <v>192</v>
      </c>
      <c r="AB167" s="36">
        <v>96</v>
      </c>
      <c r="AC167" s="36">
        <v>108</v>
      </c>
      <c r="AD167" s="36">
        <v>105</v>
      </c>
      <c r="AE167" s="36">
        <v>97.22</v>
      </c>
      <c r="AF167" s="36">
        <v>42.54</v>
      </c>
      <c r="AG167" s="36">
        <v>42.25</v>
      </c>
      <c r="AH167" s="36">
        <v>255.81</v>
      </c>
      <c r="AI167" s="36">
        <v>99.32</v>
      </c>
      <c r="AJ167" s="46">
        <f t="shared" ca="1" si="3"/>
        <v>7</v>
      </c>
      <c r="AK167" s="47">
        <v>0.68493150684931503</v>
      </c>
      <c r="AL167" s="48">
        <v>127.47530000000002</v>
      </c>
      <c r="AM167" s="1">
        <v>0</v>
      </c>
      <c r="AN167" s="1">
        <v>0</v>
      </c>
      <c r="AO167" s="1">
        <v>1</v>
      </c>
      <c r="AP167" s="1">
        <v>0</v>
      </c>
      <c r="AQ167" s="1">
        <v>0</v>
      </c>
      <c r="AR167" s="36">
        <v>0</v>
      </c>
      <c r="AS167" s="36">
        <v>1</v>
      </c>
      <c r="AT167" s="36">
        <v>0</v>
      </c>
      <c r="AU167" s="36">
        <v>3</v>
      </c>
    </row>
    <row r="168" spans="1:47">
      <c r="A168" s="50">
        <v>41909</v>
      </c>
      <c r="B168" s="36" t="s">
        <v>103</v>
      </c>
      <c r="C168" s="36" t="s">
        <v>98</v>
      </c>
      <c r="D168" s="36" t="s">
        <v>865</v>
      </c>
      <c r="E168" s="36" t="s">
        <v>127</v>
      </c>
      <c r="F168" s="36" t="s">
        <v>866</v>
      </c>
      <c r="G168" s="36">
        <v>4</v>
      </c>
      <c r="H168" s="36">
        <v>56</v>
      </c>
      <c r="I168" s="36">
        <v>23</v>
      </c>
      <c r="J168" s="36">
        <v>16.63</v>
      </c>
      <c r="K168" s="36">
        <v>1581</v>
      </c>
      <c r="L168" s="36">
        <v>0</v>
      </c>
      <c r="M168" s="36">
        <v>0</v>
      </c>
      <c r="N168" s="36">
        <v>1581</v>
      </c>
      <c r="O168" s="36">
        <v>0</v>
      </c>
      <c r="P168" s="36">
        <v>0</v>
      </c>
      <c r="Q168" s="36">
        <v>691</v>
      </c>
      <c r="R168" s="36">
        <v>690</v>
      </c>
      <c r="S168" s="36">
        <v>0</v>
      </c>
      <c r="T168" s="36">
        <v>0</v>
      </c>
      <c r="U168" s="36">
        <v>99.86</v>
      </c>
      <c r="V168" s="36">
        <v>99.86</v>
      </c>
      <c r="W168" s="36">
        <v>690</v>
      </c>
      <c r="X168" s="36">
        <v>26</v>
      </c>
      <c r="Y168" s="36">
        <v>3.77</v>
      </c>
      <c r="Z168" s="36">
        <v>4530</v>
      </c>
      <c r="AA168" s="36">
        <v>4519</v>
      </c>
      <c r="AB168" s="36">
        <v>99.76</v>
      </c>
      <c r="AC168" s="36">
        <v>5178</v>
      </c>
      <c r="AD168" s="36">
        <v>5090</v>
      </c>
      <c r="AE168" s="36">
        <v>98.3</v>
      </c>
      <c r="AF168" s="36">
        <v>22.25</v>
      </c>
      <c r="AG168" s="36">
        <v>22.12</v>
      </c>
      <c r="AH168" s="36">
        <v>133.81</v>
      </c>
      <c r="AI168" s="36">
        <v>99.39</v>
      </c>
      <c r="AJ168" s="46">
        <f t="shared" ca="1" si="3"/>
        <v>7</v>
      </c>
      <c r="AK168" s="47">
        <v>2.0618556701030926</v>
      </c>
      <c r="AL168" s="48">
        <v>0.96740000000000392</v>
      </c>
      <c r="AM168" s="1">
        <v>0</v>
      </c>
      <c r="AN168" s="1">
        <v>0</v>
      </c>
      <c r="AO168" s="1">
        <v>1</v>
      </c>
      <c r="AP168" s="1">
        <v>0</v>
      </c>
      <c r="AQ168" s="1">
        <v>0</v>
      </c>
      <c r="AR168" s="36">
        <v>1</v>
      </c>
      <c r="AS168" s="36">
        <v>0</v>
      </c>
      <c r="AT168" s="36">
        <v>3</v>
      </c>
      <c r="AU168" s="36">
        <v>0</v>
      </c>
    </row>
    <row r="169" spans="1:47">
      <c r="A169" s="50">
        <v>41909</v>
      </c>
      <c r="B169" s="36" t="s">
        <v>103</v>
      </c>
      <c r="C169" s="36" t="s">
        <v>98</v>
      </c>
      <c r="D169" s="36" t="s">
        <v>778</v>
      </c>
      <c r="E169" s="36" t="s">
        <v>127</v>
      </c>
      <c r="F169" s="36" t="s">
        <v>779</v>
      </c>
      <c r="G169" s="36">
        <v>4</v>
      </c>
      <c r="H169" s="36">
        <v>56</v>
      </c>
      <c r="I169" s="36">
        <v>23</v>
      </c>
      <c r="J169" s="36">
        <v>16.63</v>
      </c>
      <c r="K169" s="36">
        <v>7891</v>
      </c>
      <c r="L169" s="36">
        <v>0</v>
      </c>
      <c r="M169" s="36">
        <v>0</v>
      </c>
      <c r="N169" s="36">
        <v>7891</v>
      </c>
      <c r="O169" s="36">
        <v>4</v>
      </c>
      <c r="P169" s="36">
        <v>0.05</v>
      </c>
      <c r="Q169" s="36">
        <v>2744</v>
      </c>
      <c r="R169" s="36">
        <v>2680</v>
      </c>
      <c r="S169" s="36">
        <v>42</v>
      </c>
      <c r="T169" s="36">
        <v>1.53</v>
      </c>
      <c r="U169" s="36">
        <v>97.67</v>
      </c>
      <c r="V169" s="36">
        <v>97.62</v>
      </c>
      <c r="W169" s="36">
        <v>2680</v>
      </c>
      <c r="X169" s="36">
        <v>11</v>
      </c>
      <c r="Y169" s="36">
        <v>0.41</v>
      </c>
      <c r="Z169" s="36">
        <v>953</v>
      </c>
      <c r="AA169" s="36">
        <v>929</v>
      </c>
      <c r="AB169" s="36">
        <v>97.48</v>
      </c>
      <c r="AC169" s="36">
        <v>761</v>
      </c>
      <c r="AD169" s="36">
        <v>756</v>
      </c>
      <c r="AE169" s="36">
        <v>99.34</v>
      </c>
      <c r="AF169" s="36">
        <v>42.53</v>
      </c>
      <c r="AG169" s="36">
        <v>42.28</v>
      </c>
      <c r="AH169" s="36">
        <v>255.71</v>
      </c>
      <c r="AI169" s="36">
        <v>99.42</v>
      </c>
      <c r="AJ169" s="46">
        <f t="shared" ca="1" si="3"/>
        <v>7</v>
      </c>
      <c r="AK169" s="47">
        <v>0.43877143996808932</v>
      </c>
      <c r="AL169" s="48">
        <v>65.307199999999881</v>
      </c>
      <c r="AM169" s="1">
        <v>0</v>
      </c>
      <c r="AN169" s="1">
        <v>0</v>
      </c>
      <c r="AO169" s="1">
        <v>1</v>
      </c>
      <c r="AP169" s="1">
        <v>0</v>
      </c>
      <c r="AQ169" s="1">
        <v>2</v>
      </c>
      <c r="AR169" s="36">
        <v>0</v>
      </c>
      <c r="AS169" s="36">
        <v>1</v>
      </c>
      <c r="AT169" s="36">
        <v>0</v>
      </c>
      <c r="AU169" s="36">
        <v>6</v>
      </c>
    </row>
    <row r="170" spans="1:47">
      <c r="A170" s="50">
        <v>41909</v>
      </c>
      <c r="B170" s="36" t="s">
        <v>103</v>
      </c>
      <c r="C170" s="36" t="s">
        <v>98</v>
      </c>
      <c r="D170" s="36" t="s">
        <v>235</v>
      </c>
      <c r="E170" s="36" t="s">
        <v>127</v>
      </c>
      <c r="F170" s="36" t="s">
        <v>313</v>
      </c>
      <c r="G170" s="36">
        <v>3</v>
      </c>
      <c r="H170" s="36">
        <v>40</v>
      </c>
      <c r="I170" s="36">
        <v>17</v>
      </c>
      <c r="J170" s="36">
        <v>11.49</v>
      </c>
      <c r="K170" s="36">
        <v>1295</v>
      </c>
      <c r="L170" s="36">
        <v>2</v>
      </c>
      <c r="M170" s="36">
        <v>0.15</v>
      </c>
      <c r="N170" s="36">
        <v>1293</v>
      </c>
      <c r="O170" s="36">
        <v>4</v>
      </c>
      <c r="P170" s="36">
        <v>0.31</v>
      </c>
      <c r="Q170" s="36">
        <v>648</v>
      </c>
      <c r="R170" s="36">
        <v>641</v>
      </c>
      <c r="S170" s="36">
        <v>0</v>
      </c>
      <c r="T170" s="36">
        <v>0</v>
      </c>
      <c r="U170" s="36">
        <v>98.92</v>
      </c>
      <c r="V170" s="36">
        <v>98.61</v>
      </c>
      <c r="W170" s="36">
        <v>641</v>
      </c>
      <c r="X170" s="36">
        <v>18</v>
      </c>
      <c r="Y170" s="36">
        <v>2.81</v>
      </c>
      <c r="Z170" s="36">
        <v>427</v>
      </c>
      <c r="AA170" s="36">
        <v>418</v>
      </c>
      <c r="AB170" s="36">
        <v>97.89</v>
      </c>
      <c r="AC170" s="36">
        <v>488</v>
      </c>
      <c r="AD170" s="36">
        <v>463</v>
      </c>
      <c r="AE170" s="36">
        <v>94.88</v>
      </c>
      <c r="AF170" s="36">
        <v>10.59</v>
      </c>
      <c r="AG170" s="36">
        <v>3.41</v>
      </c>
      <c r="AH170" s="36">
        <v>92.18</v>
      </c>
      <c r="AI170" s="36">
        <v>32.159999999999997</v>
      </c>
      <c r="AJ170" s="46">
        <f t="shared" ca="1" si="3"/>
        <v>7</v>
      </c>
      <c r="AK170" s="47">
        <v>2.6239067055393588</v>
      </c>
      <c r="AL170" s="48">
        <v>9.0072000000000045</v>
      </c>
      <c r="AM170" s="1">
        <v>0</v>
      </c>
      <c r="AN170" s="1">
        <v>0</v>
      </c>
      <c r="AO170" s="1">
        <v>1</v>
      </c>
      <c r="AP170" s="1">
        <v>0</v>
      </c>
      <c r="AQ170" s="1">
        <v>0</v>
      </c>
      <c r="AR170" s="36">
        <v>1</v>
      </c>
      <c r="AS170" s="36">
        <v>0</v>
      </c>
      <c r="AT170" s="36">
        <v>3</v>
      </c>
      <c r="AU170" s="36">
        <v>0</v>
      </c>
    </row>
    <row r="171" spans="1:47">
      <c r="A171" s="50">
        <v>41909</v>
      </c>
      <c r="B171" s="36" t="s">
        <v>103</v>
      </c>
      <c r="C171" s="36" t="s">
        <v>98</v>
      </c>
      <c r="D171" s="36" t="s">
        <v>126</v>
      </c>
      <c r="E171" s="36" t="s">
        <v>127</v>
      </c>
      <c r="F171" s="36" t="s">
        <v>20</v>
      </c>
      <c r="G171" s="36">
        <v>4</v>
      </c>
      <c r="H171" s="36">
        <v>64</v>
      </c>
      <c r="I171" s="36">
        <v>22</v>
      </c>
      <c r="J171" s="36">
        <v>15.76</v>
      </c>
      <c r="K171" s="36">
        <v>3142</v>
      </c>
      <c r="L171" s="36">
        <v>0</v>
      </c>
      <c r="M171" s="36">
        <v>0</v>
      </c>
      <c r="N171" s="36">
        <v>3060</v>
      </c>
      <c r="O171" s="36">
        <v>5</v>
      </c>
      <c r="P171" s="36">
        <v>0.16</v>
      </c>
      <c r="Q171" s="36">
        <v>1242</v>
      </c>
      <c r="R171" s="36">
        <v>1090</v>
      </c>
      <c r="S171" s="36">
        <v>0</v>
      </c>
      <c r="T171" s="36">
        <v>0</v>
      </c>
      <c r="U171" s="36">
        <v>87.76</v>
      </c>
      <c r="V171" s="36">
        <v>87.62</v>
      </c>
      <c r="W171" s="36">
        <v>1090</v>
      </c>
      <c r="X171" s="36">
        <v>16</v>
      </c>
      <c r="Y171" s="36">
        <v>1.47</v>
      </c>
      <c r="Z171" s="36">
        <v>523</v>
      </c>
      <c r="AA171" s="36">
        <v>467</v>
      </c>
      <c r="AB171" s="36">
        <v>89.29</v>
      </c>
      <c r="AC171" s="36">
        <v>584</v>
      </c>
      <c r="AD171" s="36">
        <v>542</v>
      </c>
      <c r="AE171" s="36">
        <v>92.81</v>
      </c>
      <c r="AF171" s="36">
        <v>17.13</v>
      </c>
      <c r="AG171" s="36">
        <v>8.49</v>
      </c>
      <c r="AH171" s="36">
        <v>108.71</v>
      </c>
      <c r="AI171" s="36">
        <v>49.58</v>
      </c>
      <c r="AJ171" s="46">
        <f t="shared" ca="1" si="3"/>
        <v>7</v>
      </c>
      <c r="AK171" s="47">
        <v>1.3733905579399142</v>
      </c>
      <c r="AL171" s="48">
        <v>153.75959999999995</v>
      </c>
      <c r="AM171" s="1">
        <v>0</v>
      </c>
      <c r="AN171" s="1">
        <v>1</v>
      </c>
      <c r="AO171" s="1">
        <v>2</v>
      </c>
      <c r="AP171" s="1">
        <v>1</v>
      </c>
      <c r="AQ171" s="1">
        <v>5</v>
      </c>
      <c r="AR171" s="36">
        <v>0</v>
      </c>
      <c r="AS171" s="36">
        <v>1</v>
      </c>
      <c r="AT171" s="36">
        <v>4</v>
      </c>
      <c r="AU171" s="36">
        <v>6</v>
      </c>
    </row>
    <row r="172" spans="1:47">
      <c r="A172" s="50">
        <v>41909</v>
      </c>
      <c r="B172" s="36" t="s">
        <v>103</v>
      </c>
      <c r="C172" s="36" t="s">
        <v>98</v>
      </c>
      <c r="D172" s="36" t="s">
        <v>195</v>
      </c>
      <c r="E172" s="36" t="s">
        <v>127</v>
      </c>
      <c r="F172" s="36" t="s">
        <v>209</v>
      </c>
      <c r="G172" s="36">
        <v>2</v>
      </c>
      <c r="H172" s="36">
        <v>24</v>
      </c>
      <c r="I172" s="36">
        <v>11</v>
      </c>
      <c r="J172" s="36">
        <v>6.6150000000000002</v>
      </c>
      <c r="K172" s="36">
        <v>1214</v>
      </c>
      <c r="L172" s="36">
        <v>1</v>
      </c>
      <c r="M172" s="36">
        <v>0.08</v>
      </c>
      <c r="N172" s="36">
        <v>1178</v>
      </c>
      <c r="O172" s="36">
        <v>4</v>
      </c>
      <c r="P172" s="36">
        <v>0.34</v>
      </c>
      <c r="Q172" s="36">
        <v>475</v>
      </c>
      <c r="R172" s="36">
        <v>421</v>
      </c>
      <c r="S172" s="36">
        <v>0</v>
      </c>
      <c r="T172" s="36">
        <v>0</v>
      </c>
      <c r="U172" s="36">
        <v>88.63</v>
      </c>
      <c r="V172" s="36">
        <v>88.33</v>
      </c>
      <c r="W172" s="36">
        <v>421</v>
      </c>
      <c r="X172" s="36">
        <v>22</v>
      </c>
      <c r="Y172" s="36">
        <v>5.23</v>
      </c>
      <c r="Z172" s="36">
        <v>289</v>
      </c>
      <c r="AA172" s="36">
        <v>265</v>
      </c>
      <c r="AB172" s="36">
        <v>91.7</v>
      </c>
      <c r="AC172" s="36">
        <v>316</v>
      </c>
      <c r="AD172" s="36">
        <v>304</v>
      </c>
      <c r="AE172" s="36">
        <v>96.2</v>
      </c>
      <c r="AF172" s="36">
        <v>6.12</v>
      </c>
      <c r="AG172" s="36">
        <v>5.44</v>
      </c>
      <c r="AH172" s="36">
        <v>92.55</v>
      </c>
      <c r="AI172" s="36">
        <v>88.86</v>
      </c>
      <c r="AJ172" s="46">
        <f t="shared" ca="1" si="3"/>
        <v>7</v>
      </c>
      <c r="AK172" s="47">
        <v>4.7826086956521738</v>
      </c>
      <c r="AL172" s="48">
        <v>55.432500000000012</v>
      </c>
      <c r="AM172" s="1">
        <v>0</v>
      </c>
      <c r="AN172" s="1">
        <v>1</v>
      </c>
      <c r="AO172" s="1">
        <v>3</v>
      </c>
      <c r="AP172" s="1">
        <v>2</v>
      </c>
      <c r="AQ172" s="1">
        <v>7</v>
      </c>
      <c r="AR172" s="36">
        <v>1</v>
      </c>
      <c r="AS172" s="36">
        <v>1</v>
      </c>
      <c r="AT172" s="36">
        <v>7</v>
      </c>
      <c r="AU172" s="36">
        <v>7</v>
      </c>
    </row>
    <row r="173" spans="1:47">
      <c r="A173" s="50">
        <v>41909</v>
      </c>
      <c r="B173" s="36" t="s">
        <v>103</v>
      </c>
      <c r="C173" s="36" t="s">
        <v>104</v>
      </c>
      <c r="D173" s="36" t="s">
        <v>224</v>
      </c>
      <c r="E173" s="36" t="s">
        <v>225</v>
      </c>
      <c r="F173" s="36" t="s">
        <v>374</v>
      </c>
      <c r="G173" s="36">
        <v>4</v>
      </c>
      <c r="H173" s="36">
        <v>56</v>
      </c>
      <c r="I173" s="36">
        <v>23</v>
      </c>
      <c r="J173" s="36">
        <v>16.63</v>
      </c>
      <c r="K173" s="36">
        <v>4028</v>
      </c>
      <c r="L173" s="36">
        <v>0</v>
      </c>
      <c r="M173" s="36">
        <v>0</v>
      </c>
      <c r="N173" s="36">
        <v>4028</v>
      </c>
      <c r="O173" s="36">
        <v>9</v>
      </c>
      <c r="P173" s="36">
        <v>0.22</v>
      </c>
      <c r="Q173" s="36">
        <v>1824</v>
      </c>
      <c r="R173" s="36">
        <v>1792</v>
      </c>
      <c r="S173" s="36">
        <v>0</v>
      </c>
      <c r="T173" s="36">
        <v>0</v>
      </c>
      <c r="U173" s="36">
        <v>98.25</v>
      </c>
      <c r="V173" s="36">
        <v>98.03</v>
      </c>
      <c r="W173" s="36">
        <v>1792</v>
      </c>
      <c r="X173" s="36">
        <v>43</v>
      </c>
      <c r="Y173" s="36">
        <v>2.4</v>
      </c>
      <c r="Z173" s="36">
        <v>137</v>
      </c>
      <c r="AA173" s="36">
        <v>136</v>
      </c>
      <c r="AB173" s="36">
        <v>99.27</v>
      </c>
      <c r="AC173" s="36">
        <v>130</v>
      </c>
      <c r="AD173" s="36">
        <v>129</v>
      </c>
      <c r="AE173" s="36">
        <v>99.23</v>
      </c>
      <c r="AF173" s="36">
        <v>26.32</v>
      </c>
      <c r="AG173" s="36">
        <v>26.26</v>
      </c>
      <c r="AH173" s="36">
        <v>158.27000000000001</v>
      </c>
      <c r="AI173" s="36">
        <v>99.77</v>
      </c>
      <c r="AJ173" s="46">
        <f t="shared" ca="1" si="3"/>
        <v>7</v>
      </c>
      <c r="AK173" s="47">
        <v>2.408963585434174</v>
      </c>
      <c r="AL173" s="48">
        <v>35.932799999999979</v>
      </c>
      <c r="AM173" s="1">
        <v>0</v>
      </c>
      <c r="AN173" s="1">
        <v>0</v>
      </c>
      <c r="AO173" s="1">
        <v>1</v>
      </c>
      <c r="AP173" s="1">
        <v>0</v>
      </c>
      <c r="AQ173" s="1">
        <v>0</v>
      </c>
      <c r="AR173" s="36">
        <v>1</v>
      </c>
      <c r="AS173" s="36">
        <v>0</v>
      </c>
      <c r="AT173" s="36">
        <v>5</v>
      </c>
      <c r="AU173" s="36">
        <v>2</v>
      </c>
    </row>
    <row r="174" spans="1:47">
      <c r="A174" s="50">
        <v>41909</v>
      </c>
      <c r="B174" s="36" t="s">
        <v>103</v>
      </c>
      <c r="C174" s="36" t="s">
        <v>104</v>
      </c>
      <c r="D174" s="36" t="s">
        <v>918</v>
      </c>
      <c r="E174" s="36" t="s">
        <v>225</v>
      </c>
      <c r="F174" s="36" t="s">
        <v>919</v>
      </c>
      <c r="G174" s="36">
        <v>6</v>
      </c>
      <c r="H174" s="36">
        <v>88</v>
      </c>
      <c r="I174" s="36">
        <v>35</v>
      </c>
      <c r="J174" s="36">
        <v>27.34</v>
      </c>
      <c r="K174" s="36">
        <v>4107</v>
      </c>
      <c r="L174" s="36">
        <v>0</v>
      </c>
      <c r="M174" s="36">
        <v>0</v>
      </c>
      <c r="N174" s="36">
        <v>4107</v>
      </c>
      <c r="O174" s="36">
        <v>0</v>
      </c>
      <c r="P174" s="36">
        <v>0</v>
      </c>
      <c r="Q174" s="36">
        <v>1907</v>
      </c>
      <c r="R174" s="36">
        <v>1789</v>
      </c>
      <c r="S174" s="36">
        <v>108</v>
      </c>
      <c r="T174" s="36">
        <v>5.66</v>
      </c>
      <c r="U174" s="36">
        <v>93.81</v>
      </c>
      <c r="V174" s="36">
        <v>93.81</v>
      </c>
      <c r="W174" s="36">
        <v>1789</v>
      </c>
      <c r="X174" s="36">
        <v>3</v>
      </c>
      <c r="Y174" s="36">
        <v>0.17</v>
      </c>
      <c r="Z174" s="36">
        <v>128</v>
      </c>
      <c r="AA174" s="36">
        <v>123</v>
      </c>
      <c r="AB174" s="36">
        <v>96.09</v>
      </c>
      <c r="AC174" s="36">
        <v>73</v>
      </c>
      <c r="AD174" s="36">
        <v>73</v>
      </c>
      <c r="AE174" s="36">
        <v>100</v>
      </c>
      <c r="AF174" s="36">
        <v>31.16</v>
      </c>
      <c r="AG174" s="36">
        <v>30.87</v>
      </c>
      <c r="AH174" s="36">
        <v>113.98</v>
      </c>
      <c r="AI174" s="36">
        <v>99.07</v>
      </c>
      <c r="AJ174" s="46">
        <f t="shared" ca="1" si="3"/>
        <v>7</v>
      </c>
      <c r="AK174" s="47">
        <v>0.17251293847038526</v>
      </c>
      <c r="AL174" s="48">
        <v>118.04329999999996</v>
      </c>
      <c r="AM174" s="1">
        <v>0</v>
      </c>
      <c r="AN174" s="1">
        <v>1</v>
      </c>
      <c r="AO174" s="1">
        <v>2</v>
      </c>
      <c r="AP174" s="1">
        <v>0</v>
      </c>
      <c r="AQ174" s="1">
        <v>2</v>
      </c>
      <c r="AR174" s="36">
        <v>0</v>
      </c>
      <c r="AS174" s="36">
        <v>1</v>
      </c>
      <c r="AT174" s="36">
        <v>0</v>
      </c>
      <c r="AU174" s="36">
        <v>4</v>
      </c>
    </row>
    <row r="175" spans="1:47">
      <c r="A175" s="50">
        <v>41909</v>
      </c>
      <c r="B175" s="36" t="s">
        <v>103</v>
      </c>
      <c r="C175" s="36" t="s">
        <v>104</v>
      </c>
      <c r="D175" s="36" t="s">
        <v>661</v>
      </c>
      <c r="E175" s="36" t="s">
        <v>221</v>
      </c>
      <c r="F175" s="36" t="s">
        <v>690</v>
      </c>
      <c r="G175" s="36">
        <v>4</v>
      </c>
      <c r="H175" s="36">
        <v>56</v>
      </c>
      <c r="I175" s="36">
        <v>23</v>
      </c>
      <c r="J175" s="36">
        <v>16.63</v>
      </c>
      <c r="K175" s="36">
        <v>8380</v>
      </c>
      <c r="L175" s="36">
        <v>14</v>
      </c>
      <c r="M175" s="36">
        <v>0.17</v>
      </c>
      <c r="N175" s="36">
        <v>8338</v>
      </c>
      <c r="O175" s="36">
        <v>9</v>
      </c>
      <c r="P175" s="36">
        <v>0.11</v>
      </c>
      <c r="Q175" s="36">
        <v>2770</v>
      </c>
      <c r="R175" s="36">
        <v>2708</v>
      </c>
      <c r="S175" s="36">
        <v>26</v>
      </c>
      <c r="T175" s="36">
        <v>0.94</v>
      </c>
      <c r="U175" s="36">
        <v>97.76</v>
      </c>
      <c r="V175" s="36">
        <v>97.66</v>
      </c>
      <c r="W175" s="36">
        <v>2708</v>
      </c>
      <c r="X175" s="36">
        <v>10</v>
      </c>
      <c r="Y175" s="36">
        <v>0.37</v>
      </c>
      <c r="Z175" s="36">
        <v>904</v>
      </c>
      <c r="AA175" s="36">
        <v>843</v>
      </c>
      <c r="AB175" s="36">
        <v>93.25</v>
      </c>
      <c r="AC175" s="36">
        <v>656</v>
      </c>
      <c r="AD175" s="36">
        <v>645</v>
      </c>
      <c r="AE175" s="36">
        <v>98.32</v>
      </c>
      <c r="AF175" s="36">
        <v>41.51</v>
      </c>
      <c r="AG175" s="36">
        <v>41.35</v>
      </c>
      <c r="AH175" s="36">
        <v>249.59</v>
      </c>
      <c r="AI175" s="36">
        <v>99.63</v>
      </c>
      <c r="AJ175" s="46">
        <f t="shared" ca="1" si="3"/>
        <v>7</v>
      </c>
      <c r="AK175" s="47">
        <v>0.39840637450199201</v>
      </c>
      <c r="AL175" s="48">
        <v>64.818000000000097</v>
      </c>
      <c r="AM175" s="1">
        <v>0</v>
      </c>
      <c r="AN175" s="1">
        <v>0</v>
      </c>
      <c r="AO175" s="1">
        <v>1</v>
      </c>
      <c r="AP175" s="1">
        <v>0</v>
      </c>
      <c r="AQ175" s="1">
        <v>0</v>
      </c>
      <c r="AR175" s="36">
        <v>0</v>
      </c>
      <c r="AS175" s="36">
        <v>1</v>
      </c>
      <c r="AT175" s="36">
        <v>0</v>
      </c>
      <c r="AU175" s="36">
        <v>3</v>
      </c>
    </row>
    <row r="176" spans="1:47">
      <c r="A176" s="50">
        <v>41909</v>
      </c>
      <c r="B176" s="36" t="s">
        <v>103</v>
      </c>
      <c r="C176" s="36" t="s">
        <v>104</v>
      </c>
      <c r="D176" s="36" t="s">
        <v>959</v>
      </c>
      <c r="E176" s="36" t="s">
        <v>221</v>
      </c>
      <c r="F176" s="36" t="s">
        <v>960</v>
      </c>
      <c r="G176" s="36">
        <v>2</v>
      </c>
      <c r="H176" s="36">
        <v>24</v>
      </c>
      <c r="I176" s="36">
        <v>11</v>
      </c>
      <c r="J176" s="36">
        <v>6.6150000000000002</v>
      </c>
      <c r="K176" s="36">
        <v>1957</v>
      </c>
      <c r="L176" s="36">
        <v>0</v>
      </c>
      <c r="M176" s="36">
        <v>0</v>
      </c>
      <c r="N176" s="36">
        <v>1933</v>
      </c>
      <c r="O176" s="36">
        <v>0</v>
      </c>
      <c r="P176" s="36">
        <v>0</v>
      </c>
      <c r="Q176" s="36">
        <v>605</v>
      </c>
      <c r="R176" s="36">
        <v>581</v>
      </c>
      <c r="S176" s="36">
        <v>0</v>
      </c>
      <c r="T176" s="36">
        <v>0</v>
      </c>
      <c r="U176" s="36">
        <v>96.03</v>
      </c>
      <c r="V176" s="36">
        <v>96.03</v>
      </c>
      <c r="W176" s="36">
        <v>581</v>
      </c>
      <c r="X176" s="36">
        <v>0</v>
      </c>
      <c r="Y176" s="36">
        <v>0</v>
      </c>
      <c r="Z176" s="36">
        <v>267</v>
      </c>
      <c r="AA176" s="36">
        <v>261</v>
      </c>
      <c r="AB176" s="36">
        <v>97.75</v>
      </c>
      <c r="AC176" s="36">
        <v>253</v>
      </c>
      <c r="AD176" s="36">
        <v>248</v>
      </c>
      <c r="AE176" s="36">
        <v>98.02</v>
      </c>
      <c r="AF176" s="36">
        <v>6.07</v>
      </c>
      <c r="AG176" s="36">
        <v>1.73</v>
      </c>
      <c r="AH176" s="36">
        <v>91.72</v>
      </c>
      <c r="AI176" s="36">
        <v>28.53</v>
      </c>
      <c r="AJ176" s="46">
        <f t="shared" ca="1" si="3"/>
        <v>7</v>
      </c>
      <c r="AK176" s="47">
        <v>0</v>
      </c>
      <c r="AL176" s="48">
        <v>24.018499999999996</v>
      </c>
      <c r="AM176" s="1">
        <v>0</v>
      </c>
      <c r="AN176" s="1">
        <v>0</v>
      </c>
      <c r="AO176" s="1">
        <v>1</v>
      </c>
      <c r="AP176" s="1">
        <v>0</v>
      </c>
      <c r="AQ176" s="1">
        <v>0</v>
      </c>
      <c r="AR176" s="36">
        <v>0</v>
      </c>
      <c r="AS176" s="36">
        <v>1</v>
      </c>
      <c r="AT176" s="36">
        <v>0</v>
      </c>
      <c r="AU176" s="36">
        <v>2</v>
      </c>
    </row>
    <row r="177" spans="1:47">
      <c r="A177" s="50">
        <v>41909</v>
      </c>
      <c r="B177" s="36" t="s">
        <v>103</v>
      </c>
      <c r="C177" s="36" t="s">
        <v>104</v>
      </c>
      <c r="D177" s="36" t="s">
        <v>314</v>
      </c>
      <c r="E177" s="36" t="s">
        <v>221</v>
      </c>
      <c r="F177" s="36" t="s">
        <v>315</v>
      </c>
      <c r="G177" s="36">
        <v>4</v>
      </c>
      <c r="H177" s="36">
        <v>56</v>
      </c>
      <c r="I177" s="36">
        <v>23</v>
      </c>
      <c r="J177" s="36">
        <v>16.63</v>
      </c>
      <c r="K177" s="36">
        <v>1603</v>
      </c>
      <c r="L177" s="36">
        <v>0</v>
      </c>
      <c r="M177" s="36">
        <v>0</v>
      </c>
      <c r="N177" s="36">
        <v>1603</v>
      </c>
      <c r="O177" s="36">
        <v>3</v>
      </c>
      <c r="P177" s="36">
        <v>0.19</v>
      </c>
      <c r="Q177" s="36">
        <v>634</v>
      </c>
      <c r="R177" s="36">
        <v>616</v>
      </c>
      <c r="S177" s="36">
        <v>0</v>
      </c>
      <c r="T177" s="36">
        <v>0</v>
      </c>
      <c r="U177" s="36">
        <v>97.16</v>
      </c>
      <c r="V177" s="36">
        <v>96.98</v>
      </c>
      <c r="W177" s="36">
        <v>616</v>
      </c>
      <c r="X177" s="36">
        <v>6</v>
      </c>
      <c r="Y177" s="36">
        <v>0.97</v>
      </c>
      <c r="Z177" s="36">
        <v>1037</v>
      </c>
      <c r="AA177" s="36">
        <v>1017</v>
      </c>
      <c r="AB177" s="36">
        <v>98.07</v>
      </c>
      <c r="AC177" s="36">
        <v>781</v>
      </c>
      <c r="AD177" s="36">
        <v>717</v>
      </c>
      <c r="AE177" s="36">
        <v>91.81</v>
      </c>
      <c r="AF177" s="36">
        <v>3.88</v>
      </c>
      <c r="AG177" s="36">
        <v>0.28999999999999998</v>
      </c>
      <c r="AH177" s="36">
        <v>23.33</v>
      </c>
      <c r="AI177" s="36">
        <v>7.55</v>
      </c>
      <c r="AJ177" s="46">
        <f t="shared" ca="1" si="3"/>
        <v>7</v>
      </c>
      <c r="AK177" s="47">
        <v>1.89873417721519</v>
      </c>
      <c r="AL177" s="48">
        <v>19.146799999999974</v>
      </c>
      <c r="AM177" s="1">
        <v>0</v>
      </c>
      <c r="AN177" s="1">
        <v>0</v>
      </c>
      <c r="AO177" s="1">
        <v>1</v>
      </c>
      <c r="AP177" s="1">
        <v>0</v>
      </c>
      <c r="AQ177" s="1">
        <v>0</v>
      </c>
      <c r="AR177" s="36">
        <v>0</v>
      </c>
      <c r="AS177" s="36">
        <v>1</v>
      </c>
      <c r="AT177" s="36">
        <v>0</v>
      </c>
      <c r="AU177" s="36">
        <v>7</v>
      </c>
    </row>
    <row r="178" spans="1:47">
      <c r="A178" s="50">
        <v>41909</v>
      </c>
      <c r="B178" s="36" t="s">
        <v>103</v>
      </c>
      <c r="C178" s="36" t="s">
        <v>104</v>
      </c>
      <c r="D178" s="36" t="s">
        <v>316</v>
      </c>
      <c r="E178" s="36" t="s">
        <v>221</v>
      </c>
      <c r="F178" s="36" t="s">
        <v>317</v>
      </c>
      <c r="G178" s="36">
        <v>4</v>
      </c>
      <c r="H178" s="36">
        <v>56</v>
      </c>
      <c r="I178" s="36">
        <v>23</v>
      </c>
      <c r="J178" s="36">
        <v>16.63</v>
      </c>
      <c r="K178" s="36">
        <v>4435</v>
      </c>
      <c r="L178" s="36">
        <v>0</v>
      </c>
      <c r="M178" s="36">
        <v>0</v>
      </c>
      <c r="N178" s="36">
        <v>4390</v>
      </c>
      <c r="O178" s="36">
        <v>5</v>
      </c>
      <c r="P178" s="36">
        <v>0.11</v>
      </c>
      <c r="Q178" s="36">
        <v>2021</v>
      </c>
      <c r="R178" s="36">
        <v>1914</v>
      </c>
      <c r="S178" s="36">
        <v>0</v>
      </c>
      <c r="T178" s="36">
        <v>0</v>
      </c>
      <c r="U178" s="36">
        <v>94.71</v>
      </c>
      <c r="V178" s="36">
        <v>94.6</v>
      </c>
      <c r="W178" s="36">
        <v>1914</v>
      </c>
      <c r="X178" s="36">
        <v>9</v>
      </c>
      <c r="Y178" s="36">
        <v>0.47</v>
      </c>
      <c r="Z178" s="36">
        <v>1217</v>
      </c>
      <c r="AA178" s="36">
        <v>1155</v>
      </c>
      <c r="AB178" s="36">
        <v>94.91</v>
      </c>
      <c r="AC178" s="36">
        <v>1217</v>
      </c>
      <c r="AD178" s="36">
        <v>1131</v>
      </c>
      <c r="AE178" s="36">
        <v>92.93</v>
      </c>
      <c r="AF178" s="36">
        <v>23.85</v>
      </c>
      <c r="AG178" s="36">
        <v>23.7</v>
      </c>
      <c r="AH178" s="36">
        <v>143.38999999999999</v>
      </c>
      <c r="AI178" s="36">
        <v>99.38</v>
      </c>
      <c r="AJ178" s="46">
        <f t="shared" ca="1" si="3"/>
        <v>7</v>
      </c>
      <c r="AK178" s="47">
        <v>0.47619047619047622</v>
      </c>
      <c r="AL178" s="48">
        <v>109.13400000000013</v>
      </c>
      <c r="AM178" s="1">
        <v>0</v>
      </c>
      <c r="AN178" s="1">
        <v>1</v>
      </c>
      <c r="AO178" s="1">
        <v>2</v>
      </c>
      <c r="AP178" s="1">
        <v>0</v>
      </c>
      <c r="AQ178" s="1">
        <v>2</v>
      </c>
      <c r="AR178" s="36">
        <v>0</v>
      </c>
      <c r="AS178" s="36">
        <v>1</v>
      </c>
      <c r="AT178" s="36">
        <v>0</v>
      </c>
      <c r="AU178" s="36">
        <v>6</v>
      </c>
    </row>
    <row r="179" spans="1:47">
      <c r="A179" s="50">
        <v>41909</v>
      </c>
      <c r="B179" s="36" t="s">
        <v>103</v>
      </c>
      <c r="C179" s="36" t="s">
        <v>105</v>
      </c>
      <c r="D179" s="36" t="s">
        <v>226</v>
      </c>
      <c r="E179" s="36" t="s">
        <v>106</v>
      </c>
      <c r="F179" s="36" t="s">
        <v>227</v>
      </c>
      <c r="G179" s="36">
        <v>4</v>
      </c>
      <c r="H179" s="36">
        <v>56</v>
      </c>
      <c r="I179" s="36">
        <v>23</v>
      </c>
      <c r="J179" s="36">
        <v>16.63</v>
      </c>
      <c r="K179" s="36">
        <v>4872</v>
      </c>
      <c r="L179" s="36">
        <v>0</v>
      </c>
      <c r="M179" s="36">
        <v>0</v>
      </c>
      <c r="N179" s="36">
        <v>4872</v>
      </c>
      <c r="O179" s="36">
        <v>96</v>
      </c>
      <c r="P179" s="36">
        <v>1.97</v>
      </c>
      <c r="Q179" s="36">
        <v>1813</v>
      </c>
      <c r="R179" s="36">
        <v>1761</v>
      </c>
      <c r="S179" s="36">
        <v>0</v>
      </c>
      <c r="T179" s="36">
        <v>0</v>
      </c>
      <c r="U179" s="36">
        <v>97.13</v>
      </c>
      <c r="V179" s="36">
        <v>95.22</v>
      </c>
      <c r="W179" s="36">
        <v>1761</v>
      </c>
      <c r="X179" s="36">
        <v>7</v>
      </c>
      <c r="Y179" s="36">
        <v>0.4</v>
      </c>
      <c r="Z179" s="36">
        <v>742</v>
      </c>
      <c r="AA179" s="36">
        <v>702</v>
      </c>
      <c r="AB179" s="36">
        <v>94.61</v>
      </c>
      <c r="AC179" s="36">
        <v>824</v>
      </c>
      <c r="AD179" s="36">
        <v>710</v>
      </c>
      <c r="AE179" s="36">
        <v>86.17</v>
      </c>
      <c r="AF179" s="36">
        <v>18.28</v>
      </c>
      <c r="AG179" s="36">
        <v>14.83</v>
      </c>
      <c r="AH179" s="36">
        <v>109.93</v>
      </c>
      <c r="AI179" s="36">
        <v>81.13</v>
      </c>
      <c r="AJ179" s="46">
        <f t="shared" ca="1" si="3"/>
        <v>7</v>
      </c>
      <c r="AK179" s="47">
        <v>0.39570378745053703</v>
      </c>
      <c r="AL179" s="48">
        <v>86.661400000000015</v>
      </c>
      <c r="AM179" s="1">
        <v>0</v>
      </c>
      <c r="AN179" s="1">
        <v>0</v>
      </c>
      <c r="AO179" s="1">
        <v>1</v>
      </c>
      <c r="AP179" s="1">
        <v>0</v>
      </c>
      <c r="AQ179" s="1">
        <v>3</v>
      </c>
      <c r="AR179" s="36">
        <v>0</v>
      </c>
      <c r="AS179" s="36">
        <v>1</v>
      </c>
      <c r="AT179" s="36">
        <v>1</v>
      </c>
      <c r="AU179" s="36">
        <v>7</v>
      </c>
    </row>
    <row r="180" spans="1:47">
      <c r="A180" s="50">
        <v>41909</v>
      </c>
      <c r="B180" s="36" t="s">
        <v>103</v>
      </c>
      <c r="C180" s="36" t="s">
        <v>105</v>
      </c>
      <c r="D180" s="36" t="s">
        <v>245</v>
      </c>
      <c r="E180" s="36" t="s">
        <v>106</v>
      </c>
      <c r="F180" s="36" t="s">
        <v>246</v>
      </c>
      <c r="G180" s="36">
        <v>2</v>
      </c>
      <c r="H180" s="36">
        <v>24</v>
      </c>
      <c r="I180" s="36">
        <v>11</v>
      </c>
      <c r="J180" s="36">
        <v>6.6150000000000002</v>
      </c>
      <c r="K180" s="36">
        <v>1236</v>
      </c>
      <c r="L180" s="36">
        <v>2</v>
      </c>
      <c r="M180" s="36">
        <v>0.16</v>
      </c>
      <c r="N180" s="36">
        <v>1234</v>
      </c>
      <c r="O180" s="36">
        <v>6</v>
      </c>
      <c r="P180" s="36">
        <v>0.49</v>
      </c>
      <c r="Q180" s="36">
        <v>400</v>
      </c>
      <c r="R180" s="36">
        <v>388</v>
      </c>
      <c r="S180" s="36">
        <v>1</v>
      </c>
      <c r="T180" s="36">
        <v>0.25</v>
      </c>
      <c r="U180" s="36">
        <v>97</v>
      </c>
      <c r="V180" s="36">
        <v>96.53</v>
      </c>
      <c r="W180" s="36">
        <v>388</v>
      </c>
      <c r="X180" s="36">
        <v>1</v>
      </c>
      <c r="Y180" s="36">
        <v>0.26</v>
      </c>
      <c r="Z180" s="36">
        <v>582</v>
      </c>
      <c r="AA180" s="36">
        <v>572</v>
      </c>
      <c r="AB180" s="36">
        <v>98.28</v>
      </c>
      <c r="AC180" s="36">
        <v>481</v>
      </c>
      <c r="AD180" s="36">
        <v>446</v>
      </c>
      <c r="AE180" s="36">
        <v>92.72</v>
      </c>
      <c r="AF180" s="36">
        <v>3.51</v>
      </c>
      <c r="AG180" s="36">
        <v>3.11</v>
      </c>
      <c r="AH180" s="36">
        <v>53.11</v>
      </c>
      <c r="AI180" s="36">
        <v>88.56</v>
      </c>
      <c r="AJ180" s="46">
        <f t="shared" ca="1" si="3"/>
        <v>7</v>
      </c>
      <c r="AK180" s="47">
        <v>0.38167938931297707</v>
      </c>
      <c r="AL180" s="48">
        <v>13.879999999999995</v>
      </c>
      <c r="AM180" s="1">
        <v>0</v>
      </c>
      <c r="AN180" s="1">
        <v>0</v>
      </c>
      <c r="AO180" s="1">
        <v>1</v>
      </c>
      <c r="AP180" s="1">
        <v>0</v>
      </c>
      <c r="AQ180" s="1">
        <v>2</v>
      </c>
      <c r="AR180" s="36">
        <v>0</v>
      </c>
      <c r="AS180" s="36">
        <v>1</v>
      </c>
      <c r="AT180" s="36">
        <v>1</v>
      </c>
      <c r="AU180" s="36">
        <v>7</v>
      </c>
    </row>
    <row r="181" spans="1:47">
      <c r="A181" s="50">
        <v>41909</v>
      </c>
      <c r="B181" s="36" t="s">
        <v>103</v>
      </c>
      <c r="C181" s="36" t="s">
        <v>105</v>
      </c>
      <c r="D181" s="36" t="s">
        <v>894</v>
      </c>
      <c r="E181" s="36" t="s">
        <v>106</v>
      </c>
      <c r="F181" s="36" t="s">
        <v>895</v>
      </c>
      <c r="G181" s="36">
        <v>6</v>
      </c>
      <c r="H181" s="36">
        <v>88</v>
      </c>
      <c r="I181" s="36">
        <v>35</v>
      </c>
      <c r="J181" s="36">
        <v>27.34</v>
      </c>
      <c r="K181" s="36">
        <v>2306</v>
      </c>
      <c r="L181" s="36">
        <v>0</v>
      </c>
      <c r="M181" s="36">
        <v>0</v>
      </c>
      <c r="N181" s="36">
        <v>2306</v>
      </c>
      <c r="O181" s="36">
        <v>21</v>
      </c>
      <c r="P181" s="36">
        <v>0.91</v>
      </c>
      <c r="Q181" s="36">
        <v>722</v>
      </c>
      <c r="R181" s="36">
        <v>713</v>
      </c>
      <c r="S181" s="36">
        <v>0</v>
      </c>
      <c r="T181" s="36">
        <v>0</v>
      </c>
      <c r="U181" s="36">
        <v>98.75</v>
      </c>
      <c r="V181" s="36">
        <v>97.85</v>
      </c>
      <c r="W181" s="36">
        <v>713</v>
      </c>
      <c r="X181" s="36">
        <v>0</v>
      </c>
      <c r="Y181" s="36">
        <v>0</v>
      </c>
      <c r="Z181" s="36">
        <v>416</v>
      </c>
      <c r="AA181" s="36">
        <v>410</v>
      </c>
      <c r="AB181" s="36">
        <v>98.56</v>
      </c>
      <c r="AC181" s="36">
        <v>502</v>
      </c>
      <c r="AD181" s="36">
        <v>495</v>
      </c>
      <c r="AE181" s="36">
        <v>98.61</v>
      </c>
      <c r="AF181" s="36">
        <v>7.56</v>
      </c>
      <c r="AG181" s="36">
        <v>0</v>
      </c>
      <c r="AH181" s="36">
        <v>27.64</v>
      </c>
      <c r="AI181" s="36">
        <v>0</v>
      </c>
      <c r="AJ181" s="46">
        <f t="shared" ca="1" si="3"/>
        <v>7</v>
      </c>
      <c r="AK181" s="47">
        <v>0</v>
      </c>
      <c r="AL181" s="48">
        <v>15.523000000000041</v>
      </c>
      <c r="AM181" s="1">
        <v>0</v>
      </c>
      <c r="AN181" s="1">
        <v>0</v>
      </c>
      <c r="AO181" s="1">
        <v>1</v>
      </c>
      <c r="AP181" s="1">
        <v>0</v>
      </c>
      <c r="AQ181" s="1">
        <v>0</v>
      </c>
      <c r="AR181" s="36">
        <v>0</v>
      </c>
      <c r="AS181" s="36">
        <v>1</v>
      </c>
      <c r="AT181" s="36">
        <v>0</v>
      </c>
      <c r="AU181" s="36">
        <v>1</v>
      </c>
    </row>
    <row r="182" spans="1:47">
      <c r="A182" s="50">
        <v>41909</v>
      </c>
      <c r="B182" s="36" t="s">
        <v>103</v>
      </c>
      <c r="C182" s="36" t="s">
        <v>105</v>
      </c>
      <c r="D182" s="36" t="s">
        <v>318</v>
      </c>
      <c r="E182" s="36" t="s">
        <v>106</v>
      </c>
      <c r="F182" s="36" t="s">
        <v>319</v>
      </c>
      <c r="G182" s="36">
        <v>4</v>
      </c>
      <c r="H182" s="36">
        <v>56</v>
      </c>
      <c r="I182" s="36">
        <v>23</v>
      </c>
      <c r="J182" s="36">
        <v>16.63</v>
      </c>
      <c r="K182" s="36">
        <v>7100</v>
      </c>
      <c r="L182" s="36">
        <v>0</v>
      </c>
      <c r="M182" s="36">
        <v>0</v>
      </c>
      <c r="N182" s="36">
        <v>7100</v>
      </c>
      <c r="O182" s="36">
        <v>184</v>
      </c>
      <c r="P182" s="36">
        <v>2.59</v>
      </c>
      <c r="Q182" s="36">
        <v>1598</v>
      </c>
      <c r="R182" s="36">
        <v>1570</v>
      </c>
      <c r="S182" s="36">
        <v>0</v>
      </c>
      <c r="T182" s="36">
        <v>0</v>
      </c>
      <c r="U182" s="36">
        <v>98.25</v>
      </c>
      <c r="V182" s="36">
        <v>95.7</v>
      </c>
      <c r="W182" s="36">
        <v>1570</v>
      </c>
      <c r="X182" s="36">
        <v>6</v>
      </c>
      <c r="Y182" s="36">
        <v>0.38</v>
      </c>
      <c r="Z182" s="36">
        <v>155</v>
      </c>
      <c r="AA182" s="36">
        <v>148</v>
      </c>
      <c r="AB182" s="36">
        <v>95.48</v>
      </c>
      <c r="AC182" s="36">
        <v>148</v>
      </c>
      <c r="AD182" s="36">
        <v>144</v>
      </c>
      <c r="AE182" s="36">
        <v>97.3</v>
      </c>
      <c r="AF182" s="36">
        <v>15.42</v>
      </c>
      <c r="AG182" s="36">
        <v>10.52</v>
      </c>
      <c r="AH182" s="36">
        <v>92.71</v>
      </c>
      <c r="AI182" s="36">
        <v>68.22</v>
      </c>
      <c r="AJ182" s="46">
        <f t="shared" ca="1" si="3"/>
        <v>7</v>
      </c>
      <c r="AK182" s="47">
        <v>0.38314176245210724</v>
      </c>
      <c r="AL182" s="48">
        <v>68.713999999999956</v>
      </c>
      <c r="AM182" s="1">
        <v>0</v>
      </c>
      <c r="AN182" s="1">
        <v>0</v>
      </c>
      <c r="AO182" s="1">
        <v>1</v>
      </c>
      <c r="AP182" s="1">
        <v>0</v>
      </c>
      <c r="AQ182" s="1">
        <v>0</v>
      </c>
      <c r="AR182" s="36">
        <v>0</v>
      </c>
      <c r="AS182" s="36">
        <v>1</v>
      </c>
      <c r="AT182" s="36">
        <v>0</v>
      </c>
      <c r="AU182" s="36">
        <v>7</v>
      </c>
    </row>
    <row r="183" spans="1:47">
      <c r="A183" s="50">
        <v>41909</v>
      </c>
      <c r="B183" s="36" t="s">
        <v>103</v>
      </c>
      <c r="C183" s="36" t="s">
        <v>105</v>
      </c>
      <c r="D183" s="36" t="s">
        <v>320</v>
      </c>
      <c r="E183" s="36" t="s">
        <v>106</v>
      </c>
      <c r="F183" s="36" t="s">
        <v>529</v>
      </c>
      <c r="G183" s="36">
        <v>4</v>
      </c>
      <c r="H183" s="36">
        <v>56</v>
      </c>
      <c r="I183" s="36">
        <v>23</v>
      </c>
      <c r="J183" s="36">
        <v>16.63</v>
      </c>
      <c r="K183" s="36">
        <v>5825</v>
      </c>
      <c r="L183" s="36">
        <v>0</v>
      </c>
      <c r="M183" s="36">
        <v>0</v>
      </c>
      <c r="N183" s="36">
        <v>5750</v>
      </c>
      <c r="O183" s="36">
        <v>4</v>
      </c>
      <c r="P183" s="36">
        <v>7.0000000000000007E-2</v>
      </c>
      <c r="Q183" s="36">
        <v>2517</v>
      </c>
      <c r="R183" s="36">
        <v>2375</v>
      </c>
      <c r="S183" s="36">
        <v>0</v>
      </c>
      <c r="T183" s="36">
        <v>0</v>
      </c>
      <c r="U183" s="36">
        <v>94.36</v>
      </c>
      <c r="V183" s="36">
        <v>94.29</v>
      </c>
      <c r="W183" s="36">
        <v>2375</v>
      </c>
      <c r="X183" s="36">
        <v>10</v>
      </c>
      <c r="Y183" s="36">
        <v>0.42</v>
      </c>
      <c r="Z183" s="36">
        <v>311</v>
      </c>
      <c r="AA183" s="36">
        <v>290</v>
      </c>
      <c r="AB183" s="36">
        <v>93.25</v>
      </c>
      <c r="AC183" s="36">
        <v>313</v>
      </c>
      <c r="AD183" s="36">
        <v>299</v>
      </c>
      <c r="AE183" s="36">
        <v>95.53</v>
      </c>
      <c r="AF183" s="36">
        <v>24.5</v>
      </c>
      <c r="AG183" s="36">
        <v>24.22</v>
      </c>
      <c r="AH183" s="36">
        <v>147.31</v>
      </c>
      <c r="AI183" s="36">
        <v>98.85</v>
      </c>
      <c r="AJ183" s="46">
        <f t="shared" ca="1" si="3"/>
        <v>7</v>
      </c>
      <c r="AK183" s="47">
        <v>0.41946308724832215</v>
      </c>
      <c r="AL183" s="48">
        <v>143.72069999999985</v>
      </c>
      <c r="AM183" s="1">
        <v>0</v>
      </c>
      <c r="AN183" s="1">
        <v>1</v>
      </c>
      <c r="AO183" s="1">
        <v>2</v>
      </c>
      <c r="AP183" s="1">
        <v>0</v>
      </c>
      <c r="AQ183" s="1">
        <v>3</v>
      </c>
      <c r="AR183" s="36">
        <v>0</v>
      </c>
      <c r="AS183" s="36">
        <v>1</v>
      </c>
      <c r="AT183" s="36">
        <v>0</v>
      </c>
      <c r="AU183" s="36">
        <v>6</v>
      </c>
    </row>
    <row r="184" spans="1:47">
      <c r="A184" s="50">
        <v>41909</v>
      </c>
      <c r="B184" s="36" t="s">
        <v>103</v>
      </c>
      <c r="C184" s="36" t="s">
        <v>105</v>
      </c>
      <c r="D184" s="36" t="s">
        <v>320</v>
      </c>
      <c r="E184" s="36" t="s">
        <v>106</v>
      </c>
      <c r="F184" s="36" t="s">
        <v>321</v>
      </c>
      <c r="G184" s="36">
        <v>4</v>
      </c>
      <c r="H184" s="36">
        <v>56</v>
      </c>
      <c r="I184" s="36">
        <v>23</v>
      </c>
      <c r="J184" s="36">
        <v>16.63</v>
      </c>
      <c r="K184" s="36">
        <v>5341</v>
      </c>
      <c r="L184" s="36">
        <v>0</v>
      </c>
      <c r="M184" s="36">
        <v>0</v>
      </c>
      <c r="N184" s="36">
        <v>5341</v>
      </c>
      <c r="O184" s="36">
        <v>35</v>
      </c>
      <c r="P184" s="36">
        <v>0.66</v>
      </c>
      <c r="Q184" s="36">
        <v>1754</v>
      </c>
      <c r="R184" s="36">
        <v>1710</v>
      </c>
      <c r="S184" s="36">
        <v>0</v>
      </c>
      <c r="T184" s="36">
        <v>0</v>
      </c>
      <c r="U184" s="36">
        <v>97.49</v>
      </c>
      <c r="V184" s="36">
        <v>96.85</v>
      </c>
      <c r="W184" s="36">
        <v>1710</v>
      </c>
      <c r="X184" s="36">
        <v>4</v>
      </c>
      <c r="Y184" s="36">
        <v>0.23</v>
      </c>
      <c r="Z184" s="36">
        <v>3511</v>
      </c>
      <c r="AA184" s="36">
        <v>3489</v>
      </c>
      <c r="AB184" s="36">
        <v>99.37</v>
      </c>
      <c r="AC184" s="36">
        <v>3264</v>
      </c>
      <c r="AD184" s="36">
        <v>3173</v>
      </c>
      <c r="AE184" s="36">
        <v>97.21</v>
      </c>
      <c r="AF184" s="36">
        <v>14.66</v>
      </c>
      <c r="AG184" s="36">
        <v>4.68</v>
      </c>
      <c r="AH184" s="36">
        <v>88.18</v>
      </c>
      <c r="AI184" s="36">
        <v>31.95</v>
      </c>
      <c r="AJ184" s="46">
        <f t="shared" ca="1" si="3"/>
        <v>7</v>
      </c>
      <c r="AK184" s="47">
        <v>0.28694404591104739</v>
      </c>
      <c r="AL184" s="48">
        <v>55.251000000000104</v>
      </c>
      <c r="AM184" s="1">
        <v>0</v>
      </c>
      <c r="AN184" s="1">
        <v>0</v>
      </c>
      <c r="AO184" s="1">
        <v>1</v>
      </c>
      <c r="AP184" s="1">
        <v>0</v>
      </c>
      <c r="AQ184" s="1">
        <v>0</v>
      </c>
      <c r="AR184" s="36">
        <v>0</v>
      </c>
      <c r="AS184" s="36">
        <v>1</v>
      </c>
      <c r="AT184" s="36">
        <v>0</v>
      </c>
      <c r="AU184" s="36">
        <v>6</v>
      </c>
    </row>
    <row r="185" spans="1:47">
      <c r="A185" s="50">
        <v>41909</v>
      </c>
      <c r="B185" s="36" t="s">
        <v>103</v>
      </c>
      <c r="C185" s="36" t="s">
        <v>105</v>
      </c>
      <c r="D185" s="36" t="s">
        <v>320</v>
      </c>
      <c r="E185" s="36" t="s">
        <v>106</v>
      </c>
      <c r="F185" s="36" t="s">
        <v>409</v>
      </c>
      <c r="G185" s="36">
        <v>4</v>
      </c>
      <c r="H185" s="36">
        <v>56</v>
      </c>
      <c r="I185" s="36">
        <v>23</v>
      </c>
      <c r="J185" s="36">
        <v>16.63</v>
      </c>
      <c r="K185" s="36">
        <v>4341</v>
      </c>
      <c r="L185" s="36">
        <v>0</v>
      </c>
      <c r="M185" s="36">
        <v>0</v>
      </c>
      <c r="N185" s="36">
        <v>4341</v>
      </c>
      <c r="O185" s="36">
        <v>17</v>
      </c>
      <c r="P185" s="36">
        <v>0.39</v>
      </c>
      <c r="Q185" s="36">
        <v>1481</v>
      </c>
      <c r="R185" s="36">
        <v>1454</v>
      </c>
      <c r="S185" s="36">
        <v>0</v>
      </c>
      <c r="T185" s="36">
        <v>0</v>
      </c>
      <c r="U185" s="36">
        <v>98.18</v>
      </c>
      <c r="V185" s="36">
        <v>97.79</v>
      </c>
      <c r="W185" s="36">
        <v>1454</v>
      </c>
      <c r="X185" s="36">
        <v>5</v>
      </c>
      <c r="Y185" s="36">
        <v>0.34</v>
      </c>
      <c r="Z185" s="36">
        <v>3548</v>
      </c>
      <c r="AA185" s="36">
        <v>3499</v>
      </c>
      <c r="AB185" s="36">
        <v>98.62</v>
      </c>
      <c r="AC185" s="36">
        <v>3562</v>
      </c>
      <c r="AD185" s="36">
        <v>3531</v>
      </c>
      <c r="AE185" s="36">
        <v>99.13</v>
      </c>
      <c r="AF185" s="36">
        <v>15.6</v>
      </c>
      <c r="AG185" s="36">
        <v>10.67</v>
      </c>
      <c r="AH185" s="36">
        <v>93.83</v>
      </c>
      <c r="AI185" s="36">
        <v>68.39</v>
      </c>
      <c r="AJ185" s="46">
        <f t="shared" ca="1" si="3"/>
        <v>7</v>
      </c>
      <c r="AK185" s="47">
        <v>0.3364737550471063</v>
      </c>
      <c r="AL185" s="48">
        <v>32.730099999999908</v>
      </c>
      <c r="AM185" s="1">
        <v>0</v>
      </c>
      <c r="AN185" s="1">
        <v>0</v>
      </c>
      <c r="AO185" s="1">
        <v>1</v>
      </c>
      <c r="AP185" s="1">
        <v>0</v>
      </c>
      <c r="AQ185" s="1">
        <v>0</v>
      </c>
      <c r="AR185" s="36">
        <v>0</v>
      </c>
      <c r="AS185" s="36">
        <v>1</v>
      </c>
      <c r="AT185" s="36">
        <v>0</v>
      </c>
      <c r="AU185" s="36">
        <v>4</v>
      </c>
    </row>
    <row r="186" spans="1:47">
      <c r="A186" s="50">
        <v>41909</v>
      </c>
      <c r="B186" s="36" t="s">
        <v>103</v>
      </c>
      <c r="C186" s="36" t="s">
        <v>105</v>
      </c>
      <c r="D186" s="36" t="s">
        <v>137</v>
      </c>
      <c r="E186" s="36" t="s">
        <v>106</v>
      </c>
      <c r="F186" s="36" t="s">
        <v>138</v>
      </c>
      <c r="G186" s="36">
        <v>2</v>
      </c>
      <c r="H186" s="36">
        <v>24</v>
      </c>
      <c r="I186" s="36">
        <v>11</v>
      </c>
      <c r="J186" s="36">
        <v>6.6150000000000002</v>
      </c>
      <c r="K186" s="36">
        <v>1126</v>
      </c>
      <c r="L186" s="36">
        <v>11</v>
      </c>
      <c r="M186" s="36">
        <v>0.98</v>
      </c>
      <c r="N186" s="36">
        <v>1079</v>
      </c>
      <c r="O186" s="36">
        <v>4</v>
      </c>
      <c r="P186" s="36">
        <v>0.37</v>
      </c>
      <c r="Q186" s="36">
        <v>433</v>
      </c>
      <c r="R186" s="36">
        <v>383</v>
      </c>
      <c r="S186" s="36">
        <v>0</v>
      </c>
      <c r="T186" s="36">
        <v>0</v>
      </c>
      <c r="U186" s="36">
        <v>88.45</v>
      </c>
      <c r="V186" s="36">
        <v>88.12</v>
      </c>
      <c r="W186" s="36">
        <v>383</v>
      </c>
      <c r="X186" s="36">
        <v>9</v>
      </c>
      <c r="Y186" s="36">
        <v>2.35</v>
      </c>
      <c r="Z186" s="36">
        <v>126</v>
      </c>
      <c r="AA186" s="36">
        <v>111</v>
      </c>
      <c r="AB186" s="36">
        <v>88.1</v>
      </c>
      <c r="AC186" s="36">
        <v>127</v>
      </c>
      <c r="AD186" s="36">
        <v>120</v>
      </c>
      <c r="AE186" s="36">
        <v>94.49</v>
      </c>
      <c r="AF186" s="36">
        <v>4.49</v>
      </c>
      <c r="AG186" s="36">
        <v>0.41</v>
      </c>
      <c r="AH186" s="36">
        <v>67.92</v>
      </c>
      <c r="AI186" s="36">
        <v>9.08</v>
      </c>
      <c r="AJ186" s="46">
        <f t="shared" ca="1" si="3"/>
        <v>7</v>
      </c>
      <c r="AK186" s="47">
        <v>2.295918367346939</v>
      </c>
      <c r="AL186" s="48">
        <v>51.440399999999983</v>
      </c>
      <c r="AM186" s="1">
        <v>0</v>
      </c>
      <c r="AN186" s="1">
        <v>1</v>
      </c>
      <c r="AO186" s="1">
        <v>3</v>
      </c>
      <c r="AP186" s="1">
        <v>1</v>
      </c>
      <c r="AQ186" s="1">
        <v>7</v>
      </c>
      <c r="AR186" s="36">
        <v>1</v>
      </c>
      <c r="AS186" s="36">
        <v>1</v>
      </c>
      <c r="AT186" s="36">
        <v>3</v>
      </c>
      <c r="AU186" s="36">
        <v>7</v>
      </c>
    </row>
    <row r="187" spans="1:47">
      <c r="A187" s="49">
        <v>41909.75</v>
      </c>
      <c r="B187" s="36" t="s">
        <v>112</v>
      </c>
      <c r="C187" s="36" t="s">
        <v>23</v>
      </c>
      <c r="D187" s="36" t="s">
        <v>375</v>
      </c>
      <c r="E187" s="36" t="s">
        <v>116</v>
      </c>
      <c r="F187" s="36" t="s">
        <v>376</v>
      </c>
      <c r="G187" s="36">
        <v>2</v>
      </c>
      <c r="H187" s="36">
        <v>32</v>
      </c>
      <c r="I187" s="36">
        <v>10</v>
      </c>
      <c r="J187" s="36">
        <v>5.0839999999999996</v>
      </c>
      <c r="K187" s="36">
        <v>2121</v>
      </c>
      <c r="L187" s="36">
        <v>0</v>
      </c>
      <c r="M187" s="36">
        <v>0</v>
      </c>
      <c r="N187" s="36">
        <v>2000</v>
      </c>
      <c r="O187" s="36">
        <v>0</v>
      </c>
      <c r="P187" s="36">
        <v>0</v>
      </c>
      <c r="Q187" s="36">
        <v>551</v>
      </c>
      <c r="R187" s="36">
        <v>544</v>
      </c>
      <c r="S187" s="36">
        <v>0</v>
      </c>
      <c r="T187" s="36">
        <v>0</v>
      </c>
      <c r="U187" s="36">
        <v>17.920000000000002</v>
      </c>
      <c r="V187" s="36">
        <v>98.73</v>
      </c>
      <c r="W187" s="36">
        <v>98.73</v>
      </c>
      <c r="X187" s="36">
        <v>13</v>
      </c>
      <c r="Y187" s="36">
        <v>2.39</v>
      </c>
      <c r="Z187" s="36">
        <v>111</v>
      </c>
      <c r="AA187" s="36">
        <v>107</v>
      </c>
      <c r="AB187" s="36">
        <v>96.4</v>
      </c>
      <c r="AC187" s="36">
        <v>119</v>
      </c>
      <c r="AD187" s="36">
        <v>117</v>
      </c>
      <c r="AE187" s="36">
        <v>98.32</v>
      </c>
      <c r="AF187" s="36">
        <v>6.4227999999999996</v>
      </c>
      <c r="AG187" s="36">
        <v>5.5693999999999999</v>
      </c>
      <c r="AH187" s="36">
        <v>126.33</v>
      </c>
      <c r="AI187" s="36">
        <v>86.712959999999995</v>
      </c>
      <c r="AJ187" s="46">
        <f t="shared" ca="1" si="3"/>
        <v>7</v>
      </c>
      <c r="AK187" s="47">
        <v>2.3465703971119134</v>
      </c>
      <c r="AL187" s="48">
        <v>6.9976999999999778</v>
      </c>
      <c r="AM187" s="1">
        <v>0</v>
      </c>
      <c r="AN187" s="1">
        <v>0</v>
      </c>
      <c r="AO187" s="1">
        <v>1</v>
      </c>
      <c r="AP187" s="1">
        <v>0</v>
      </c>
      <c r="AQ187" s="1">
        <v>0</v>
      </c>
      <c r="AR187" s="36">
        <v>1</v>
      </c>
      <c r="AS187" s="36">
        <v>0</v>
      </c>
      <c r="AT187" s="36">
        <v>3</v>
      </c>
      <c r="AU187" s="36">
        <v>1</v>
      </c>
    </row>
    <row r="188" spans="1:47">
      <c r="A188" s="49">
        <v>41909.75</v>
      </c>
      <c r="B188" s="36" t="s">
        <v>112</v>
      </c>
      <c r="C188" s="36" t="s">
        <v>23</v>
      </c>
      <c r="D188" s="36" t="s">
        <v>121</v>
      </c>
      <c r="E188" s="36" t="s">
        <v>115</v>
      </c>
      <c r="F188" s="36" t="s">
        <v>516</v>
      </c>
      <c r="G188" s="36">
        <v>3</v>
      </c>
      <c r="H188" s="36">
        <v>40</v>
      </c>
      <c r="I188" s="36">
        <v>17</v>
      </c>
      <c r="J188" s="36">
        <v>10.66</v>
      </c>
      <c r="K188" s="36">
        <v>11197</v>
      </c>
      <c r="L188" s="36">
        <v>53</v>
      </c>
      <c r="M188" s="36">
        <v>0.47</v>
      </c>
      <c r="N188" s="36">
        <v>10987</v>
      </c>
      <c r="O188" s="36">
        <v>0</v>
      </c>
      <c r="P188" s="36">
        <v>0</v>
      </c>
      <c r="Q188" s="36">
        <v>4627</v>
      </c>
      <c r="R188" s="36">
        <v>4518</v>
      </c>
      <c r="S188" s="36">
        <v>102</v>
      </c>
      <c r="T188" s="36">
        <v>2.2000000000000002</v>
      </c>
      <c r="U188" s="36">
        <v>2.11</v>
      </c>
      <c r="V188" s="36">
        <v>97.64</v>
      </c>
      <c r="W188" s="36">
        <v>97.64</v>
      </c>
      <c r="X188" s="36">
        <v>2</v>
      </c>
      <c r="Y188" s="36">
        <v>0.04</v>
      </c>
      <c r="Z188" s="36">
        <v>2752</v>
      </c>
      <c r="AA188" s="36">
        <v>2679</v>
      </c>
      <c r="AB188" s="36">
        <v>97.35</v>
      </c>
      <c r="AC188" s="36">
        <v>1319</v>
      </c>
      <c r="AD188" s="36">
        <v>1303</v>
      </c>
      <c r="AE188" s="36">
        <v>98.79</v>
      </c>
      <c r="AF188" s="36">
        <v>32.706699999999998</v>
      </c>
      <c r="AG188" s="36">
        <v>32.666699999999999</v>
      </c>
      <c r="AH188" s="36">
        <v>306.82</v>
      </c>
      <c r="AI188" s="36">
        <v>99.877700000000004</v>
      </c>
      <c r="AJ188" s="46">
        <f t="shared" ca="1" si="3"/>
        <v>7</v>
      </c>
      <c r="AK188" s="47">
        <v>6.3653723742838952E-2</v>
      </c>
      <c r="AL188" s="48">
        <v>109.19719999999998</v>
      </c>
      <c r="AM188" s="1">
        <v>0</v>
      </c>
      <c r="AN188" s="1">
        <v>0</v>
      </c>
      <c r="AO188" s="1">
        <v>1</v>
      </c>
      <c r="AP188" s="1">
        <v>0</v>
      </c>
      <c r="AQ188" s="1">
        <v>2</v>
      </c>
      <c r="AR188" s="36">
        <v>0</v>
      </c>
      <c r="AS188" s="36">
        <v>1</v>
      </c>
      <c r="AT188" s="36">
        <v>0</v>
      </c>
      <c r="AU188" s="36">
        <v>6</v>
      </c>
    </row>
    <row r="189" spans="1:47">
      <c r="A189" s="49">
        <v>41909.75</v>
      </c>
      <c r="B189" s="36" t="s">
        <v>112</v>
      </c>
      <c r="C189" s="36" t="s">
        <v>23</v>
      </c>
      <c r="D189" s="36" t="s">
        <v>826</v>
      </c>
      <c r="E189" s="36" t="s">
        <v>115</v>
      </c>
      <c r="F189" s="36" t="s">
        <v>827</v>
      </c>
      <c r="G189" s="36">
        <v>2</v>
      </c>
      <c r="H189" s="36">
        <v>24</v>
      </c>
      <c r="I189" s="36">
        <v>12</v>
      </c>
      <c r="J189" s="36">
        <v>6.6150000000000002</v>
      </c>
      <c r="K189" s="36">
        <v>2930</v>
      </c>
      <c r="L189" s="36">
        <v>0</v>
      </c>
      <c r="M189" s="36">
        <v>0</v>
      </c>
      <c r="N189" s="36">
        <v>2750</v>
      </c>
      <c r="O189" s="36">
        <v>0</v>
      </c>
      <c r="P189" s="36">
        <v>0</v>
      </c>
      <c r="Q189" s="36">
        <v>957</v>
      </c>
      <c r="R189" s="36">
        <v>937</v>
      </c>
      <c r="S189" s="36">
        <v>0</v>
      </c>
      <c r="T189" s="36">
        <v>0</v>
      </c>
      <c r="U189" s="36">
        <v>10.23</v>
      </c>
      <c r="V189" s="36">
        <v>97.91</v>
      </c>
      <c r="W189" s="36">
        <v>97.91</v>
      </c>
      <c r="X189" s="36">
        <v>5</v>
      </c>
      <c r="Y189" s="36">
        <v>0.53</v>
      </c>
      <c r="Z189" s="36">
        <v>102</v>
      </c>
      <c r="AA189" s="36">
        <v>101</v>
      </c>
      <c r="AB189" s="36">
        <v>99.02</v>
      </c>
      <c r="AC189" s="36">
        <v>112</v>
      </c>
      <c r="AD189" s="36">
        <v>109</v>
      </c>
      <c r="AE189" s="36">
        <v>97.32</v>
      </c>
      <c r="AF189" s="36">
        <v>10.962199999999999</v>
      </c>
      <c r="AG189" s="36">
        <v>10.962199999999999</v>
      </c>
      <c r="AH189" s="36">
        <v>165.72</v>
      </c>
      <c r="AI189" s="36">
        <v>100</v>
      </c>
      <c r="AJ189" s="46">
        <f t="shared" ca="1" si="3"/>
        <v>7</v>
      </c>
      <c r="AK189" s="47">
        <v>0.52910052910052907</v>
      </c>
      <c r="AL189" s="48">
        <v>20.001300000000032</v>
      </c>
      <c r="AM189" s="1">
        <v>0</v>
      </c>
      <c r="AN189" s="1">
        <v>0</v>
      </c>
      <c r="AO189" s="1">
        <v>1</v>
      </c>
      <c r="AP189" s="1">
        <v>0</v>
      </c>
      <c r="AQ189" s="1">
        <v>0</v>
      </c>
      <c r="AR189" s="36">
        <v>0</v>
      </c>
      <c r="AS189" s="36">
        <v>1</v>
      </c>
      <c r="AT189" s="36">
        <v>0</v>
      </c>
      <c r="AU189" s="36">
        <v>2</v>
      </c>
    </row>
    <row r="190" spans="1:47">
      <c r="A190" s="49">
        <v>41909.75</v>
      </c>
      <c r="B190" s="36" t="s">
        <v>112</v>
      </c>
      <c r="C190" s="36" t="s">
        <v>113</v>
      </c>
      <c r="D190" s="36" t="s">
        <v>222</v>
      </c>
      <c r="E190" s="36" t="s">
        <v>116</v>
      </c>
      <c r="F190" s="36" t="s">
        <v>458</v>
      </c>
      <c r="G190" s="36">
        <v>4</v>
      </c>
      <c r="H190" s="36">
        <v>40</v>
      </c>
      <c r="I190" s="36">
        <v>25</v>
      </c>
      <c r="J190" s="36">
        <v>17.510000000000002</v>
      </c>
      <c r="K190" s="36">
        <v>3728</v>
      </c>
      <c r="L190" s="36">
        <v>0</v>
      </c>
      <c r="M190" s="36">
        <v>0</v>
      </c>
      <c r="N190" s="36">
        <v>3234</v>
      </c>
      <c r="O190" s="36">
        <v>0</v>
      </c>
      <c r="P190" s="36">
        <v>0</v>
      </c>
      <c r="Q190" s="36">
        <v>1155</v>
      </c>
      <c r="R190" s="36">
        <v>1135</v>
      </c>
      <c r="S190" s="36">
        <v>0</v>
      </c>
      <c r="T190" s="36">
        <v>0</v>
      </c>
      <c r="U190" s="36">
        <v>8.51</v>
      </c>
      <c r="V190" s="36">
        <v>98.27</v>
      </c>
      <c r="W190" s="36">
        <v>98.27</v>
      </c>
      <c r="X190" s="36">
        <v>31</v>
      </c>
      <c r="Y190" s="36">
        <v>2.73</v>
      </c>
      <c r="Z190" s="36">
        <v>356</v>
      </c>
      <c r="AA190" s="36">
        <v>347</v>
      </c>
      <c r="AB190" s="36">
        <v>97.47</v>
      </c>
      <c r="AC190" s="36">
        <v>282</v>
      </c>
      <c r="AD190" s="36">
        <v>267</v>
      </c>
      <c r="AE190" s="36">
        <v>94.68</v>
      </c>
      <c r="AF190" s="36">
        <v>18.2653</v>
      </c>
      <c r="AG190" s="36">
        <v>10.052199999999999</v>
      </c>
      <c r="AH190" s="36">
        <v>104.31</v>
      </c>
      <c r="AI190" s="36">
        <v>55.034410000000001</v>
      </c>
      <c r="AJ190" s="46">
        <f t="shared" ca="1" si="3"/>
        <v>7</v>
      </c>
      <c r="AK190" s="47">
        <v>2.9383886255924172</v>
      </c>
      <c r="AL190" s="48">
        <v>19.981500000000047</v>
      </c>
      <c r="AM190" s="1">
        <v>0</v>
      </c>
      <c r="AN190" s="1">
        <v>0</v>
      </c>
      <c r="AO190" s="1">
        <v>1</v>
      </c>
      <c r="AP190" s="1">
        <v>0</v>
      </c>
      <c r="AQ190" s="1">
        <v>0</v>
      </c>
      <c r="AR190" s="36">
        <v>1</v>
      </c>
      <c r="AS190" s="36">
        <v>0</v>
      </c>
      <c r="AT190" s="36">
        <v>5</v>
      </c>
      <c r="AU190" s="36">
        <v>3</v>
      </c>
    </row>
    <row r="191" spans="1:47">
      <c r="A191" s="49">
        <v>41909.75</v>
      </c>
      <c r="B191" s="36" t="s">
        <v>112</v>
      </c>
      <c r="C191" s="36" t="s">
        <v>113</v>
      </c>
      <c r="D191" s="36" t="s">
        <v>553</v>
      </c>
      <c r="E191" s="36" t="s">
        <v>115</v>
      </c>
      <c r="F191" s="36" t="s">
        <v>554</v>
      </c>
      <c r="G191" s="36">
        <v>4</v>
      </c>
      <c r="H191" s="36">
        <v>56</v>
      </c>
      <c r="I191" s="36">
        <v>23</v>
      </c>
      <c r="J191" s="36">
        <v>15.76</v>
      </c>
      <c r="K191" s="36">
        <v>7161</v>
      </c>
      <c r="L191" s="36">
        <v>0</v>
      </c>
      <c r="M191" s="36">
        <v>0</v>
      </c>
      <c r="N191" s="36">
        <v>6917</v>
      </c>
      <c r="O191" s="36">
        <v>0</v>
      </c>
      <c r="P191" s="36">
        <v>0</v>
      </c>
      <c r="Q191" s="36">
        <v>3005</v>
      </c>
      <c r="R191" s="36">
        <v>2932</v>
      </c>
      <c r="S191" s="36">
        <v>55</v>
      </c>
      <c r="T191" s="36">
        <v>1.83</v>
      </c>
      <c r="U191" s="36">
        <v>3.25</v>
      </c>
      <c r="V191" s="36">
        <v>97.57</v>
      </c>
      <c r="W191" s="36">
        <v>97.57</v>
      </c>
      <c r="X191" s="36">
        <v>11</v>
      </c>
      <c r="Y191" s="36">
        <v>0.38</v>
      </c>
      <c r="Z191" s="36">
        <v>59</v>
      </c>
      <c r="AA191" s="36">
        <v>55</v>
      </c>
      <c r="AB191" s="36">
        <v>93.22</v>
      </c>
      <c r="AC191" s="36">
        <v>45</v>
      </c>
      <c r="AD191" s="36">
        <v>45</v>
      </c>
      <c r="AE191" s="36">
        <v>100</v>
      </c>
      <c r="AF191" s="36">
        <v>35.979199999999999</v>
      </c>
      <c r="AG191" s="36">
        <v>31.731100000000001</v>
      </c>
      <c r="AH191" s="36">
        <v>228.29</v>
      </c>
      <c r="AI191" s="36">
        <v>88.192899999999995</v>
      </c>
      <c r="AJ191" s="46">
        <f t="shared" ca="1" si="3"/>
        <v>7</v>
      </c>
      <c r="AK191" s="47">
        <v>0.37645448323066394</v>
      </c>
      <c r="AL191" s="48">
        <v>73.021500000000202</v>
      </c>
      <c r="AM191" s="1">
        <v>0</v>
      </c>
      <c r="AN191" s="1">
        <v>0</v>
      </c>
      <c r="AO191" s="1">
        <v>1</v>
      </c>
      <c r="AP191" s="1">
        <v>0</v>
      </c>
      <c r="AQ191" s="1">
        <v>1</v>
      </c>
      <c r="AR191" s="36">
        <v>0</v>
      </c>
      <c r="AS191" s="36">
        <v>1</v>
      </c>
      <c r="AT191" s="36">
        <v>0</v>
      </c>
      <c r="AU191" s="36">
        <v>4</v>
      </c>
    </row>
    <row r="192" spans="1:47">
      <c r="A192" s="49">
        <v>41909.75</v>
      </c>
      <c r="B192" s="36" t="s">
        <v>112</v>
      </c>
      <c r="C192" s="36" t="s">
        <v>113</v>
      </c>
      <c r="D192" s="36" t="s">
        <v>609</v>
      </c>
      <c r="E192" s="36" t="s">
        <v>115</v>
      </c>
      <c r="F192" s="36" t="s">
        <v>781</v>
      </c>
      <c r="G192" s="36">
        <v>4</v>
      </c>
      <c r="H192" s="36">
        <v>56</v>
      </c>
      <c r="I192" s="36">
        <v>23</v>
      </c>
      <c r="J192" s="36">
        <v>15.76</v>
      </c>
      <c r="K192" s="36">
        <v>8843</v>
      </c>
      <c r="L192" s="36">
        <v>0</v>
      </c>
      <c r="M192" s="36">
        <v>0</v>
      </c>
      <c r="N192" s="36">
        <v>8750</v>
      </c>
      <c r="O192" s="36">
        <v>0</v>
      </c>
      <c r="P192" s="36">
        <v>0</v>
      </c>
      <c r="Q192" s="36">
        <v>4128</v>
      </c>
      <c r="R192" s="36">
        <v>3484</v>
      </c>
      <c r="S192" s="36">
        <v>634</v>
      </c>
      <c r="T192" s="36">
        <v>15.35</v>
      </c>
      <c r="U192" s="36">
        <v>2.04</v>
      </c>
      <c r="V192" s="36">
        <v>84.4</v>
      </c>
      <c r="W192" s="36">
        <v>84.4</v>
      </c>
      <c r="X192" s="36">
        <v>1</v>
      </c>
      <c r="Y192" s="36">
        <v>0.03</v>
      </c>
      <c r="Z192" s="36">
        <v>383</v>
      </c>
      <c r="AA192" s="36">
        <v>377</v>
      </c>
      <c r="AB192" s="36">
        <v>98.43</v>
      </c>
      <c r="AC192" s="36">
        <v>139</v>
      </c>
      <c r="AD192" s="36">
        <v>139</v>
      </c>
      <c r="AE192" s="36">
        <v>100</v>
      </c>
      <c r="AF192" s="36">
        <v>45.175600000000003</v>
      </c>
      <c r="AG192" s="36">
        <v>44.952500000000001</v>
      </c>
      <c r="AH192" s="36">
        <v>286.64999999999998</v>
      </c>
      <c r="AI192" s="36">
        <v>99.506150000000005</v>
      </c>
      <c r="AJ192" s="46">
        <f t="shared" ca="1" si="3"/>
        <v>7</v>
      </c>
      <c r="AK192" s="47">
        <v>3.0807147258163897E-2</v>
      </c>
      <c r="AL192" s="48">
        <v>643.96799999999973</v>
      </c>
      <c r="AM192" s="1">
        <v>0</v>
      </c>
      <c r="AN192" s="1">
        <v>1</v>
      </c>
      <c r="AO192" s="1">
        <v>2</v>
      </c>
      <c r="AP192" s="1">
        <v>0</v>
      </c>
      <c r="AQ192" s="1">
        <v>6</v>
      </c>
      <c r="AR192" s="36">
        <v>0</v>
      </c>
      <c r="AS192" s="36">
        <v>1</v>
      </c>
      <c r="AT192" s="36">
        <v>0</v>
      </c>
      <c r="AU192" s="36">
        <v>6</v>
      </c>
    </row>
    <row r="193" spans="1:47">
      <c r="A193" s="49">
        <v>41909.791666666664</v>
      </c>
      <c r="B193" s="36" t="s">
        <v>112</v>
      </c>
      <c r="C193" s="36" t="s">
        <v>113</v>
      </c>
      <c r="D193" s="36" t="s">
        <v>967</v>
      </c>
      <c r="E193" s="36" t="s">
        <v>116</v>
      </c>
      <c r="F193" s="36" t="s">
        <v>968</v>
      </c>
      <c r="G193" s="36">
        <v>2</v>
      </c>
      <c r="H193" s="36">
        <v>24</v>
      </c>
      <c r="I193" s="36">
        <v>12</v>
      </c>
      <c r="J193" s="36">
        <v>6.6150000000000002</v>
      </c>
      <c r="K193" s="36">
        <v>3879</v>
      </c>
      <c r="L193" s="36">
        <v>0</v>
      </c>
      <c r="M193" s="36">
        <v>0</v>
      </c>
      <c r="N193" s="36">
        <v>3562</v>
      </c>
      <c r="O193" s="36">
        <v>1</v>
      </c>
      <c r="P193" s="36">
        <v>0.03</v>
      </c>
      <c r="Q193" s="36">
        <v>971</v>
      </c>
      <c r="R193" s="36">
        <v>959</v>
      </c>
      <c r="S193" s="36">
        <v>0</v>
      </c>
      <c r="T193" s="36">
        <v>0</v>
      </c>
      <c r="U193" s="36">
        <v>10.17</v>
      </c>
      <c r="V193" s="36">
        <v>98.74</v>
      </c>
      <c r="W193" s="36">
        <v>98.76</v>
      </c>
      <c r="X193" s="36">
        <v>19</v>
      </c>
      <c r="Y193" s="36">
        <v>1.98</v>
      </c>
      <c r="Z193" s="36">
        <v>293</v>
      </c>
      <c r="AA193" s="36">
        <v>283</v>
      </c>
      <c r="AB193" s="36">
        <v>96.59</v>
      </c>
      <c r="AC193" s="36">
        <v>345</v>
      </c>
      <c r="AD193" s="36">
        <v>249</v>
      </c>
      <c r="AE193" s="36">
        <v>72.17</v>
      </c>
      <c r="AF193" s="36">
        <v>11.1919</v>
      </c>
      <c r="AG193" s="36">
        <v>11.090299999999999</v>
      </c>
      <c r="AH193" s="36">
        <v>169.19</v>
      </c>
      <c r="AI193" s="36">
        <v>99.092190000000002</v>
      </c>
      <c r="AJ193" s="46">
        <f t="shared" ca="1" si="3"/>
        <v>7</v>
      </c>
      <c r="AK193" s="47">
        <v>2.0540540540540539</v>
      </c>
      <c r="AL193" s="48">
        <v>12.23460000000005</v>
      </c>
      <c r="AM193" s="1">
        <v>0</v>
      </c>
      <c r="AN193" s="1">
        <v>0</v>
      </c>
      <c r="AO193" s="1">
        <v>1</v>
      </c>
      <c r="AP193" s="1">
        <v>0</v>
      </c>
      <c r="AQ193" s="1">
        <v>0</v>
      </c>
      <c r="AR193" s="36">
        <v>1</v>
      </c>
      <c r="AS193" s="36">
        <v>0</v>
      </c>
      <c r="AT193" s="36">
        <v>2</v>
      </c>
      <c r="AU193" s="36">
        <v>0</v>
      </c>
    </row>
    <row r="194" spans="1:47">
      <c r="A194" s="49">
        <v>41909.791666666664</v>
      </c>
      <c r="B194" s="36" t="s">
        <v>112</v>
      </c>
      <c r="C194" s="36" t="s">
        <v>117</v>
      </c>
      <c r="D194" s="36" t="s">
        <v>228</v>
      </c>
      <c r="E194" s="36" t="s">
        <v>118</v>
      </c>
      <c r="F194" s="36" t="s">
        <v>229</v>
      </c>
      <c r="G194" s="36">
        <v>3</v>
      </c>
      <c r="H194" s="36">
        <v>24</v>
      </c>
      <c r="I194" s="36">
        <v>19</v>
      </c>
      <c r="J194" s="36">
        <v>12.33</v>
      </c>
      <c r="K194" s="36">
        <v>6672</v>
      </c>
      <c r="L194" s="36">
        <v>6</v>
      </c>
      <c r="M194" s="36">
        <v>0.09</v>
      </c>
      <c r="N194" s="36">
        <v>6377</v>
      </c>
      <c r="O194" s="36">
        <v>0</v>
      </c>
      <c r="P194" s="36">
        <v>0</v>
      </c>
      <c r="Q194" s="36">
        <v>2765</v>
      </c>
      <c r="R194" s="36">
        <v>2583</v>
      </c>
      <c r="S194" s="36">
        <v>171</v>
      </c>
      <c r="T194" s="36">
        <v>6.2</v>
      </c>
      <c r="U194" s="36">
        <v>3.38</v>
      </c>
      <c r="V194" s="36">
        <v>93.42</v>
      </c>
      <c r="W194" s="36">
        <v>93.42</v>
      </c>
      <c r="X194" s="36">
        <v>24</v>
      </c>
      <c r="Y194" s="36">
        <v>0.93</v>
      </c>
      <c r="Z194" s="36">
        <v>888</v>
      </c>
      <c r="AA194" s="36">
        <v>866</v>
      </c>
      <c r="AB194" s="36">
        <v>97.52</v>
      </c>
      <c r="AC194" s="36">
        <v>853</v>
      </c>
      <c r="AD194" s="36">
        <v>836</v>
      </c>
      <c r="AE194" s="36">
        <v>98.01</v>
      </c>
      <c r="AF194" s="36">
        <v>30.210599999999999</v>
      </c>
      <c r="AG194" s="36">
        <v>27.384399999999999</v>
      </c>
      <c r="AH194" s="36">
        <v>245.02</v>
      </c>
      <c r="AI194" s="36">
        <v>90.644999999999996</v>
      </c>
      <c r="AJ194" s="46">
        <f t="shared" ref="AJ194:AJ257" ca="1" si="4">DAY(TODAY()-DAY(A194))</f>
        <v>7</v>
      </c>
      <c r="AK194" s="47">
        <v>0.9400705052878966</v>
      </c>
      <c r="AL194" s="48">
        <v>181.93699999999998</v>
      </c>
      <c r="AM194" s="1">
        <v>0</v>
      </c>
      <c r="AN194" s="1">
        <v>1</v>
      </c>
      <c r="AO194" s="1">
        <v>2</v>
      </c>
      <c r="AP194" s="1">
        <v>0</v>
      </c>
      <c r="AQ194" s="1">
        <v>2</v>
      </c>
      <c r="AR194" s="36">
        <v>0</v>
      </c>
      <c r="AS194" s="36">
        <v>1</v>
      </c>
      <c r="AT194" s="36">
        <v>0</v>
      </c>
      <c r="AU194" s="36">
        <v>5</v>
      </c>
    </row>
    <row r="195" spans="1:47">
      <c r="A195" s="49">
        <v>41909.75</v>
      </c>
      <c r="B195" s="36" t="s">
        <v>112</v>
      </c>
      <c r="C195" s="36" t="s">
        <v>119</v>
      </c>
      <c r="D195" s="36" t="s">
        <v>924</v>
      </c>
      <c r="E195" s="36" t="s">
        <v>120</v>
      </c>
      <c r="F195" s="36" t="s">
        <v>925</v>
      </c>
      <c r="G195" s="36">
        <v>5</v>
      </c>
      <c r="H195" s="36">
        <v>48</v>
      </c>
      <c r="I195" s="36">
        <v>32</v>
      </c>
      <c r="J195" s="36">
        <v>23.73</v>
      </c>
      <c r="K195" s="36">
        <v>11583</v>
      </c>
      <c r="L195" s="36">
        <v>0</v>
      </c>
      <c r="M195" s="36">
        <v>0</v>
      </c>
      <c r="N195" s="36">
        <v>10405</v>
      </c>
      <c r="O195" s="36">
        <v>4</v>
      </c>
      <c r="P195" s="36">
        <v>0.04</v>
      </c>
      <c r="Q195" s="36">
        <v>3404</v>
      </c>
      <c r="R195" s="36">
        <v>3322</v>
      </c>
      <c r="S195" s="36">
        <v>0</v>
      </c>
      <c r="T195" s="36">
        <v>0</v>
      </c>
      <c r="U195" s="36">
        <v>2.87</v>
      </c>
      <c r="V195" s="36">
        <v>97.55</v>
      </c>
      <c r="W195" s="36">
        <v>97.59</v>
      </c>
      <c r="X195" s="36">
        <v>42</v>
      </c>
      <c r="Y195" s="36">
        <v>1.26</v>
      </c>
      <c r="Z195" s="36">
        <v>909</v>
      </c>
      <c r="AA195" s="36">
        <v>859</v>
      </c>
      <c r="AB195" s="36">
        <v>94.5</v>
      </c>
      <c r="AC195" s="36">
        <v>534</v>
      </c>
      <c r="AD195" s="36">
        <v>495</v>
      </c>
      <c r="AE195" s="36">
        <v>92.7</v>
      </c>
      <c r="AF195" s="36">
        <v>26.307200000000002</v>
      </c>
      <c r="AG195" s="36">
        <v>17.785299999999999</v>
      </c>
      <c r="AH195" s="36">
        <v>110.86</v>
      </c>
      <c r="AI195" s="36">
        <v>67.606210000000004</v>
      </c>
      <c r="AJ195" s="46">
        <f t="shared" ca="1" si="4"/>
        <v>7</v>
      </c>
      <c r="AK195" s="47">
        <v>1.4198782961460445</v>
      </c>
      <c r="AL195" s="48">
        <v>83.398000000000096</v>
      </c>
      <c r="AM195" s="1">
        <v>0</v>
      </c>
      <c r="AN195" s="1">
        <v>0</v>
      </c>
      <c r="AO195" s="1">
        <v>1</v>
      </c>
      <c r="AP195" s="1">
        <v>0</v>
      </c>
      <c r="AQ195" s="1">
        <v>0</v>
      </c>
      <c r="AR195" s="36">
        <v>0</v>
      </c>
      <c r="AS195" s="36">
        <v>1</v>
      </c>
      <c r="AT195" s="36">
        <v>0</v>
      </c>
      <c r="AU195" s="36">
        <v>2</v>
      </c>
    </row>
    <row r="196" spans="1:47">
      <c r="A196" s="49">
        <v>41909.75</v>
      </c>
      <c r="B196" s="36" t="s">
        <v>112</v>
      </c>
      <c r="C196" s="36" t="s">
        <v>113</v>
      </c>
      <c r="D196" s="36" t="s">
        <v>489</v>
      </c>
      <c r="E196" s="36" t="s">
        <v>116</v>
      </c>
      <c r="F196" s="36" t="s">
        <v>490</v>
      </c>
      <c r="G196" s="36">
        <v>2</v>
      </c>
      <c r="H196" s="36">
        <v>32</v>
      </c>
      <c r="I196" s="36">
        <v>10</v>
      </c>
      <c r="J196" s="36">
        <v>5.0839999999999996</v>
      </c>
      <c r="K196" s="36">
        <v>1990</v>
      </c>
      <c r="L196" s="36">
        <v>0</v>
      </c>
      <c r="M196" s="36">
        <v>0</v>
      </c>
      <c r="N196" s="36">
        <v>1720</v>
      </c>
      <c r="O196" s="36">
        <v>0</v>
      </c>
      <c r="P196" s="36">
        <v>0</v>
      </c>
      <c r="Q196" s="36">
        <v>449</v>
      </c>
      <c r="R196" s="36">
        <v>434</v>
      </c>
      <c r="S196" s="36">
        <v>0</v>
      </c>
      <c r="T196" s="36">
        <v>0</v>
      </c>
      <c r="U196" s="36">
        <v>21.53</v>
      </c>
      <c r="V196" s="36">
        <v>96.66</v>
      </c>
      <c r="W196" s="36">
        <v>96.66</v>
      </c>
      <c r="X196" s="36">
        <v>1</v>
      </c>
      <c r="Y196" s="36">
        <v>0.23</v>
      </c>
      <c r="Z196" s="36">
        <v>80</v>
      </c>
      <c r="AA196" s="36">
        <v>79</v>
      </c>
      <c r="AB196" s="36">
        <v>98.75</v>
      </c>
      <c r="AC196" s="36">
        <v>79</v>
      </c>
      <c r="AD196" s="36">
        <v>79</v>
      </c>
      <c r="AE196" s="36">
        <v>100</v>
      </c>
      <c r="AF196" s="36">
        <v>6.3719000000000001</v>
      </c>
      <c r="AG196" s="36">
        <v>6.3452999999999999</v>
      </c>
      <c r="AH196" s="36">
        <v>125.33</v>
      </c>
      <c r="AI196" s="36">
        <v>99.582539999999995</v>
      </c>
      <c r="AJ196" s="46">
        <f t="shared" ca="1" si="4"/>
        <v>7</v>
      </c>
      <c r="AK196" s="47">
        <v>0.2304147465437788</v>
      </c>
      <c r="AL196" s="48">
        <v>14.996600000000015</v>
      </c>
      <c r="AM196" s="1">
        <v>0</v>
      </c>
      <c r="AN196" s="1">
        <v>0</v>
      </c>
      <c r="AO196" s="1">
        <v>1</v>
      </c>
      <c r="AP196" s="1">
        <v>0</v>
      </c>
      <c r="AQ196" s="1">
        <v>0</v>
      </c>
      <c r="AR196" s="36">
        <v>0</v>
      </c>
      <c r="AS196" s="36">
        <v>1</v>
      </c>
      <c r="AT196" s="36">
        <v>0</v>
      </c>
      <c r="AU196" s="36">
        <v>2</v>
      </c>
    </row>
    <row r="197" spans="1:47">
      <c r="A197" s="49">
        <v>41909.75</v>
      </c>
      <c r="B197" s="36" t="s">
        <v>112</v>
      </c>
      <c r="C197" s="36" t="s">
        <v>113</v>
      </c>
      <c r="D197" s="36" t="s">
        <v>1047</v>
      </c>
      <c r="E197" s="36" t="s">
        <v>115</v>
      </c>
      <c r="F197" s="36" t="s">
        <v>1048</v>
      </c>
      <c r="G197" s="36">
        <v>4</v>
      </c>
      <c r="H197" s="36">
        <v>56</v>
      </c>
      <c r="I197" s="36">
        <v>23</v>
      </c>
      <c r="J197" s="36">
        <v>15.76</v>
      </c>
      <c r="K197" s="36">
        <v>5977</v>
      </c>
      <c r="L197" s="36">
        <v>0</v>
      </c>
      <c r="M197" s="36">
        <v>0</v>
      </c>
      <c r="N197" s="36">
        <v>5665</v>
      </c>
      <c r="O197" s="36">
        <v>0</v>
      </c>
      <c r="P197" s="36">
        <v>0</v>
      </c>
      <c r="Q197" s="36">
        <v>2155</v>
      </c>
      <c r="R197" s="36">
        <v>2092</v>
      </c>
      <c r="S197" s="36">
        <v>0</v>
      </c>
      <c r="T197" s="36">
        <v>0</v>
      </c>
      <c r="U197" s="36">
        <v>4.5</v>
      </c>
      <c r="V197" s="36">
        <v>97.08</v>
      </c>
      <c r="W197" s="36">
        <v>97.08</v>
      </c>
      <c r="X197" s="36">
        <v>3</v>
      </c>
      <c r="Y197" s="36">
        <v>0.14000000000000001</v>
      </c>
      <c r="Z197" s="36">
        <v>601</v>
      </c>
      <c r="AA197" s="36">
        <v>565</v>
      </c>
      <c r="AB197" s="36">
        <v>94.01</v>
      </c>
      <c r="AC197" s="36">
        <v>455</v>
      </c>
      <c r="AD197" s="36">
        <v>445</v>
      </c>
      <c r="AE197" s="36">
        <v>97.8</v>
      </c>
      <c r="AF197" s="36">
        <v>20.993600000000001</v>
      </c>
      <c r="AG197" s="36">
        <v>20.9711</v>
      </c>
      <c r="AH197" s="36">
        <v>133.21</v>
      </c>
      <c r="AI197" s="36">
        <v>99.89282</v>
      </c>
      <c r="AJ197" s="46">
        <f t="shared" ca="1" si="4"/>
        <v>7</v>
      </c>
      <c r="AK197" s="47">
        <v>0.15212981744421905</v>
      </c>
      <c r="AL197" s="48">
        <v>62.926000000000037</v>
      </c>
      <c r="AM197" s="1">
        <v>0</v>
      </c>
      <c r="AN197" s="1">
        <v>0</v>
      </c>
      <c r="AO197" s="1">
        <v>1</v>
      </c>
      <c r="AP197" s="1">
        <v>0</v>
      </c>
      <c r="AQ197" s="1">
        <v>0</v>
      </c>
      <c r="AR197" s="36">
        <v>0</v>
      </c>
      <c r="AS197" s="36">
        <v>1</v>
      </c>
      <c r="AT197" s="36">
        <v>0</v>
      </c>
      <c r="AU197" s="36">
        <v>2</v>
      </c>
    </row>
    <row r="198" spans="1:47">
      <c r="A198" s="49">
        <v>41909.75</v>
      </c>
      <c r="B198" s="36" t="s">
        <v>112</v>
      </c>
      <c r="C198" s="36" t="s">
        <v>113</v>
      </c>
      <c r="D198" s="36" t="s">
        <v>114</v>
      </c>
      <c r="E198" s="36" t="s">
        <v>115</v>
      </c>
      <c r="F198" s="36" t="s">
        <v>872</v>
      </c>
      <c r="G198" s="36">
        <v>2</v>
      </c>
      <c r="H198" s="36">
        <v>32</v>
      </c>
      <c r="I198" s="36">
        <v>10</v>
      </c>
      <c r="J198" s="36">
        <v>5.0839999999999996</v>
      </c>
      <c r="K198" s="36">
        <v>2326</v>
      </c>
      <c r="L198" s="36">
        <v>0</v>
      </c>
      <c r="M198" s="36">
        <v>0</v>
      </c>
      <c r="N198" s="36">
        <v>2217</v>
      </c>
      <c r="O198" s="36">
        <v>0</v>
      </c>
      <c r="P198" s="36">
        <v>0</v>
      </c>
      <c r="Q198" s="36">
        <v>583</v>
      </c>
      <c r="R198" s="36">
        <v>569</v>
      </c>
      <c r="S198" s="36">
        <v>0</v>
      </c>
      <c r="T198" s="36">
        <v>0</v>
      </c>
      <c r="U198" s="36">
        <v>16.739999999999998</v>
      </c>
      <c r="V198" s="36">
        <v>97.6</v>
      </c>
      <c r="W198" s="36">
        <v>97.6</v>
      </c>
      <c r="X198" s="36">
        <v>1</v>
      </c>
      <c r="Y198" s="36">
        <v>0.18</v>
      </c>
      <c r="Z198" s="36">
        <v>75</v>
      </c>
      <c r="AA198" s="36">
        <v>73</v>
      </c>
      <c r="AB198" s="36">
        <v>97.33</v>
      </c>
      <c r="AC198" s="36">
        <v>74</v>
      </c>
      <c r="AD198" s="36">
        <v>73</v>
      </c>
      <c r="AE198" s="36">
        <v>98.65</v>
      </c>
      <c r="AF198" s="36">
        <v>7.2808000000000002</v>
      </c>
      <c r="AG198" s="36">
        <v>7.2633000000000001</v>
      </c>
      <c r="AH198" s="36">
        <v>143.21</v>
      </c>
      <c r="AI198" s="36">
        <v>99.759640000000005</v>
      </c>
      <c r="AJ198" s="46">
        <f t="shared" ca="1" si="4"/>
        <v>7</v>
      </c>
      <c r="AK198" s="47">
        <v>0.17574692442882248</v>
      </c>
      <c r="AL198" s="48">
        <v>13.992000000000033</v>
      </c>
      <c r="AM198" s="1">
        <v>0</v>
      </c>
      <c r="AN198" s="1">
        <v>0</v>
      </c>
      <c r="AO198" s="1">
        <v>1</v>
      </c>
      <c r="AP198" s="1">
        <v>0</v>
      </c>
      <c r="AQ198" s="1">
        <v>0</v>
      </c>
      <c r="AR198" s="36">
        <v>0</v>
      </c>
      <c r="AS198" s="36">
        <v>1</v>
      </c>
      <c r="AT198" s="36">
        <v>0</v>
      </c>
      <c r="AU198" s="36">
        <v>3</v>
      </c>
    </row>
    <row r="199" spans="1:47">
      <c r="A199" s="49">
        <v>41909.75</v>
      </c>
      <c r="B199" s="36" t="s">
        <v>112</v>
      </c>
      <c r="C199" s="36" t="s">
        <v>113</v>
      </c>
      <c r="D199" s="36" t="s">
        <v>580</v>
      </c>
      <c r="E199" s="36" t="s">
        <v>116</v>
      </c>
      <c r="F199" s="36" t="s">
        <v>581</v>
      </c>
      <c r="G199" s="36">
        <v>2</v>
      </c>
      <c r="H199" s="36">
        <v>32</v>
      </c>
      <c r="I199" s="36">
        <v>10</v>
      </c>
      <c r="J199" s="36">
        <v>5.0839999999999996</v>
      </c>
      <c r="K199" s="36">
        <v>2530</v>
      </c>
      <c r="L199" s="36">
        <v>0</v>
      </c>
      <c r="M199" s="36">
        <v>0</v>
      </c>
      <c r="N199" s="36">
        <v>2172</v>
      </c>
      <c r="O199" s="36">
        <v>0</v>
      </c>
      <c r="P199" s="36">
        <v>0</v>
      </c>
      <c r="Q199" s="36">
        <v>651</v>
      </c>
      <c r="R199" s="36">
        <v>631</v>
      </c>
      <c r="S199" s="36">
        <v>0</v>
      </c>
      <c r="T199" s="36">
        <v>0</v>
      </c>
      <c r="U199" s="36">
        <v>14.89</v>
      </c>
      <c r="V199" s="36">
        <v>96.93</v>
      </c>
      <c r="W199" s="36">
        <v>96.93</v>
      </c>
      <c r="X199" s="36">
        <v>6</v>
      </c>
      <c r="Y199" s="36">
        <v>0.95</v>
      </c>
      <c r="Z199" s="36">
        <v>92</v>
      </c>
      <c r="AA199" s="36">
        <v>90</v>
      </c>
      <c r="AB199" s="36">
        <v>97.83</v>
      </c>
      <c r="AC199" s="36">
        <v>79</v>
      </c>
      <c r="AD199" s="36">
        <v>78</v>
      </c>
      <c r="AE199" s="36">
        <v>98.73</v>
      </c>
      <c r="AF199" s="36">
        <v>6.9032999999999998</v>
      </c>
      <c r="AG199" s="36">
        <v>6.9032999999999998</v>
      </c>
      <c r="AH199" s="36">
        <v>135.78</v>
      </c>
      <c r="AI199" s="36">
        <v>100</v>
      </c>
      <c r="AJ199" s="46">
        <f t="shared" ca="1" si="4"/>
        <v>7</v>
      </c>
      <c r="AK199" s="47">
        <v>0.96930533117932149</v>
      </c>
      <c r="AL199" s="48">
        <v>19.985699999999955</v>
      </c>
      <c r="AM199" s="1">
        <v>0</v>
      </c>
      <c r="AN199" s="1">
        <v>0</v>
      </c>
      <c r="AO199" s="1">
        <v>1</v>
      </c>
      <c r="AP199" s="1">
        <v>0</v>
      </c>
      <c r="AQ199" s="1">
        <v>0</v>
      </c>
      <c r="AR199" s="36">
        <v>0</v>
      </c>
      <c r="AS199" s="36">
        <v>1</v>
      </c>
      <c r="AT199" s="36">
        <v>0</v>
      </c>
      <c r="AU199" s="36">
        <v>3</v>
      </c>
    </row>
    <row r="200" spans="1:47">
      <c r="A200" s="49">
        <v>41909.75</v>
      </c>
      <c r="B200" s="36" t="s">
        <v>112</v>
      </c>
      <c r="C200" s="36" t="s">
        <v>113</v>
      </c>
      <c r="D200" s="36" t="s">
        <v>210</v>
      </c>
      <c r="E200" s="36" t="s">
        <v>116</v>
      </c>
      <c r="F200" s="36" t="s">
        <v>211</v>
      </c>
      <c r="G200" s="36">
        <v>2</v>
      </c>
      <c r="H200" s="36">
        <v>32</v>
      </c>
      <c r="I200" s="36">
        <v>10</v>
      </c>
      <c r="J200" s="36">
        <v>5.0839999999999996</v>
      </c>
      <c r="K200" s="36">
        <v>1208</v>
      </c>
      <c r="L200" s="36">
        <v>0</v>
      </c>
      <c r="M200" s="36">
        <v>0</v>
      </c>
      <c r="N200" s="36">
        <v>1162</v>
      </c>
      <c r="O200" s="36">
        <v>0</v>
      </c>
      <c r="P200" s="36">
        <v>0</v>
      </c>
      <c r="Q200" s="36">
        <v>266</v>
      </c>
      <c r="R200" s="36">
        <v>246</v>
      </c>
      <c r="S200" s="36">
        <v>0</v>
      </c>
      <c r="T200" s="36">
        <v>0</v>
      </c>
      <c r="U200" s="36">
        <v>34.770000000000003</v>
      </c>
      <c r="V200" s="36">
        <v>92.48</v>
      </c>
      <c r="W200" s="36">
        <v>92.48</v>
      </c>
      <c r="X200" s="36">
        <v>7</v>
      </c>
      <c r="Y200" s="36">
        <v>2.85</v>
      </c>
      <c r="Z200" s="36">
        <v>148</v>
      </c>
      <c r="AA200" s="36">
        <v>144</v>
      </c>
      <c r="AB200" s="36">
        <v>97.3</v>
      </c>
      <c r="AC200" s="36">
        <v>224</v>
      </c>
      <c r="AD200" s="36">
        <v>143</v>
      </c>
      <c r="AE200" s="36">
        <v>63.84</v>
      </c>
      <c r="AF200" s="36">
        <v>3.4094000000000002</v>
      </c>
      <c r="AG200" s="36">
        <v>0.26079999999999998</v>
      </c>
      <c r="AH200" s="36">
        <v>67.06</v>
      </c>
      <c r="AI200" s="36">
        <v>7.6494400000000002</v>
      </c>
      <c r="AJ200" s="46">
        <f t="shared" ca="1" si="4"/>
        <v>7</v>
      </c>
      <c r="AK200" s="47">
        <v>2.8571428571428572</v>
      </c>
      <c r="AL200" s="48">
        <v>20.003199999999989</v>
      </c>
      <c r="AM200" s="1">
        <v>0</v>
      </c>
      <c r="AN200" s="1">
        <v>1</v>
      </c>
      <c r="AO200" s="1">
        <v>3</v>
      </c>
      <c r="AP200" s="1">
        <v>0</v>
      </c>
      <c r="AQ200" s="1">
        <v>7</v>
      </c>
      <c r="AR200" s="36">
        <v>1</v>
      </c>
      <c r="AS200" s="36">
        <v>1</v>
      </c>
      <c r="AT200" s="36">
        <v>4</v>
      </c>
      <c r="AU200" s="36">
        <v>7</v>
      </c>
    </row>
    <row r="201" spans="1:47">
      <c r="A201" s="49">
        <v>41909.75</v>
      </c>
      <c r="B201" s="36" t="s">
        <v>112</v>
      </c>
      <c r="C201" s="36" t="s">
        <v>113</v>
      </c>
      <c r="D201" s="36" t="s">
        <v>561</v>
      </c>
      <c r="E201" s="36" t="s">
        <v>116</v>
      </c>
      <c r="F201" s="36" t="s">
        <v>562</v>
      </c>
      <c r="G201" s="36">
        <v>4</v>
      </c>
      <c r="H201" s="36">
        <v>56</v>
      </c>
      <c r="I201" s="36">
        <v>24</v>
      </c>
      <c r="J201" s="36">
        <v>16.63</v>
      </c>
      <c r="K201" s="36">
        <v>4488</v>
      </c>
      <c r="L201" s="36">
        <v>0</v>
      </c>
      <c r="M201" s="36">
        <v>0</v>
      </c>
      <c r="N201" s="36">
        <v>4039</v>
      </c>
      <c r="O201" s="36">
        <v>0</v>
      </c>
      <c r="P201" s="36">
        <v>0</v>
      </c>
      <c r="Q201" s="36">
        <v>1164</v>
      </c>
      <c r="R201" s="36">
        <v>1127</v>
      </c>
      <c r="S201" s="36">
        <v>0</v>
      </c>
      <c r="T201" s="36">
        <v>0</v>
      </c>
      <c r="U201" s="36">
        <v>8.32</v>
      </c>
      <c r="V201" s="36">
        <v>96.82</v>
      </c>
      <c r="W201" s="36">
        <v>96.82</v>
      </c>
      <c r="X201" s="36">
        <v>18</v>
      </c>
      <c r="Y201" s="36">
        <v>1.6</v>
      </c>
      <c r="Z201" s="36">
        <v>31</v>
      </c>
      <c r="AA201" s="36">
        <v>26</v>
      </c>
      <c r="AB201" s="36">
        <v>83.87</v>
      </c>
      <c r="AC201" s="36">
        <v>42</v>
      </c>
      <c r="AD201" s="36">
        <v>34</v>
      </c>
      <c r="AE201" s="36">
        <v>80.95</v>
      </c>
      <c r="AF201" s="36">
        <v>17.555299999999999</v>
      </c>
      <c r="AG201" s="36">
        <v>17.555299999999999</v>
      </c>
      <c r="AH201" s="36">
        <v>105.56</v>
      </c>
      <c r="AI201" s="36">
        <v>100</v>
      </c>
      <c r="AJ201" s="46">
        <f t="shared" ca="1" si="4"/>
        <v>7</v>
      </c>
      <c r="AK201" s="47">
        <v>1.5859030837004406</v>
      </c>
      <c r="AL201" s="48">
        <v>37.015200000000078</v>
      </c>
      <c r="AM201" s="1">
        <v>0</v>
      </c>
      <c r="AN201" s="1">
        <v>0</v>
      </c>
      <c r="AO201" s="1">
        <v>1</v>
      </c>
      <c r="AP201" s="1">
        <v>0</v>
      </c>
      <c r="AQ201" s="1">
        <v>0</v>
      </c>
      <c r="AR201" s="36">
        <v>0</v>
      </c>
      <c r="AS201" s="36">
        <v>1</v>
      </c>
      <c r="AT201" s="36">
        <v>0</v>
      </c>
      <c r="AU201" s="36">
        <v>3</v>
      </c>
    </row>
    <row r="202" spans="1:47">
      <c r="A202" s="49">
        <v>41909.75</v>
      </c>
      <c r="B202" s="36" t="s">
        <v>112</v>
      </c>
      <c r="C202" s="36" t="s">
        <v>117</v>
      </c>
      <c r="D202" s="36" t="s">
        <v>1049</v>
      </c>
      <c r="E202" s="36" t="s">
        <v>118</v>
      </c>
      <c r="F202" s="36" t="s">
        <v>1050</v>
      </c>
      <c r="G202" s="36">
        <v>2</v>
      </c>
      <c r="H202" s="36">
        <v>32</v>
      </c>
      <c r="I202" s="36">
        <v>10</v>
      </c>
      <c r="J202" s="36">
        <v>5.0839999999999996</v>
      </c>
      <c r="K202" s="36">
        <v>860</v>
      </c>
      <c r="L202" s="36">
        <v>0</v>
      </c>
      <c r="M202" s="36">
        <v>0</v>
      </c>
      <c r="N202" s="36">
        <v>761</v>
      </c>
      <c r="O202" s="36">
        <v>0</v>
      </c>
      <c r="P202" s="36">
        <v>0</v>
      </c>
      <c r="Q202" s="36">
        <v>231</v>
      </c>
      <c r="R202" s="36">
        <v>230</v>
      </c>
      <c r="S202" s="36">
        <v>0</v>
      </c>
      <c r="T202" s="36">
        <v>0</v>
      </c>
      <c r="U202" s="36">
        <v>43.1</v>
      </c>
      <c r="V202" s="36">
        <v>99.57</v>
      </c>
      <c r="W202" s="36">
        <v>99.57</v>
      </c>
      <c r="X202" s="36">
        <v>6</v>
      </c>
      <c r="Y202" s="36">
        <v>2.61</v>
      </c>
      <c r="Z202" s="36">
        <v>2</v>
      </c>
      <c r="AA202" s="36">
        <v>2</v>
      </c>
      <c r="AB202" s="36">
        <v>100</v>
      </c>
      <c r="AC202" s="36">
        <v>3</v>
      </c>
      <c r="AD202" s="36">
        <v>3</v>
      </c>
      <c r="AE202" s="36">
        <v>100</v>
      </c>
      <c r="AF202" s="36">
        <v>2.4106000000000001</v>
      </c>
      <c r="AG202" s="36">
        <v>0.60670000000000002</v>
      </c>
      <c r="AH202" s="36">
        <v>47.42</v>
      </c>
      <c r="AI202" s="36">
        <v>25.168009999999999</v>
      </c>
      <c r="AJ202" s="46">
        <f t="shared" ca="1" si="4"/>
        <v>7</v>
      </c>
      <c r="AK202" s="47">
        <v>2.5974025974025974</v>
      </c>
      <c r="AL202" s="48">
        <v>0.99330000000001573</v>
      </c>
      <c r="AM202" s="1">
        <v>0</v>
      </c>
      <c r="AN202" s="1">
        <v>0</v>
      </c>
      <c r="AO202" s="1">
        <v>1</v>
      </c>
      <c r="AP202" s="1">
        <v>0</v>
      </c>
      <c r="AQ202" s="1">
        <v>0</v>
      </c>
      <c r="AR202" s="36">
        <v>1</v>
      </c>
      <c r="AS202" s="36">
        <v>0</v>
      </c>
      <c r="AT202" s="36">
        <v>1</v>
      </c>
      <c r="AU202" s="36">
        <v>0</v>
      </c>
    </row>
    <row r="203" spans="1:47">
      <c r="A203" s="49">
        <v>41909.75</v>
      </c>
      <c r="B203" s="36" t="s">
        <v>112</v>
      </c>
      <c r="C203" s="36" t="s">
        <v>117</v>
      </c>
      <c r="D203" s="36" t="s">
        <v>607</v>
      </c>
      <c r="E203" s="36" t="s">
        <v>118</v>
      </c>
      <c r="F203" s="36" t="s">
        <v>1051</v>
      </c>
      <c r="G203" s="36">
        <v>4</v>
      </c>
      <c r="H203" s="36">
        <v>48</v>
      </c>
      <c r="I203" s="36">
        <v>24</v>
      </c>
      <c r="J203" s="36">
        <v>16.63</v>
      </c>
      <c r="K203" s="36">
        <v>1528</v>
      </c>
      <c r="L203" s="36">
        <v>0</v>
      </c>
      <c r="M203" s="36">
        <v>0</v>
      </c>
      <c r="N203" s="36">
        <v>1366</v>
      </c>
      <c r="O203" s="36">
        <v>0</v>
      </c>
      <c r="P203" s="36">
        <v>0</v>
      </c>
      <c r="Q203" s="36">
        <v>609</v>
      </c>
      <c r="R203" s="36">
        <v>609</v>
      </c>
      <c r="S203" s="36">
        <v>0</v>
      </c>
      <c r="T203" s="36">
        <v>0</v>
      </c>
      <c r="U203" s="36">
        <v>16.420000000000002</v>
      </c>
      <c r="V203" s="36">
        <v>100</v>
      </c>
      <c r="W203" s="36">
        <v>100</v>
      </c>
      <c r="X203" s="36">
        <v>13</v>
      </c>
      <c r="Y203" s="36">
        <v>2.13</v>
      </c>
      <c r="Z203" s="36">
        <v>22</v>
      </c>
      <c r="AA203" s="36">
        <v>22</v>
      </c>
      <c r="AB203" s="36">
        <v>100</v>
      </c>
      <c r="AC203" s="36">
        <v>22</v>
      </c>
      <c r="AD203" s="36">
        <v>22</v>
      </c>
      <c r="AE203" s="36">
        <v>100</v>
      </c>
      <c r="AF203" s="36">
        <v>8.1903000000000006</v>
      </c>
      <c r="AG203" s="36">
        <v>4.6100000000000002E-2</v>
      </c>
      <c r="AH203" s="36">
        <v>49.25</v>
      </c>
      <c r="AI203" s="36">
        <v>0.56286099999999994</v>
      </c>
      <c r="AJ203" s="46">
        <f t="shared" ca="1" si="4"/>
        <v>7</v>
      </c>
      <c r="AK203" s="47">
        <v>2.1346469622331692</v>
      </c>
      <c r="AL203" s="48">
        <v>0</v>
      </c>
      <c r="AM203" s="1">
        <v>0</v>
      </c>
      <c r="AN203" s="1">
        <v>0</v>
      </c>
      <c r="AO203" s="1">
        <v>1</v>
      </c>
      <c r="AP203" s="1">
        <v>0</v>
      </c>
      <c r="AQ203" s="1">
        <v>0</v>
      </c>
      <c r="AR203" s="36">
        <v>1</v>
      </c>
      <c r="AS203" s="36">
        <v>0</v>
      </c>
      <c r="AT203" s="36">
        <v>1</v>
      </c>
      <c r="AU203" s="36">
        <v>0</v>
      </c>
    </row>
    <row r="204" spans="1:47">
      <c r="A204" s="49">
        <v>41909.75</v>
      </c>
      <c r="B204" s="36" t="s">
        <v>112</v>
      </c>
      <c r="C204" s="36" t="s">
        <v>119</v>
      </c>
      <c r="D204" s="36" t="s">
        <v>1052</v>
      </c>
      <c r="E204" s="36" t="s">
        <v>120</v>
      </c>
      <c r="F204" s="36" t="s">
        <v>1053</v>
      </c>
      <c r="G204" s="36">
        <v>3</v>
      </c>
      <c r="H204" s="36">
        <v>40</v>
      </c>
      <c r="I204" s="36">
        <v>18</v>
      </c>
      <c r="J204" s="36">
        <v>11.49</v>
      </c>
      <c r="K204" s="36">
        <v>1218</v>
      </c>
      <c r="L204" s="36">
        <v>0</v>
      </c>
      <c r="M204" s="36">
        <v>0</v>
      </c>
      <c r="N204" s="36">
        <v>1059</v>
      </c>
      <c r="O204" s="36">
        <v>0</v>
      </c>
      <c r="P204" s="36">
        <v>0</v>
      </c>
      <c r="Q204" s="36">
        <v>431</v>
      </c>
      <c r="R204" s="36">
        <v>431</v>
      </c>
      <c r="S204" s="36">
        <v>0</v>
      </c>
      <c r="T204" s="36">
        <v>0</v>
      </c>
      <c r="U204" s="36">
        <v>23.2</v>
      </c>
      <c r="V204" s="36">
        <v>100</v>
      </c>
      <c r="W204" s="36">
        <v>100</v>
      </c>
      <c r="X204" s="36">
        <v>9</v>
      </c>
      <c r="Y204" s="36">
        <v>2.09</v>
      </c>
      <c r="Z204" s="36">
        <v>35</v>
      </c>
      <c r="AA204" s="36">
        <v>33</v>
      </c>
      <c r="AB204" s="36">
        <v>94.29</v>
      </c>
      <c r="AC204" s="36">
        <v>54</v>
      </c>
      <c r="AD204" s="36">
        <v>48</v>
      </c>
      <c r="AE204" s="36">
        <v>88.89</v>
      </c>
      <c r="AF204" s="36">
        <v>3.8285999999999998</v>
      </c>
      <c r="AG204" s="36">
        <v>3.0999999999999999E-3</v>
      </c>
      <c r="AH204" s="36">
        <v>33.32</v>
      </c>
      <c r="AI204" s="36">
        <v>8.0969550000000001E-2</v>
      </c>
      <c r="AJ204" s="46">
        <f t="shared" ca="1" si="4"/>
        <v>7</v>
      </c>
      <c r="AK204" s="47">
        <v>2.0179372197309418</v>
      </c>
      <c r="AL204" s="48">
        <v>0</v>
      </c>
      <c r="AM204" s="1">
        <v>0</v>
      </c>
      <c r="AN204" s="1">
        <v>0</v>
      </c>
      <c r="AO204" s="1">
        <v>1</v>
      </c>
      <c r="AP204" s="1">
        <v>0</v>
      </c>
      <c r="AQ204" s="1">
        <v>0</v>
      </c>
      <c r="AR204" s="36">
        <v>1</v>
      </c>
      <c r="AS204" s="36">
        <v>0</v>
      </c>
      <c r="AT204" s="36">
        <v>1</v>
      </c>
      <c r="AU204" s="36">
        <v>0</v>
      </c>
    </row>
    <row r="205" spans="1:47">
      <c r="A205" s="49">
        <v>41909.75</v>
      </c>
      <c r="B205" s="36" t="s">
        <v>112</v>
      </c>
      <c r="C205" s="36" t="s">
        <v>23</v>
      </c>
      <c r="D205" s="36" t="s">
        <v>1054</v>
      </c>
      <c r="E205" s="36" t="s">
        <v>116</v>
      </c>
      <c r="F205" s="36" t="s">
        <v>1055</v>
      </c>
      <c r="G205" s="36">
        <v>2</v>
      </c>
      <c r="H205" s="36">
        <v>32</v>
      </c>
      <c r="I205" s="36">
        <v>10</v>
      </c>
      <c r="J205" s="36">
        <v>5.0839999999999996</v>
      </c>
      <c r="K205" s="36">
        <v>2593</v>
      </c>
      <c r="L205" s="36">
        <v>0</v>
      </c>
      <c r="M205" s="36">
        <v>0</v>
      </c>
      <c r="N205" s="36">
        <v>2458</v>
      </c>
      <c r="O205" s="36">
        <v>0</v>
      </c>
      <c r="P205" s="36">
        <v>0</v>
      </c>
      <c r="Q205" s="36">
        <v>594</v>
      </c>
      <c r="R205" s="36">
        <v>582</v>
      </c>
      <c r="S205" s="36">
        <v>0</v>
      </c>
      <c r="T205" s="36">
        <v>0</v>
      </c>
      <c r="U205" s="36">
        <v>16.489999999999998</v>
      </c>
      <c r="V205" s="36">
        <v>97.98</v>
      </c>
      <c r="W205" s="36">
        <v>97.98</v>
      </c>
      <c r="X205" s="36">
        <v>1</v>
      </c>
      <c r="Y205" s="36">
        <v>0.17</v>
      </c>
      <c r="Z205" s="36">
        <v>112</v>
      </c>
      <c r="AA205" s="36">
        <v>111</v>
      </c>
      <c r="AB205" s="36">
        <v>99.11</v>
      </c>
      <c r="AC205" s="36">
        <v>108</v>
      </c>
      <c r="AD205" s="36">
        <v>106</v>
      </c>
      <c r="AE205" s="36">
        <v>98.15</v>
      </c>
      <c r="AF205" s="36">
        <v>5.9583000000000004</v>
      </c>
      <c r="AG205" s="36">
        <v>5.7446999999999999</v>
      </c>
      <c r="AH205" s="36">
        <v>117.2</v>
      </c>
      <c r="AI205" s="36">
        <v>96.415080000000003</v>
      </c>
      <c r="AJ205" s="46">
        <f t="shared" ca="1" si="4"/>
        <v>7</v>
      </c>
      <c r="AK205" s="47">
        <v>0.17331022530329288</v>
      </c>
      <c r="AL205" s="48">
        <v>11.998799999999976</v>
      </c>
      <c r="AM205" s="1">
        <v>0</v>
      </c>
      <c r="AN205" s="1">
        <v>0</v>
      </c>
      <c r="AO205" s="1">
        <v>1</v>
      </c>
      <c r="AP205" s="1">
        <v>0</v>
      </c>
      <c r="AQ205" s="1">
        <v>0</v>
      </c>
      <c r="AR205" s="36">
        <v>0</v>
      </c>
      <c r="AS205" s="36">
        <v>1</v>
      </c>
      <c r="AT205" s="36">
        <v>0</v>
      </c>
      <c r="AU205" s="36">
        <v>1</v>
      </c>
    </row>
    <row r="206" spans="1:47">
      <c r="A206" s="49">
        <v>41909.791666666664</v>
      </c>
      <c r="B206" s="36" t="s">
        <v>112</v>
      </c>
      <c r="C206" s="36" t="s">
        <v>23</v>
      </c>
      <c r="D206" s="36" t="s">
        <v>369</v>
      </c>
      <c r="E206" s="36" t="s">
        <v>115</v>
      </c>
      <c r="F206" s="36" t="s">
        <v>899</v>
      </c>
      <c r="G206" s="36">
        <v>3</v>
      </c>
      <c r="H206" s="36">
        <v>40</v>
      </c>
      <c r="I206" s="36">
        <v>17</v>
      </c>
      <c r="J206" s="36">
        <v>10.66</v>
      </c>
      <c r="K206" s="36">
        <v>13784</v>
      </c>
      <c r="L206" s="36">
        <v>445</v>
      </c>
      <c r="M206" s="36">
        <v>3.23</v>
      </c>
      <c r="N206" s="36">
        <v>12601</v>
      </c>
      <c r="O206" s="36">
        <v>0</v>
      </c>
      <c r="P206" s="36">
        <v>0</v>
      </c>
      <c r="Q206" s="36">
        <v>5256</v>
      </c>
      <c r="R206" s="36">
        <v>5145</v>
      </c>
      <c r="S206" s="36">
        <v>69</v>
      </c>
      <c r="T206" s="36">
        <v>1.31</v>
      </c>
      <c r="U206" s="36">
        <v>1.86</v>
      </c>
      <c r="V206" s="36">
        <v>97.89</v>
      </c>
      <c r="W206" s="36">
        <v>97.89</v>
      </c>
      <c r="X206" s="36">
        <v>4</v>
      </c>
      <c r="Y206" s="36">
        <v>0.08</v>
      </c>
      <c r="Z206" s="36">
        <v>1769</v>
      </c>
      <c r="AA206" s="36">
        <v>1642</v>
      </c>
      <c r="AB206" s="36">
        <v>92.82</v>
      </c>
      <c r="AC206" s="36">
        <v>816</v>
      </c>
      <c r="AD206" s="36">
        <v>808</v>
      </c>
      <c r="AE206" s="36">
        <v>99.02</v>
      </c>
      <c r="AF206" s="36">
        <v>33.641399999999997</v>
      </c>
      <c r="AG206" s="36">
        <v>33.641399999999997</v>
      </c>
      <c r="AH206" s="36">
        <v>315.58999999999997</v>
      </c>
      <c r="AI206" s="36">
        <v>100</v>
      </c>
      <c r="AJ206" s="46">
        <f t="shared" ca="1" si="4"/>
        <v>7</v>
      </c>
      <c r="AK206" s="47">
        <v>9.2785896543725349E-2</v>
      </c>
      <c r="AL206" s="48">
        <v>110.90159999999996</v>
      </c>
      <c r="AM206" s="1">
        <v>0</v>
      </c>
      <c r="AN206" s="1">
        <v>0</v>
      </c>
      <c r="AO206" s="1">
        <v>1</v>
      </c>
      <c r="AP206" s="1">
        <v>0</v>
      </c>
      <c r="AQ206" s="1">
        <v>0</v>
      </c>
      <c r="AR206" s="36">
        <v>0</v>
      </c>
      <c r="AS206" s="36">
        <v>1</v>
      </c>
      <c r="AT206" s="36">
        <v>0</v>
      </c>
      <c r="AU206" s="36">
        <v>2</v>
      </c>
    </row>
    <row r="207" spans="1:47">
      <c r="A207" s="49">
        <v>41909.5</v>
      </c>
      <c r="B207" s="36" t="s">
        <v>112</v>
      </c>
      <c r="C207" s="36" t="s">
        <v>23</v>
      </c>
      <c r="D207" s="36" t="s">
        <v>780</v>
      </c>
      <c r="E207" s="36" t="s">
        <v>115</v>
      </c>
      <c r="F207" s="36" t="s">
        <v>1056</v>
      </c>
      <c r="G207" s="36">
        <v>2</v>
      </c>
      <c r="H207" s="36">
        <v>0</v>
      </c>
      <c r="I207" s="36">
        <v>12</v>
      </c>
      <c r="J207" s="36">
        <v>6.6150000000000002</v>
      </c>
      <c r="K207" s="36">
        <v>2071</v>
      </c>
      <c r="L207" s="36">
        <v>149</v>
      </c>
      <c r="M207" s="36">
        <v>7.19</v>
      </c>
      <c r="N207" s="36">
        <v>1721</v>
      </c>
      <c r="O207" s="36">
        <v>0</v>
      </c>
      <c r="P207" s="36">
        <v>0</v>
      </c>
      <c r="Q207" s="36">
        <v>116</v>
      </c>
      <c r="R207" s="36">
        <v>112</v>
      </c>
      <c r="S207" s="36">
        <v>0</v>
      </c>
      <c r="T207" s="36">
        <v>0</v>
      </c>
      <c r="U207" s="36">
        <v>83.23</v>
      </c>
      <c r="V207" s="36">
        <v>96.55</v>
      </c>
      <c r="W207" s="36">
        <v>96.55</v>
      </c>
      <c r="X207" s="36">
        <v>11</v>
      </c>
      <c r="Y207" s="36">
        <v>9.82</v>
      </c>
      <c r="Z207" s="36">
        <v>0</v>
      </c>
      <c r="AA207" s="36">
        <v>0</v>
      </c>
      <c r="AB207" s="36">
        <v>0</v>
      </c>
      <c r="AC207" s="36">
        <v>0</v>
      </c>
      <c r="AD207" s="36">
        <v>0</v>
      </c>
      <c r="AE207" s="36">
        <v>0</v>
      </c>
      <c r="AF207" s="36">
        <v>0.94610000000000005</v>
      </c>
      <c r="AG207" s="36">
        <v>0.46920000000000001</v>
      </c>
      <c r="AH207" s="36">
        <v>14.3</v>
      </c>
      <c r="AI207" s="36">
        <v>49.593060000000001</v>
      </c>
      <c r="AJ207" s="46">
        <f t="shared" ca="1" si="4"/>
        <v>7</v>
      </c>
      <c r="AK207" s="47">
        <v>9.8214285714285712</v>
      </c>
      <c r="AL207" s="48">
        <v>4.0020000000000033</v>
      </c>
      <c r="AM207" s="1">
        <v>1</v>
      </c>
      <c r="AN207" s="1">
        <v>0</v>
      </c>
      <c r="AO207" s="1">
        <v>2</v>
      </c>
      <c r="AP207" s="1">
        <v>1</v>
      </c>
      <c r="AQ207" s="1">
        <v>1</v>
      </c>
      <c r="AR207" s="36">
        <v>1</v>
      </c>
      <c r="AS207" s="36">
        <v>0</v>
      </c>
      <c r="AT207" s="36">
        <v>1</v>
      </c>
      <c r="AU207" s="36">
        <v>2</v>
      </c>
    </row>
    <row r="208" spans="1:47">
      <c r="A208" s="49">
        <v>41909.791666666664</v>
      </c>
      <c r="B208" s="36" t="s">
        <v>112</v>
      </c>
      <c r="C208" s="36" t="s">
        <v>113</v>
      </c>
      <c r="D208" s="36" t="s">
        <v>123</v>
      </c>
      <c r="E208" s="36" t="s">
        <v>115</v>
      </c>
      <c r="F208" s="36" t="s">
        <v>1057</v>
      </c>
      <c r="G208" s="36">
        <v>3</v>
      </c>
      <c r="H208" s="36">
        <v>48</v>
      </c>
      <c r="I208" s="36">
        <v>16</v>
      </c>
      <c r="J208" s="36">
        <v>9.8279999999999994</v>
      </c>
      <c r="K208" s="36">
        <v>1909</v>
      </c>
      <c r="L208" s="36">
        <v>0</v>
      </c>
      <c r="M208" s="36">
        <v>0</v>
      </c>
      <c r="N208" s="36">
        <v>1760</v>
      </c>
      <c r="O208" s="36">
        <v>0</v>
      </c>
      <c r="P208" s="36">
        <v>0</v>
      </c>
      <c r="Q208" s="36">
        <v>683</v>
      </c>
      <c r="R208" s="36">
        <v>677</v>
      </c>
      <c r="S208" s="36">
        <v>0</v>
      </c>
      <c r="T208" s="36">
        <v>0</v>
      </c>
      <c r="U208" s="36">
        <v>14.51</v>
      </c>
      <c r="V208" s="36">
        <v>99.12</v>
      </c>
      <c r="W208" s="36">
        <v>99.12</v>
      </c>
      <c r="X208" s="36">
        <v>16</v>
      </c>
      <c r="Y208" s="36">
        <v>2.36</v>
      </c>
      <c r="Z208" s="36">
        <v>301</v>
      </c>
      <c r="AA208" s="36">
        <v>282</v>
      </c>
      <c r="AB208" s="36">
        <v>93.69</v>
      </c>
      <c r="AC208" s="36">
        <v>292</v>
      </c>
      <c r="AD208" s="36">
        <v>286</v>
      </c>
      <c r="AE208" s="36">
        <v>97.95</v>
      </c>
      <c r="AF208" s="36">
        <v>11.2964</v>
      </c>
      <c r="AG208" s="36">
        <v>9.4472000000000005</v>
      </c>
      <c r="AH208" s="36">
        <v>114.94</v>
      </c>
      <c r="AI208" s="36">
        <v>83.630179999999996</v>
      </c>
      <c r="AJ208" s="46">
        <f t="shared" ca="1" si="4"/>
        <v>7</v>
      </c>
      <c r="AK208" s="47">
        <v>2.3494860499265786</v>
      </c>
      <c r="AL208" s="48">
        <v>6.0103999999999687</v>
      </c>
      <c r="AM208" s="1">
        <v>0</v>
      </c>
      <c r="AN208" s="1">
        <v>0</v>
      </c>
      <c r="AO208" s="1">
        <v>1</v>
      </c>
      <c r="AP208" s="1">
        <v>0</v>
      </c>
      <c r="AQ208" s="1">
        <v>0</v>
      </c>
      <c r="AR208" s="36">
        <v>1</v>
      </c>
      <c r="AS208" s="36">
        <v>0</v>
      </c>
      <c r="AT208" s="36">
        <v>1</v>
      </c>
      <c r="AU208" s="36">
        <v>0</v>
      </c>
    </row>
    <row r="209" spans="1:47">
      <c r="A209" s="49">
        <v>41909.75</v>
      </c>
      <c r="B209" s="36" t="s">
        <v>112</v>
      </c>
      <c r="C209" s="36" t="s">
        <v>113</v>
      </c>
      <c r="D209" s="36" t="s">
        <v>971</v>
      </c>
      <c r="E209" s="36" t="s">
        <v>116</v>
      </c>
      <c r="F209" s="36" t="s">
        <v>972</v>
      </c>
      <c r="G209" s="36">
        <v>2</v>
      </c>
      <c r="H209" s="36">
        <v>24</v>
      </c>
      <c r="I209" s="36">
        <v>12</v>
      </c>
      <c r="J209" s="36">
        <v>6.6150000000000002</v>
      </c>
      <c r="K209" s="36">
        <v>2011</v>
      </c>
      <c r="L209" s="36">
        <v>0</v>
      </c>
      <c r="M209" s="36">
        <v>0</v>
      </c>
      <c r="N209" s="36">
        <v>1818</v>
      </c>
      <c r="O209" s="36">
        <v>0</v>
      </c>
      <c r="P209" s="36">
        <v>0</v>
      </c>
      <c r="Q209" s="36">
        <v>677</v>
      </c>
      <c r="R209" s="36">
        <v>663</v>
      </c>
      <c r="S209" s="36">
        <v>0</v>
      </c>
      <c r="T209" s="36">
        <v>0</v>
      </c>
      <c r="U209" s="36">
        <v>14.47</v>
      </c>
      <c r="V209" s="36">
        <v>97.93</v>
      </c>
      <c r="W209" s="36">
        <v>97.93</v>
      </c>
      <c r="X209" s="36">
        <v>5</v>
      </c>
      <c r="Y209" s="36">
        <v>0.75</v>
      </c>
      <c r="Z209" s="36">
        <v>34</v>
      </c>
      <c r="AA209" s="36">
        <v>34</v>
      </c>
      <c r="AB209" s="36">
        <v>100</v>
      </c>
      <c r="AC209" s="36">
        <v>36</v>
      </c>
      <c r="AD209" s="36">
        <v>36</v>
      </c>
      <c r="AE209" s="36">
        <v>100</v>
      </c>
      <c r="AF209" s="36">
        <v>7.6958000000000002</v>
      </c>
      <c r="AG209" s="36">
        <v>5.6886000000000001</v>
      </c>
      <c r="AH209" s="36">
        <v>116.34</v>
      </c>
      <c r="AI209" s="36">
        <v>73.918239999999997</v>
      </c>
      <c r="AJ209" s="46">
        <f t="shared" ca="1" si="4"/>
        <v>7</v>
      </c>
      <c r="AK209" s="47">
        <v>0.75187969924812026</v>
      </c>
      <c r="AL209" s="48">
        <v>14.013899999999953</v>
      </c>
      <c r="AM209" s="1">
        <v>0</v>
      </c>
      <c r="AN209" s="1">
        <v>0</v>
      </c>
      <c r="AO209" s="1">
        <v>1</v>
      </c>
      <c r="AP209" s="1">
        <v>0</v>
      </c>
      <c r="AQ209" s="1">
        <v>0</v>
      </c>
      <c r="AR209" s="36">
        <v>0</v>
      </c>
      <c r="AS209" s="36">
        <v>1</v>
      </c>
      <c r="AT209" s="36">
        <v>0</v>
      </c>
      <c r="AU209" s="36">
        <v>2</v>
      </c>
    </row>
    <row r="210" spans="1:47">
      <c r="A210" s="49">
        <v>41909.75</v>
      </c>
      <c r="B210" s="36" t="s">
        <v>112</v>
      </c>
      <c r="C210" s="36" t="s">
        <v>117</v>
      </c>
      <c r="D210" s="36" t="s">
        <v>700</v>
      </c>
      <c r="E210" s="36" t="s">
        <v>118</v>
      </c>
      <c r="F210" s="36" t="s">
        <v>1058</v>
      </c>
      <c r="G210" s="36">
        <v>4</v>
      </c>
      <c r="H210" s="36">
        <v>24</v>
      </c>
      <c r="I210" s="36">
        <v>24</v>
      </c>
      <c r="J210" s="36">
        <v>16.63</v>
      </c>
      <c r="K210" s="36">
        <v>3455</v>
      </c>
      <c r="L210" s="36">
        <v>0</v>
      </c>
      <c r="M210" s="36">
        <v>0</v>
      </c>
      <c r="N210" s="36">
        <v>3201</v>
      </c>
      <c r="O210" s="36">
        <v>0</v>
      </c>
      <c r="P210" s="36">
        <v>0</v>
      </c>
      <c r="Q210" s="36">
        <v>767</v>
      </c>
      <c r="R210" s="36">
        <v>758</v>
      </c>
      <c r="S210" s="36">
        <v>0</v>
      </c>
      <c r="T210" s="36">
        <v>0</v>
      </c>
      <c r="U210" s="36">
        <v>12.89</v>
      </c>
      <c r="V210" s="36">
        <v>98.83</v>
      </c>
      <c r="W210" s="36">
        <v>98.83</v>
      </c>
      <c r="X210" s="36">
        <v>15</v>
      </c>
      <c r="Y210" s="36">
        <v>1.98</v>
      </c>
      <c r="Z210" s="36">
        <v>106</v>
      </c>
      <c r="AA210" s="36">
        <v>104</v>
      </c>
      <c r="AB210" s="36">
        <v>98.11</v>
      </c>
      <c r="AC210" s="36">
        <v>60</v>
      </c>
      <c r="AD210" s="36">
        <v>59</v>
      </c>
      <c r="AE210" s="36">
        <v>98.33</v>
      </c>
      <c r="AF210" s="36">
        <v>10.306900000000001</v>
      </c>
      <c r="AG210" s="36">
        <v>8.2886000000000006</v>
      </c>
      <c r="AH210" s="36">
        <v>61.98</v>
      </c>
      <c r="AI210" s="36">
        <v>80.417969999999997</v>
      </c>
      <c r="AJ210" s="46">
        <f t="shared" ca="1" si="4"/>
        <v>7</v>
      </c>
      <c r="AK210" s="47">
        <v>2.1037868162692845</v>
      </c>
      <c r="AL210" s="48">
        <v>8.9739000000000129</v>
      </c>
      <c r="AM210" s="1">
        <v>0</v>
      </c>
      <c r="AN210" s="1">
        <v>0</v>
      </c>
      <c r="AO210" s="1">
        <v>1</v>
      </c>
      <c r="AP210" s="1">
        <v>0</v>
      </c>
      <c r="AQ210" s="1">
        <v>0</v>
      </c>
      <c r="AR210" s="36">
        <v>1</v>
      </c>
      <c r="AS210" s="36">
        <v>0</v>
      </c>
      <c r="AT210" s="36">
        <v>2</v>
      </c>
      <c r="AU210" s="36">
        <v>0</v>
      </c>
    </row>
    <row r="211" spans="1:47">
      <c r="A211" s="49">
        <v>41909.75</v>
      </c>
      <c r="B211" s="36" t="s">
        <v>112</v>
      </c>
      <c r="C211" s="36" t="s">
        <v>119</v>
      </c>
      <c r="D211" s="36" t="s">
        <v>929</v>
      </c>
      <c r="E211" s="36" t="s">
        <v>120</v>
      </c>
      <c r="F211" s="36" t="s">
        <v>930</v>
      </c>
      <c r="G211" s="36">
        <v>2</v>
      </c>
      <c r="H211" s="36">
        <v>24</v>
      </c>
      <c r="I211" s="36">
        <v>12</v>
      </c>
      <c r="J211" s="36">
        <v>6.6150000000000002</v>
      </c>
      <c r="K211" s="36">
        <v>2070</v>
      </c>
      <c r="L211" s="36">
        <v>0</v>
      </c>
      <c r="M211" s="36">
        <v>0</v>
      </c>
      <c r="N211" s="36">
        <v>2032</v>
      </c>
      <c r="O211" s="36">
        <v>0</v>
      </c>
      <c r="P211" s="36">
        <v>0</v>
      </c>
      <c r="Q211" s="36">
        <v>873</v>
      </c>
      <c r="R211" s="36">
        <v>837</v>
      </c>
      <c r="S211" s="36">
        <v>32</v>
      </c>
      <c r="T211" s="36">
        <v>3.67</v>
      </c>
      <c r="U211" s="36">
        <v>10.98</v>
      </c>
      <c r="V211" s="36">
        <v>95.88</v>
      </c>
      <c r="W211" s="36">
        <v>95.88</v>
      </c>
      <c r="X211" s="36">
        <v>3</v>
      </c>
      <c r="Y211" s="36">
        <v>0.36</v>
      </c>
      <c r="Z211" s="36">
        <v>49</v>
      </c>
      <c r="AA211" s="36">
        <v>47</v>
      </c>
      <c r="AB211" s="36">
        <v>95.92</v>
      </c>
      <c r="AC211" s="36">
        <v>112</v>
      </c>
      <c r="AD211" s="36">
        <v>110</v>
      </c>
      <c r="AE211" s="36">
        <v>98.21</v>
      </c>
      <c r="AF211" s="36">
        <v>13.435</v>
      </c>
      <c r="AG211" s="36">
        <v>9.5861000000000001</v>
      </c>
      <c r="AH211" s="36">
        <v>203.1</v>
      </c>
      <c r="AI211" s="36">
        <v>71.351680000000002</v>
      </c>
      <c r="AJ211" s="46">
        <f t="shared" ca="1" si="4"/>
        <v>7</v>
      </c>
      <c r="AK211" s="47">
        <v>0.33333333333333337</v>
      </c>
      <c r="AL211" s="48">
        <v>35.96760000000004</v>
      </c>
      <c r="AM211" s="1">
        <v>0</v>
      </c>
      <c r="AN211" s="1">
        <v>0</v>
      </c>
      <c r="AO211" s="1">
        <v>1</v>
      </c>
      <c r="AP211" s="1">
        <v>0</v>
      </c>
      <c r="AQ211" s="1">
        <v>5</v>
      </c>
      <c r="AR211" s="36">
        <v>0</v>
      </c>
      <c r="AS211" s="36">
        <v>1</v>
      </c>
      <c r="AT211" s="36">
        <v>0</v>
      </c>
      <c r="AU211" s="36">
        <v>6</v>
      </c>
    </row>
    <row r="212" spans="1:47">
      <c r="A212" s="49">
        <v>41909.75</v>
      </c>
      <c r="B212" s="36" t="s">
        <v>112</v>
      </c>
      <c r="C212" s="36" t="s">
        <v>119</v>
      </c>
      <c r="D212" s="36" t="s">
        <v>362</v>
      </c>
      <c r="E212" s="36" t="s">
        <v>120</v>
      </c>
      <c r="F212" s="36" t="s">
        <v>363</v>
      </c>
      <c r="G212" s="36">
        <v>4</v>
      </c>
      <c r="H212" s="36">
        <v>64</v>
      </c>
      <c r="I212" s="36">
        <v>22</v>
      </c>
      <c r="J212" s="36">
        <v>14.9</v>
      </c>
      <c r="K212" s="36">
        <v>2245</v>
      </c>
      <c r="L212" s="36">
        <v>0</v>
      </c>
      <c r="M212" s="36">
        <v>0</v>
      </c>
      <c r="N212" s="36">
        <v>1991</v>
      </c>
      <c r="O212" s="36">
        <v>4</v>
      </c>
      <c r="P212" s="36">
        <v>0.2</v>
      </c>
      <c r="Q212" s="36">
        <v>943</v>
      </c>
      <c r="R212" s="36">
        <v>921</v>
      </c>
      <c r="S212" s="36">
        <v>0</v>
      </c>
      <c r="T212" s="36">
        <v>0</v>
      </c>
      <c r="U212" s="36">
        <v>10.36</v>
      </c>
      <c r="V212" s="36">
        <v>97.47</v>
      </c>
      <c r="W212" s="36">
        <v>97.67</v>
      </c>
      <c r="X212" s="36">
        <v>14</v>
      </c>
      <c r="Y212" s="36">
        <v>1.52</v>
      </c>
      <c r="Z212" s="36">
        <v>1396</v>
      </c>
      <c r="AA212" s="36">
        <v>1385</v>
      </c>
      <c r="AB212" s="36">
        <v>99.21</v>
      </c>
      <c r="AC212" s="36">
        <v>2291</v>
      </c>
      <c r="AD212" s="36">
        <v>2018</v>
      </c>
      <c r="AE212" s="36">
        <v>88.08</v>
      </c>
      <c r="AF212" s="36">
        <v>27.765000000000001</v>
      </c>
      <c r="AG212" s="36">
        <v>27.633600000000001</v>
      </c>
      <c r="AH212" s="36">
        <v>186.34</v>
      </c>
      <c r="AI212" s="36">
        <v>99.526750000000007</v>
      </c>
      <c r="AJ212" s="46">
        <f t="shared" ca="1" si="4"/>
        <v>7</v>
      </c>
      <c r="AK212" s="47">
        <v>0.90090090090090091</v>
      </c>
      <c r="AL212" s="48">
        <v>23.857900000000008</v>
      </c>
      <c r="AM212" s="1">
        <v>0</v>
      </c>
      <c r="AN212" s="1">
        <v>0</v>
      </c>
      <c r="AO212" s="1">
        <v>1</v>
      </c>
      <c r="AP212" s="1">
        <v>0</v>
      </c>
      <c r="AQ212" s="1">
        <v>0</v>
      </c>
      <c r="AR212" s="36">
        <v>0</v>
      </c>
      <c r="AS212" s="36">
        <v>1</v>
      </c>
      <c r="AT212" s="36">
        <v>0</v>
      </c>
      <c r="AU212" s="36">
        <v>6</v>
      </c>
    </row>
    <row r="213" spans="1:47">
      <c r="A213" s="49">
        <v>41909.791666666664</v>
      </c>
      <c r="B213" s="36" t="s">
        <v>112</v>
      </c>
      <c r="C213" s="36" t="s">
        <v>23</v>
      </c>
      <c r="D213" s="36" t="s">
        <v>122</v>
      </c>
      <c r="E213" s="36" t="s">
        <v>115</v>
      </c>
      <c r="F213" s="36" t="s">
        <v>812</v>
      </c>
      <c r="G213" s="36">
        <v>3</v>
      </c>
      <c r="H213" s="36">
        <v>40</v>
      </c>
      <c r="I213" s="36">
        <v>18</v>
      </c>
      <c r="J213" s="36">
        <v>11.49</v>
      </c>
      <c r="K213" s="36">
        <v>1455</v>
      </c>
      <c r="L213" s="36">
        <v>0</v>
      </c>
      <c r="M213" s="36">
        <v>0</v>
      </c>
      <c r="N213" s="36">
        <v>1318</v>
      </c>
      <c r="O213" s="36">
        <v>0</v>
      </c>
      <c r="P213" s="36">
        <v>0</v>
      </c>
      <c r="Q213" s="36">
        <v>419</v>
      </c>
      <c r="R213" s="36">
        <v>416</v>
      </c>
      <c r="S213" s="36">
        <v>0</v>
      </c>
      <c r="T213" s="36">
        <v>0</v>
      </c>
      <c r="U213" s="36">
        <v>23.69</v>
      </c>
      <c r="V213" s="36">
        <v>99.28</v>
      </c>
      <c r="W213" s="36">
        <v>99.28</v>
      </c>
      <c r="X213" s="36">
        <v>14</v>
      </c>
      <c r="Y213" s="36">
        <v>3.37</v>
      </c>
      <c r="Z213" s="36">
        <v>770</v>
      </c>
      <c r="AA213" s="36">
        <v>475</v>
      </c>
      <c r="AB213" s="36">
        <v>61.69</v>
      </c>
      <c r="AC213" s="36">
        <v>803</v>
      </c>
      <c r="AD213" s="36">
        <v>611</v>
      </c>
      <c r="AE213" s="36">
        <v>76.09</v>
      </c>
      <c r="AF213" s="36">
        <v>9.9700000000000006</v>
      </c>
      <c r="AG213" s="36">
        <v>9.9700000000000006</v>
      </c>
      <c r="AH213" s="36">
        <v>86.77</v>
      </c>
      <c r="AI213" s="36">
        <v>100</v>
      </c>
      <c r="AJ213" s="46">
        <f t="shared" ca="1" si="4"/>
        <v>7</v>
      </c>
      <c r="AK213" s="47">
        <v>2.5362318840579712</v>
      </c>
      <c r="AL213" s="48">
        <v>3.016799999999995</v>
      </c>
      <c r="AM213" s="1">
        <v>0</v>
      </c>
      <c r="AN213" s="1">
        <v>0</v>
      </c>
      <c r="AO213" s="1">
        <v>1</v>
      </c>
      <c r="AP213" s="1">
        <v>0</v>
      </c>
      <c r="AQ213" s="1">
        <v>0</v>
      </c>
      <c r="AR213" s="36">
        <v>1</v>
      </c>
      <c r="AS213" s="36">
        <v>0</v>
      </c>
      <c r="AT213" s="36">
        <v>3</v>
      </c>
      <c r="AU213" s="36">
        <v>2</v>
      </c>
    </row>
    <row r="214" spans="1:47">
      <c r="A214" s="49">
        <v>41909.791666666664</v>
      </c>
      <c r="B214" s="36" t="s">
        <v>112</v>
      </c>
      <c r="C214" s="36" t="s">
        <v>23</v>
      </c>
      <c r="D214" s="36" t="s">
        <v>369</v>
      </c>
      <c r="E214" s="36" t="s">
        <v>115</v>
      </c>
      <c r="F214" s="36" t="s">
        <v>370</v>
      </c>
      <c r="G214" s="36">
        <v>2</v>
      </c>
      <c r="H214" s="36">
        <v>24</v>
      </c>
      <c r="I214" s="36">
        <v>12</v>
      </c>
      <c r="J214" s="36">
        <v>6.6150000000000002</v>
      </c>
      <c r="K214" s="36">
        <v>1647</v>
      </c>
      <c r="L214" s="36">
        <v>0</v>
      </c>
      <c r="M214" s="36">
        <v>0</v>
      </c>
      <c r="N214" s="36">
        <v>1563</v>
      </c>
      <c r="O214" s="36">
        <v>3</v>
      </c>
      <c r="P214" s="36">
        <v>0.19</v>
      </c>
      <c r="Q214" s="36">
        <v>532</v>
      </c>
      <c r="R214" s="36">
        <v>522</v>
      </c>
      <c r="S214" s="36">
        <v>0</v>
      </c>
      <c r="T214" s="36">
        <v>0</v>
      </c>
      <c r="U214" s="36">
        <v>18.440000000000001</v>
      </c>
      <c r="V214" s="36">
        <v>97.93</v>
      </c>
      <c r="W214" s="36">
        <v>98.12</v>
      </c>
      <c r="X214" s="36">
        <v>8</v>
      </c>
      <c r="Y214" s="36">
        <v>1.53</v>
      </c>
      <c r="Z214" s="36">
        <v>1076</v>
      </c>
      <c r="AA214" s="36">
        <v>1052</v>
      </c>
      <c r="AB214" s="36">
        <v>97.77</v>
      </c>
      <c r="AC214" s="36">
        <v>1247</v>
      </c>
      <c r="AD214" s="36">
        <v>1117</v>
      </c>
      <c r="AE214" s="36">
        <v>89.57</v>
      </c>
      <c r="AF214" s="36">
        <v>7.8118999999999996</v>
      </c>
      <c r="AG214" s="36">
        <v>7.0430999999999999</v>
      </c>
      <c r="AH214" s="36">
        <v>118.09</v>
      </c>
      <c r="AI214" s="36">
        <v>90.158600000000007</v>
      </c>
      <c r="AJ214" s="46">
        <f t="shared" ca="1" si="4"/>
        <v>7</v>
      </c>
      <c r="AK214" s="47">
        <v>1.362862010221465</v>
      </c>
      <c r="AL214" s="48">
        <v>11.012399999999964</v>
      </c>
      <c r="AM214" s="1">
        <v>0</v>
      </c>
      <c r="AN214" s="1">
        <v>0</v>
      </c>
      <c r="AO214" s="1">
        <v>1</v>
      </c>
      <c r="AP214" s="1">
        <v>0</v>
      </c>
      <c r="AQ214" s="1">
        <v>0</v>
      </c>
      <c r="AR214" s="36">
        <v>0</v>
      </c>
      <c r="AS214" s="36">
        <v>1</v>
      </c>
      <c r="AT214" s="36">
        <v>0</v>
      </c>
      <c r="AU214" s="36">
        <v>5</v>
      </c>
    </row>
    <row r="215" spans="1:47">
      <c r="A215" s="49">
        <v>41909.791666666664</v>
      </c>
      <c r="B215" s="36" t="s">
        <v>112</v>
      </c>
      <c r="C215" s="36" t="s">
        <v>23</v>
      </c>
      <c r="D215" s="36" t="s">
        <v>122</v>
      </c>
      <c r="E215" s="36" t="s">
        <v>115</v>
      </c>
      <c r="F215" s="36" t="s">
        <v>16</v>
      </c>
      <c r="G215" s="36">
        <v>2</v>
      </c>
      <c r="H215" s="36">
        <v>24</v>
      </c>
      <c r="I215" s="36">
        <v>12</v>
      </c>
      <c r="J215" s="36">
        <v>6.6150000000000002</v>
      </c>
      <c r="K215" s="36">
        <v>638</v>
      </c>
      <c r="L215" s="36">
        <v>0</v>
      </c>
      <c r="M215" s="36">
        <v>0</v>
      </c>
      <c r="N215" s="36">
        <v>568</v>
      </c>
      <c r="O215" s="36">
        <v>0</v>
      </c>
      <c r="P215" s="36">
        <v>0</v>
      </c>
      <c r="Q215" s="36">
        <v>160</v>
      </c>
      <c r="R215" s="36">
        <v>160</v>
      </c>
      <c r="S215" s="36">
        <v>0</v>
      </c>
      <c r="T215" s="36">
        <v>0</v>
      </c>
      <c r="U215" s="36">
        <v>62.5</v>
      </c>
      <c r="V215" s="36">
        <v>100</v>
      </c>
      <c r="W215" s="36">
        <v>100</v>
      </c>
      <c r="X215" s="36">
        <v>13</v>
      </c>
      <c r="Y215" s="36">
        <v>8.1199999999999992</v>
      </c>
      <c r="Z215" s="36">
        <v>792</v>
      </c>
      <c r="AA215" s="36">
        <v>514</v>
      </c>
      <c r="AB215" s="36">
        <v>64.900000000000006</v>
      </c>
      <c r="AC215" s="36">
        <v>843</v>
      </c>
      <c r="AD215" s="36">
        <v>614</v>
      </c>
      <c r="AE215" s="36">
        <v>72.84</v>
      </c>
      <c r="AF215" s="36">
        <v>4.7263999999999999</v>
      </c>
      <c r="AG215" s="36">
        <v>2.7261000000000002</v>
      </c>
      <c r="AH215" s="36">
        <v>71.45</v>
      </c>
      <c r="AI215" s="36">
        <v>57.678150000000002</v>
      </c>
      <c r="AJ215" s="46">
        <f t="shared" ca="1" si="4"/>
        <v>7</v>
      </c>
      <c r="AK215" s="47">
        <v>5</v>
      </c>
      <c r="AL215" s="48">
        <v>0</v>
      </c>
      <c r="AM215" s="1">
        <v>0</v>
      </c>
      <c r="AN215" s="1">
        <v>0</v>
      </c>
      <c r="AO215" s="1">
        <v>1</v>
      </c>
      <c r="AP215" s="1">
        <v>2</v>
      </c>
      <c r="AQ215" s="1">
        <v>0</v>
      </c>
      <c r="AR215" s="36">
        <v>1</v>
      </c>
      <c r="AS215" s="36">
        <v>0</v>
      </c>
      <c r="AT215" s="36">
        <v>7</v>
      </c>
      <c r="AU215" s="36">
        <v>0</v>
      </c>
    </row>
    <row r="216" spans="1:47">
      <c r="A216" s="49">
        <v>41909.75</v>
      </c>
      <c r="B216" s="36" t="s">
        <v>112</v>
      </c>
      <c r="C216" s="36" t="s">
        <v>23</v>
      </c>
      <c r="D216" s="36" t="s">
        <v>651</v>
      </c>
      <c r="E216" s="36" t="s">
        <v>115</v>
      </c>
      <c r="F216" s="36" t="s">
        <v>22</v>
      </c>
      <c r="G216" s="36">
        <v>2</v>
      </c>
      <c r="H216" s="36">
        <v>24</v>
      </c>
      <c r="I216" s="36">
        <v>12</v>
      </c>
      <c r="J216" s="36">
        <v>6.6150000000000002</v>
      </c>
      <c r="K216" s="36">
        <v>1746</v>
      </c>
      <c r="L216" s="36">
        <v>0</v>
      </c>
      <c r="M216" s="36">
        <v>0</v>
      </c>
      <c r="N216" s="36">
        <v>1663</v>
      </c>
      <c r="O216" s="36">
        <v>1</v>
      </c>
      <c r="P216" s="36">
        <v>0.06</v>
      </c>
      <c r="Q216" s="36">
        <v>688</v>
      </c>
      <c r="R216" s="36">
        <v>668</v>
      </c>
      <c r="S216" s="36">
        <v>0</v>
      </c>
      <c r="T216" s="36">
        <v>0</v>
      </c>
      <c r="U216" s="36">
        <v>14.11</v>
      </c>
      <c r="V216" s="36">
        <v>97.03</v>
      </c>
      <c r="W216" s="36">
        <v>97.09</v>
      </c>
      <c r="X216" s="36">
        <v>3</v>
      </c>
      <c r="Y216" s="36">
        <v>0.45</v>
      </c>
      <c r="Z216" s="36">
        <v>1320</v>
      </c>
      <c r="AA216" s="36">
        <v>1310</v>
      </c>
      <c r="AB216" s="36">
        <v>99.24</v>
      </c>
      <c r="AC216" s="36">
        <v>1477</v>
      </c>
      <c r="AD216" s="36">
        <v>1387</v>
      </c>
      <c r="AE216" s="36">
        <v>93.91</v>
      </c>
      <c r="AF216" s="36">
        <v>9.3772000000000002</v>
      </c>
      <c r="AG216" s="36">
        <v>9.3689</v>
      </c>
      <c r="AH216" s="36">
        <v>141.76</v>
      </c>
      <c r="AI216" s="36">
        <v>99.911490000000001</v>
      </c>
      <c r="AJ216" s="46">
        <f t="shared" ca="1" si="4"/>
        <v>7</v>
      </c>
      <c r="AK216" s="47">
        <v>0.40268456375838929</v>
      </c>
      <c r="AL216" s="48">
        <v>20.433599999999991</v>
      </c>
      <c r="AM216" s="1">
        <v>0</v>
      </c>
      <c r="AN216" s="1">
        <v>0</v>
      </c>
      <c r="AO216" s="1">
        <v>1</v>
      </c>
      <c r="AP216" s="1">
        <v>0</v>
      </c>
      <c r="AQ216" s="1">
        <v>1</v>
      </c>
      <c r="AR216" s="36">
        <v>0</v>
      </c>
      <c r="AS216" s="36">
        <v>1</v>
      </c>
      <c r="AT216" s="36">
        <v>0</v>
      </c>
      <c r="AU216" s="36">
        <v>7</v>
      </c>
    </row>
    <row r="217" spans="1:47">
      <c r="A217" s="49">
        <v>41909.75</v>
      </c>
      <c r="B217" s="36" t="s">
        <v>112</v>
      </c>
      <c r="C217" s="36" t="s">
        <v>23</v>
      </c>
      <c r="D217" s="36" t="s">
        <v>369</v>
      </c>
      <c r="E217" s="36" t="s">
        <v>115</v>
      </c>
      <c r="F217" s="36" t="s">
        <v>642</v>
      </c>
      <c r="G217" s="36">
        <v>2</v>
      </c>
      <c r="H217" s="36">
        <v>24</v>
      </c>
      <c r="I217" s="36">
        <v>12</v>
      </c>
      <c r="J217" s="36">
        <v>6.6150000000000002</v>
      </c>
      <c r="K217" s="36">
        <v>1814</v>
      </c>
      <c r="L217" s="36">
        <v>0</v>
      </c>
      <c r="M217" s="36">
        <v>0</v>
      </c>
      <c r="N217" s="36">
        <v>1726</v>
      </c>
      <c r="O217" s="36">
        <v>3</v>
      </c>
      <c r="P217" s="36">
        <v>0.17</v>
      </c>
      <c r="Q217" s="36">
        <v>593</v>
      </c>
      <c r="R217" s="36">
        <v>567</v>
      </c>
      <c r="S217" s="36">
        <v>0</v>
      </c>
      <c r="T217" s="36">
        <v>0</v>
      </c>
      <c r="U217" s="36">
        <v>16.12</v>
      </c>
      <c r="V217" s="36">
        <v>95.45</v>
      </c>
      <c r="W217" s="36">
        <v>95.62</v>
      </c>
      <c r="X217" s="36">
        <v>11</v>
      </c>
      <c r="Y217" s="36">
        <v>1.94</v>
      </c>
      <c r="Z217" s="36">
        <v>1651</v>
      </c>
      <c r="AA217" s="36">
        <v>1603</v>
      </c>
      <c r="AB217" s="36">
        <v>97.09</v>
      </c>
      <c r="AC217" s="36">
        <v>2118</v>
      </c>
      <c r="AD217" s="36">
        <v>1978</v>
      </c>
      <c r="AE217" s="36">
        <v>93.39</v>
      </c>
      <c r="AF217" s="36">
        <v>13.0367</v>
      </c>
      <c r="AG217" s="36">
        <v>12.958299999999999</v>
      </c>
      <c r="AH217" s="36">
        <v>197.08</v>
      </c>
      <c r="AI217" s="36">
        <v>99.398610000000005</v>
      </c>
      <c r="AJ217" s="46">
        <f t="shared" ca="1" si="4"/>
        <v>7</v>
      </c>
      <c r="AK217" s="47">
        <v>1.167728237791932</v>
      </c>
      <c r="AL217" s="48">
        <v>26.981499999999983</v>
      </c>
      <c r="AM217" s="1">
        <v>0</v>
      </c>
      <c r="AN217" s="1">
        <v>0</v>
      </c>
      <c r="AO217" s="1">
        <v>1</v>
      </c>
      <c r="AP217" s="1">
        <v>0</v>
      </c>
      <c r="AQ217" s="1">
        <v>0</v>
      </c>
      <c r="AR217" s="36">
        <v>0</v>
      </c>
      <c r="AS217" s="36">
        <v>1</v>
      </c>
      <c r="AT217" s="36">
        <v>0</v>
      </c>
      <c r="AU217" s="36">
        <v>7</v>
      </c>
    </row>
    <row r="218" spans="1:47">
      <c r="A218" s="49">
        <v>41909.75</v>
      </c>
      <c r="B218" s="36" t="s">
        <v>112</v>
      </c>
      <c r="C218" s="36" t="s">
        <v>23</v>
      </c>
      <c r="D218" s="36" t="s">
        <v>349</v>
      </c>
      <c r="E218" s="36" t="s">
        <v>115</v>
      </c>
      <c r="F218" s="36" t="s">
        <v>652</v>
      </c>
      <c r="G218" s="36">
        <v>2</v>
      </c>
      <c r="H218" s="36">
        <v>24</v>
      </c>
      <c r="I218" s="36">
        <v>12</v>
      </c>
      <c r="J218" s="36">
        <v>6.6150000000000002</v>
      </c>
      <c r="K218" s="36">
        <v>2967</v>
      </c>
      <c r="L218" s="36">
        <v>0</v>
      </c>
      <c r="M218" s="36">
        <v>0</v>
      </c>
      <c r="N218" s="36">
        <v>2732</v>
      </c>
      <c r="O218" s="36">
        <v>3</v>
      </c>
      <c r="P218" s="36">
        <v>0.11</v>
      </c>
      <c r="Q218" s="36">
        <v>1024</v>
      </c>
      <c r="R218" s="36">
        <v>993</v>
      </c>
      <c r="S218" s="36">
        <v>0</v>
      </c>
      <c r="T218" s="36">
        <v>0</v>
      </c>
      <c r="U218" s="36">
        <v>9.4700000000000006</v>
      </c>
      <c r="V218" s="36">
        <v>96.87</v>
      </c>
      <c r="W218" s="36">
        <v>96.97</v>
      </c>
      <c r="X218" s="36">
        <v>12</v>
      </c>
      <c r="Y218" s="36">
        <v>1.21</v>
      </c>
      <c r="Z218" s="36">
        <v>2794</v>
      </c>
      <c r="AA218" s="36">
        <v>2757</v>
      </c>
      <c r="AB218" s="36">
        <v>98.68</v>
      </c>
      <c r="AC218" s="36">
        <v>2997</v>
      </c>
      <c r="AD218" s="36">
        <v>2848</v>
      </c>
      <c r="AE218" s="36">
        <v>95.03</v>
      </c>
      <c r="AF218" s="36">
        <v>10.115</v>
      </c>
      <c r="AG218" s="36">
        <v>10.0914</v>
      </c>
      <c r="AH218" s="36">
        <v>152.91</v>
      </c>
      <c r="AI218" s="36">
        <v>99.766689999999997</v>
      </c>
      <c r="AJ218" s="46">
        <f t="shared" ca="1" si="4"/>
        <v>7</v>
      </c>
      <c r="AK218" s="47">
        <v>1.107011070110701</v>
      </c>
      <c r="AL218" s="48">
        <v>32.051199999999952</v>
      </c>
      <c r="AM218" s="1">
        <v>0</v>
      </c>
      <c r="AN218" s="1">
        <v>0</v>
      </c>
      <c r="AO218" s="1">
        <v>1</v>
      </c>
      <c r="AP218" s="1">
        <v>0</v>
      </c>
      <c r="AQ218" s="1">
        <v>1</v>
      </c>
      <c r="AR218" s="36">
        <v>0</v>
      </c>
      <c r="AS218" s="36">
        <v>1</v>
      </c>
      <c r="AT218" s="36">
        <v>0</v>
      </c>
      <c r="AU218" s="36">
        <v>7</v>
      </c>
    </row>
    <row r="219" spans="1:47">
      <c r="A219" s="49">
        <v>41909.791666666664</v>
      </c>
      <c r="B219" s="36" t="s">
        <v>112</v>
      </c>
      <c r="C219" s="36" t="s">
        <v>23</v>
      </c>
      <c r="D219" s="36" t="s">
        <v>122</v>
      </c>
      <c r="E219" s="36" t="s">
        <v>115</v>
      </c>
      <c r="F219" s="36" t="s">
        <v>214</v>
      </c>
      <c r="G219" s="36">
        <v>2</v>
      </c>
      <c r="H219" s="36">
        <v>24</v>
      </c>
      <c r="I219" s="36">
        <v>12</v>
      </c>
      <c r="J219" s="36">
        <v>6.6150000000000002</v>
      </c>
      <c r="K219" s="36">
        <v>1250</v>
      </c>
      <c r="L219" s="36">
        <v>0</v>
      </c>
      <c r="M219" s="36">
        <v>0</v>
      </c>
      <c r="N219" s="36">
        <v>1134</v>
      </c>
      <c r="O219" s="36">
        <v>2</v>
      </c>
      <c r="P219" s="36">
        <v>0.18</v>
      </c>
      <c r="Q219" s="36">
        <v>398</v>
      </c>
      <c r="R219" s="36">
        <v>398</v>
      </c>
      <c r="S219" s="36">
        <v>0</v>
      </c>
      <c r="T219" s="36">
        <v>0</v>
      </c>
      <c r="U219" s="36">
        <v>25.13</v>
      </c>
      <c r="V219" s="36">
        <v>99.82</v>
      </c>
      <c r="W219" s="36">
        <v>100</v>
      </c>
      <c r="X219" s="36">
        <v>16</v>
      </c>
      <c r="Y219" s="36">
        <v>4.0199999999999996</v>
      </c>
      <c r="Z219" s="36">
        <v>854</v>
      </c>
      <c r="AA219" s="36">
        <v>506</v>
      </c>
      <c r="AB219" s="36">
        <v>59.25</v>
      </c>
      <c r="AC219" s="36">
        <v>731</v>
      </c>
      <c r="AD219" s="36">
        <v>532</v>
      </c>
      <c r="AE219" s="36">
        <v>72.78</v>
      </c>
      <c r="AF219" s="36">
        <v>4.8860999999999999</v>
      </c>
      <c r="AG219" s="36">
        <v>2.3555999999999999</v>
      </c>
      <c r="AH219" s="36">
        <v>73.86</v>
      </c>
      <c r="AI219" s="36">
        <v>48.210230000000003</v>
      </c>
      <c r="AJ219" s="46">
        <f t="shared" ca="1" si="4"/>
        <v>7</v>
      </c>
      <c r="AK219" s="47">
        <v>3.7735849056603774</v>
      </c>
      <c r="AL219" s="48">
        <v>0.71640000000002713</v>
      </c>
      <c r="AM219" s="1">
        <v>0</v>
      </c>
      <c r="AN219" s="1">
        <v>0</v>
      </c>
      <c r="AO219" s="1">
        <v>1</v>
      </c>
      <c r="AP219" s="1">
        <v>2</v>
      </c>
      <c r="AQ219" s="1">
        <v>0</v>
      </c>
      <c r="AR219" s="36">
        <v>1</v>
      </c>
      <c r="AS219" s="36">
        <v>0</v>
      </c>
      <c r="AT219" s="36">
        <v>7</v>
      </c>
      <c r="AU219" s="36">
        <v>0</v>
      </c>
    </row>
    <row r="220" spans="1:47">
      <c r="A220" s="49">
        <v>41909.75</v>
      </c>
      <c r="B220" s="36" t="s">
        <v>112</v>
      </c>
      <c r="C220" s="36" t="s">
        <v>23</v>
      </c>
      <c r="D220" s="36" t="s">
        <v>410</v>
      </c>
      <c r="E220" s="36" t="s">
        <v>115</v>
      </c>
      <c r="F220" s="36" t="s">
        <v>411</v>
      </c>
      <c r="G220" s="36">
        <v>2</v>
      </c>
      <c r="H220" s="36">
        <v>24</v>
      </c>
      <c r="I220" s="36">
        <v>12</v>
      </c>
      <c r="J220" s="36">
        <v>6.6150000000000002</v>
      </c>
      <c r="K220" s="36">
        <v>1739</v>
      </c>
      <c r="L220" s="36">
        <v>0</v>
      </c>
      <c r="M220" s="36">
        <v>0</v>
      </c>
      <c r="N220" s="36">
        <v>1633</v>
      </c>
      <c r="O220" s="36">
        <v>0</v>
      </c>
      <c r="P220" s="36">
        <v>0</v>
      </c>
      <c r="Q220" s="36">
        <v>570</v>
      </c>
      <c r="R220" s="36">
        <v>551</v>
      </c>
      <c r="S220" s="36">
        <v>0</v>
      </c>
      <c r="T220" s="36">
        <v>0</v>
      </c>
      <c r="U220" s="36">
        <v>16.96</v>
      </c>
      <c r="V220" s="36">
        <v>96.67</v>
      </c>
      <c r="W220" s="36">
        <v>96.67</v>
      </c>
      <c r="X220" s="36">
        <v>13</v>
      </c>
      <c r="Y220" s="36">
        <v>2.36</v>
      </c>
      <c r="Z220" s="36">
        <v>769</v>
      </c>
      <c r="AA220" s="36">
        <v>764</v>
      </c>
      <c r="AB220" s="36">
        <v>99.35</v>
      </c>
      <c r="AC220" s="36">
        <v>971</v>
      </c>
      <c r="AD220" s="36">
        <v>948</v>
      </c>
      <c r="AE220" s="36">
        <v>97.63</v>
      </c>
      <c r="AF220" s="36">
        <v>10.2403</v>
      </c>
      <c r="AG220" s="36">
        <v>9.6522000000000006</v>
      </c>
      <c r="AH220" s="36">
        <v>154.80000000000001</v>
      </c>
      <c r="AI220" s="36">
        <v>94.257000000000005</v>
      </c>
      <c r="AJ220" s="46">
        <f t="shared" ca="1" si="4"/>
        <v>7</v>
      </c>
      <c r="AK220" s="47">
        <v>1.7687074829931975</v>
      </c>
      <c r="AL220" s="48">
        <v>18.980999999999991</v>
      </c>
      <c r="AM220" s="1">
        <v>0</v>
      </c>
      <c r="AN220" s="1">
        <v>0</v>
      </c>
      <c r="AO220" s="1">
        <v>1</v>
      </c>
      <c r="AP220" s="1">
        <v>0</v>
      </c>
      <c r="AQ220" s="1">
        <v>0</v>
      </c>
      <c r="AR220" s="36">
        <v>0</v>
      </c>
      <c r="AS220" s="36">
        <v>1</v>
      </c>
      <c r="AT220" s="36">
        <v>1</v>
      </c>
      <c r="AU220" s="36">
        <v>6</v>
      </c>
    </row>
    <row r="221" spans="1:47">
      <c r="A221" s="49">
        <v>41909.75</v>
      </c>
      <c r="B221" s="36" t="s">
        <v>112</v>
      </c>
      <c r="C221" s="36" t="s">
        <v>23</v>
      </c>
      <c r="D221" s="36" t="s">
        <v>349</v>
      </c>
      <c r="E221" s="36" t="s">
        <v>115</v>
      </c>
      <c r="F221" s="36" t="s">
        <v>350</v>
      </c>
      <c r="G221" s="36">
        <v>2</v>
      </c>
      <c r="H221" s="36">
        <v>24</v>
      </c>
      <c r="I221" s="36">
        <v>12</v>
      </c>
      <c r="J221" s="36">
        <v>6.6150000000000002</v>
      </c>
      <c r="K221" s="36">
        <v>4426</v>
      </c>
      <c r="L221" s="36">
        <v>4</v>
      </c>
      <c r="M221" s="36">
        <v>0.09</v>
      </c>
      <c r="N221" s="36">
        <v>4037</v>
      </c>
      <c r="O221" s="36">
        <v>10</v>
      </c>
      <c r="P221" s="36">
        <v>0.25</v>
      </c>
      <c r="Q221" s="36">
        <v>1349</v>
      </c>
      <c r="R221" s="36">
        <v>1315</v>
      </c>
      <c r="S221" s="36">
        <v>0</v>
      </c>
      <c r="T221" s="36">
        <v>0</v>
      </c>
      <c r="U221" s="36">
        <v>7.23</v>
      </c>
      <c r="V221" s="36">
        <v>97.24</v>
      </c>
      <c r="W221" s="36">
        <v>97.48</v>
      </c>
      <c r="X221" s="36">
        <v>5</v>
      </c>
      <c r="Y221" s="36">
        <v>0.38</v>
      </c>
      <c r="Z221" s="36">
        <v>1744</v>
      </c>
      <c r="AA221" s="36">
        <v>1729</v>
      </c>
      <c r="AB221" s="36">
        <v>99.14</v>
      </c>
      <c r="AC221" s="36">
        <v>1869</v>
      </c>
      <c r="AD221" s="36">
        <v>1755</v>
      </c>
      <c r="AE221" s="36">
        <v>93.9</v>
      </c>
      <c r="AF221" s="36">
        <v>12.461399999999999</v>
      </c>
      <c r="AG221" s="36">
        <v>12.4528</v>
      </c>
      <c r="AH221" s="36">
        <v>188.38</v>
      </c>
      <c r="AI221" s="36">
        <v>99.930980000000005</v>
      </c>
      <c r="AJ221" s="46">
        <f t="shared" ca="1" si="4"/>
        <v>7</v>
      </c>
      <c r="AK221" s="47">
        <v>0.37285607755406414</v>
      </c>
      <c r="AL221" s="48">
        <v>37.232400000000069</v>
      </c>
      <c r="AM221" s="1">
        <v>0</v>
      </c>
      <c r="AN221" s="1">
        <v>0</v>
      </c>
      <c r="AO221" s="1">
        <v>1</v>
      </c>
      <c r="AP221" s="1">
        <v>0</v>
      </c>
      <c r="AQ221" s="1">
        <v>0</v>
      </c>
      <c r="AR221" s="36">
        <v>0</v>
      </c>
      <c r="AS221" s="36">
        <v>1</v>
      </c>
      <c r="AT221" s="36">
        <v>0</v>
      </c>
      <c r="AU221" s="36">
        <v>3</v>
      </c>
    </row>
    <row r="222" spans="1:47">
      <c r="A222" s="49">
        <v>41910.708333333336</v>
      </c>
      <c r="B222" s="36" t="s">
        <v>94</v>
      </c>
      <c r="C222" s="36" t="s">
        <v>98</v>
      </c>
      <c r="D222" s="36" t="s">
        <v>230</v>
      </c>
      <c r="E222" s="36" t="s">
        <v>96</v>
      </c>
      <c r="F222" s="36" t="s">
        <v>231</v>
      </c>
      <c r="G222" s="36">
        <v>4</v>
      </c>
      <c r="H222" s="36">
        <v>55</v>
      </c>
      <c r="I222" s="36">
        <v>21.87</v>
      </c>
      <c r="J222" s="36">
        <v>14.9</v>
      </c>
      <c r="K222" s="36">
        <v>3418</v>
      </c>
      <c r="L222" s="36">
        <v>0</v>
      </c>
      <c r="M222" s="36">
        <v>0</v>
      </c>
      <c r="N222" s="36">
        <v>3418</v>
      </c>
      <c r="O222" s="36">
        <v>75</v>
      </c>
      <c r="P222" s="36">
        <v>2.19</v>
      </c>
      <c r="Q222" s="36">
        <v>1061</v>
      </c>
      <c r="R222" s="36">
        <v>1060</v>
      </c>
      <c r="S222" s="36">
        <v>0</v>
      </c>
      <c r="T222" s="36">
        <v>0</v>
      </c>
      <c r="U222" s="36">
        <v>99.91</v>
      </c>
      <c r="V222" s="36">
        <v>97.72</v>
      </c>
      <c r="W222" s="36">
        <v>1060</v>
      </c>
      <c r="X222" s="36">
        <v>14</v>
      </c>
      <c r="Y222" s="36">
        <v>1.38</v>
      </c>
      <c r="Z222" s="36">
        <v>72</v>
      </c>
      <c r="AA222" s="36">
        <v>69</v>
      </c>
      <c r="AB222" s="36">
        <v>95.83</v>
      </c>
      <c r="AC222" s="36">
        <v>25</v>
      </c>
      <c r="AD222" s="36">
        <v>25</v>
      </c>
      <c r="AE222" s="36">
        <v>100</v>
      </c>
      <c r="AF222" s="36">
        <v>12</v>
      </c>
      <c r="AG222" s="36">
        <v>3.4611109999999998</v>
      </c>
      <c r="AH222" s="36">
        <v>80.540000000000006</v>
      </c>
      <c r="AI222" s="36">
        <v>28.84</v>
      </c>
      <c r="AJ222" s="46">
        <f t="shared" ca="1" si="4"/>
        <v>6</v>
      </c>
      <c r="AK222" s="47">
        <v>1.3779527559055118</v>
      </c>
      <c r="AL222" s="48">
        <v>24.190800000000014</v>
      </c>
      <c r="AM222" s="1">
        <v>0</v>
      </c>
      <c r="AN222" s="1">
        <v>0</v>
      </c>
      <c r="AO222" s="1">
        <v>1</v>
      </c>
      <c r="AP222" s="1">
        <v>0</v>
      </c>
      <c r="AQ222" s="1">
        <v>0</v>
      </c>
      <c r="AR222" s="36">
        <v>0</v>
      </c>
      <c r="AS222" s="36">
        <v>1</v>
      </c>
      <c r="AT222" s="36">
        <v>0</v>
      </c>
      <c r="AU222" s="36">
        <v>7</v>
      </c>
    </row>
    <row r="223" spans="1:47">
      <c r="A223" s="49">
        <v>41910.75</v>
      </c>
      <c r="B223" s="36" t="s">
        <v>94</v>
      </c>
      <c r="C223" s="36" t="s">
        <v>97</v>
      </c>
      <c r="D223" s="36" t="s">
        <v>1076</v>
      </c>
      <c r="E223" s="36" t="s">
        <v>96</v>
      </c>
      <c r="F223" s="36" t="s">
        <v>1077</v>
      </c>
      <c r="G223" s="36">
        <v>1</v>
      </c>
      <c r="H223" s="36">
        <v>31</v>
      </c>
      <c r="I223" s="36">
        <v>6.97</v>
      </c>
      <c r="J223" s="36">
        <v>2.93</v>
      </c>
      <c r="K223" s="36">
        <v>562</v>
      </c>
      <c r="L223" s="36">
        <v>0</v>
      </c>
      <c r="M223" s="36">
        <v>0</v>
      </c>
      <c r="N223" s="36">
        <v>562</v>
      </c>
      <c r="O223" s="36">
        <v>0</v>
      </c>
      <c r="P223" s="36">
        <v>0</v>
      </c>
      <c r="Q223" s="36">
        <v>191</v>
      </c>
      <c r="R223" s="36">
        <v>191</v>
      </c>
      <c r="S223" s="36">
        <v>0</v>
      </c>
      <c r="T223" s="36">
        <v>0</v>
      </c>
      <c r="U223" s="36">
        <v>100</v>
      </c>
      <c r="V223" s="36">
        <v>100</v>
      </c>
      <c r="W223" s="36">
        <v>191</v>
      </c>
      <c r="X223" s="36">
        <v>6</v>
      </c>
      <c r="Y223" s="36">
        <v>3.45</v>
      </c>
      <c r="Z223" s="36">
        <v>459</v>
      </c>
      <c r="AA223" s="36">
        <v>454</v>
      </c>
      <c r="AB223" s="36">
        <v>98.91</v>
      </c>
      <c r="AC223" s="36">
        <v>448</v>
      </c>
      <c r="AD223" s="36">
        <v>436.98</v>
      </c>
      <c r="AE223" s="36">
        <v>97.54</v>
      </c>
      <c r="AF223" s="36">
        <v>3.19</v>
      </c>
      <c r="AG223" s="36">
        <v>3.005525</v>
      </c>
      <c r="AH223" s="36">
        <v>108.65</v>
      </c>
      <c r="AI223" s="36">
        <v>94.25</v>
      </c>
      <c r="AJ223" s="46">
        <f t="shared" ca="1" si="4"/>
        <v>6</v>
      </c>
      <c r="AK223" s="47">
        <v>3.4486722611794454</v>
      </c>
      <c r="AL223" s="48">
        <v>0</v>
      </c>
      <c r="AM223" s="1">
        <v>0</v>
      </c>
      <c r="AN223" s="1">
        <v>0</v>
      </c>
      <c r="AO223" s="1">
        <v>1</v>
      </c>
      <c r="AP223" s="1">
        <v>0</v>
      </c>
      <c r="AQ223" s="1">
        <v>0</v>
      </c>
      <c r="AR223" s="36">
        <v>1</v>
      </c>
      <c r="AS223" s="36">
        <v>0</v>
      </c>
      <c r="AT223" s="36">
        <v>1</v>
      </c>
      <c r="AU223" s="36">
        <v>0</v>
      </c>
    </row>
    <row r="224" spans="1:47">
      <c r="A224" s="49">
        <v>41910.75</v>
      </c>
      <c r="B224" s="36" t="s">
        <v>94</v>
      </c>
      <c r="C224" s="36" t="s">
        <v>97</v>
      </c>
      <c r="D224" s="36" t="s">
        <v>1078</v>
      </c>
      <c r="E224" s="36" t="s">
        <v>96</v>
      </c>
      <c r="F224" s="36" t="s">
        <v>1079</v>
      </c>
      <c r="G224" s="36">
        <v>2</v>
      </c>
      <c r="H224" s="36">
        <v>23</v>
      </c>
      <c r="I224" s="36">
        <v>9.61</v>
      </c>
      <c r="J224" s="36">
        <v>5.08</v>
      </c>
      <c r="K224" s="36">
        <v>648</v>
      </c>
      <c r="L224" s="36">
        <v>0</v>
      </c>
      <c r="M224" s="36">
        <v>0</v>
      </c>
      <c r="N224" s="36">
        <v>648</v>
      </c>
      <c r="O224" s="36">
        <v>5</v>
      </c>
      <c r="P224" s="36">
        <v>0.77</v>
      </c>
      <c r="Q224" s="36">
        <v>372</v>
      </c>
      <c r="R224" s="36">
        <v>367</v>
      </c>
      <c r="S224" s="36">
        <v>0</v>
      </c>
      <c r="T224" s="36">
        <v>0</v>
      </c>
      <c r="U224" s="36">
        <v>98.66</v>
      </c>
      <c r="V224" s="36">
        <v>97.9</v>
      </c>
      <c r="W224" s="36">
        <v>367</v>
      </c>
      <c r="X224" s="36">
        <v>0</v>
      </c>
      <c r="Y224" s="36">
        <v>0</v>
      </c>
      <c r="Z224" s="36">
        <v>258</v>
      </c>
      <c r="AA224" s="36">
        <v>258</v>
      </c>
      <c r="AB224" s="36">
        <v>100</v>
      </c>
      <c r="AC224" s="36">
        <v>235</v>
      </c>
      <c r="AD224" s="36">
        <v>233.99</v>
      </c>
      <c r="AE224" s="36">
        <v>99.57</v>
      </c>
      <c r="AF224" s="36">
        <v>4.74</v>
      </c>
      <c r="AG224" s="36">
        <v>2.6298339999999998</v>
      </c>
      <c r="AH224" s="36">
        <v>93.32</v>
      </c>
      <c r="AI224" s="36">
        <v>55.43</v>
      </c>
      <c r="AJ224" s="46">
        <f t="shared" ca="1" si="4"/>
        <v>6</v>
      </c>
      <c r="AK224" s="47">
        <v>0</v>
      </c>
      <c r="AL224" s="48">
        <v>7.811999999999979</v>
      </c>
      <c r="AM224" s="1">
        <v>0</v>
      </c>
      <c r="AN224" s="1">
        <v>0</v>
      </c>
      <c r="AO224" s="1">
        <v>1</v>
      </c>
      <c r="AP224" s="1">
        <v>0</v>
      </c>
      <c r="AQ224" s="1">
        <v>0</v>
      </c>
      <c r="AR224" s="36">
        <v>0</v>
      </c>
      <c r="AS224" s="36">
        <v>1</v>
      </c>
      <c r="AT224" s="36">
        <v>0</v>
      </c>
      <c r="AU224" s="36">
        <v>4</v>
      </c>
    </row>
    <row r="225" spans="1:47">
      <c r="A225" s="49">
        <v>41910.75</v>
      </c>
      <c r="B225" s="36" t="s">
        <v>94</v>
      </c>
      <c r="C225" s="36" t="s">
        <v>97</v>
      </c>
      <c r="D225" s="36" t="s">
        <v>406</v>
      </c>
      <c r="E225" s="36" t="s">
        <v>96</v>
      </c>
      <c r="F225" s="36" t="s">
        <v>407</v>
      </c>
      <c r="G225" s="36">
        <v>2</v>
      </c>
      <c r="H225" s="36">
        <v>31</v>
      </c>
      <c r="I225" s="36">
        <v>8.83</v>
      </c>
      <c r="J225" s="36">
        <v>4.34</v>
      </c>
      <c r="K225" s="36">
        <v>998</v>
      </c>
      <c r="L225" s="36">
        <v>0</v>
      </c>
      <c r="M225" s="36">
        <v>0</v>
      </c>
      <c r="N225" s="36">
        <v>998</v>
      </c>
      <c r="O225" s="36">
        <v>13</v>
      </c>
      <c r="P225" s="36">
        <v>1.3</v>
      </c>
      <c r="Q225" s="36">
        <v>149</v>
      </c>
      <c r="R225" s="36">
        <v>148</v>
      </c>
      <c r="S225" s="36">
        <v>0</v>
      </c>
      <c r="T225" s="36">
        <v>0</v>
      </c>
      <c r="U225" s="36">
        <v>99.33</v>
      </c>
      <c r="V225" s="36">
        <v>98.04</v>
      </c>
      <c r="W225" s="36">
        <v>148</v>
      </c>
      <c r="X225" s="36">
        <v>11</v>
      </c>
      <c r="Y225" s="36">
        <v>5.88</v>
      </c>
      <c r="Z225" s="36">
        <v>1153</v>
      </c>
      <c r="AA225" s="36">
        <v>1148.96</v>
      </c>
      <c r="AB225" s="36">
        <v>99.65</v>
      </c>
      <c r="AC225" s="36">
        <v>1295</v>
      </c>
      <c r="AD225" s="36">
        <v>1188.03</v>
      </c>
      <c r="AE225" s="36">
        <v>91.74</v>
      </c>
      <c r="AF225" s="36">
        <v>3.56</v>
      </c>
      <c r="AG225" s="36">
        <v>1.79558</v>
      </c>
      <c r="AH225" s="36">
        <v>81.83</v>
      </c>
      <c r="AI225" s="36">
        <v>50.5</v>
      </c>
      <c r="AJ225" s="46">
        <f t="shared" ca="1" si="4"/>
        <v>6</v>
      </c>
      <c r="AK225" s="47">
        <v>5.8801518148286753</v>
      </c>
      <c r="AL225" s="48">
        <v>2.9203999999999906</v>
      </c>
      <c r="AM225" s="1">
        <v>1</v>
      </c>
      <c r="AN225" s="1">
        <v>0</v>
      </c>
      <c r="AO225" s="1">
        <v>2</v>
      </c>
      <c r="AP225" s="1">
        <v>1</v>
      </c>
      <c r="AQ225" s="1">
        <v>0</v>
      </c>
      <c r="AR225" s="36">
        <v>1</v>
      </c>
      <c r="AS225" s="36">
        <v>0</v>
      </c>
      <c r="AT225" s="36">
        <v>2</v>
      </c>
      <c r="AU225" s="36">
        <v>0</v>
      </c>
    </row>
    <row r="226" spans="1:47">
      <c r="A226" s="49">
        <v>41910.75</v>
      </c>
      <c r="B226" s="36" t="s">
        <v>94</v>
      </c>
      <c r="C226" s="36" t="s">
        <v>95</v>
      </c>
      <c r="D226" s="36" t="s">
        <v>331</v>
      </c>
      <c r="E226" s="36" t="s">
        <v>96</v>
      </c>
      <c r="F226" s="36" t="s">
        <v>1080</v>
      </c>
      <c r="G226" s="36">
        <v>2</v>
      </c>
      <c r="H226" s="36">
        <v>31</v>
      </c>
      <c r="I226" s="36">
        <v>8.01</v>
      </c>
      <c r="J226" s="36">
        <v>3.63</v>
      </c>
      <c r="K226" s="36">
        <v>1148</v>
      </c>
      <c r="L226" s="36">
        <v>0</v>
      </c>
      <c r="M226" s="36">
        <v>0</v>
      </c>
      <c r="N226" s="36">
        <v>1148</v>
      </c>
      <c r="O226" s="36">
        <v>17</v>
      </c>
      <c r="P226" s="36">
        <v>1.48</v>
      </c>
      <c r="Q226" s="36">
        <v>206</v>
      </c>
      <c r="R226" s="36">
        <v>204</v>
      </c>
      <c r="S226" s="36">
        <v>0</v>
      </c>
      <c r="T226" s="36">
        <v>0</v>
      </c>
      <c r="U226" s="36">
        <v>99.03</v>
      </c>
      <c r="V226" s="36">
        <v>97.56</v>
      </c>
      <c r="W226" s="36">
        <v>204</v>
      </c>
      <c r="X226" s="36">
        <v>2</v>
      </c>
      <c r="Y226" s="36">
        <v>0.97</v>
      </c>
      <c r="Z226" s="36">
        <v>126</v>
      </c>
      <c r="AA226" s="36">
        <v>125</v>
      </c>
      <c r="AB226" s="36">
        <v>99.21</v>
      </c>
      <c r="AC226" s="36">
        <v>128</v>
      </c>
      <c r="AD226" s="36">
        <v>128</v>
      </c>
      <c r="AE226" s="36">
        <v>100</v>
      </c>
      <c r="AF226" s="36">
        <v>3.16</v>
      </c>
      <c r="AG226" s="36">
        <v>0.71666660000000004</v>
      </c>
      <c r="AH226" s="36">
        <v>87</v>
      </c>
      <c r="AI226" s="36">
        <v>22.71</v>
      </c>
      <c r="AJ226" s="46">
        <f t="shared" ca="1" si="4"/>
        <v>6</v>
      </c>
      <c r="AK226" s="47">
        <v>0.96618357487922701</v>
      </c>
      <c r="AL226" s="48">
        <v>5.0263999999999953</v>
      </c>
      <c r="AM226" s="1">
        <v>0</v>
      </c>
      <c r="AN226" s="1">
        <v>0</v>
      </c>
      <c r="AO226" s="1">
        <v>1</v>
      </c>
      <c r="AP226" s="1">
        <v>0</v>
      </c>
      <c r="AQ226" s="1">
        <v>0</v>
      </c>
      <c r="AR226" s="36">
        <v>0</v>
      </c>
      <c r="AS226" s="36">
        <v>1</v>
      </c>
      <c r="AT226" s="36">
        <v>0</v>
      </c>
      <c r="AU226" s="36">
        <v>2</v>
      </c>
    </row>
    <row r="227" spans="1:47">
      <c r="A227" s="49">
        <v>41910.75</v>
      </c>
      <c r="B227" s="36" t="s">
        <v>94</v>
      </c>
      <c r="C227" s="36" t="s">
        <v>95</v>
      </c>
      <c r="D227" s="36" t="s">
        <v>253</v>
      </c>
      <c r="E227" s="36" t="s">
        <v>96</v>
      </c>
      <c r="F227" s="36" t="s">
        <v>1081</v>
      </c>
      <c r="G227" s="36">
        <v>2</v>
      </c>
      <c r="H227" s="36">
        <v>23</v>
      </c>
      <c r="I227" s="36">
        <v>10.87</v>
      </c>
      <c r="J227" s="36">
        <v>5.84</v>
      </c>
      <c r="K227" s="36">
        <v>1645</v>
      </c>
      <c r="L227" s="36">
        <v>0</v>
      </c>
      <c r="M227" s="36">
        <v>0</v>
      </c>
      <c r="N227" s="36">
        <v>1645</v>
      </c>
      <c r="O227" s="36">
        <v>21</v>
      </c>
      <c r="P227" s="36">
        <v>1.28</v>
      </c>
      <c r="Q227" s="36">
        <v>133</v>
      </c>
      <c r="R227" s="36">
        <v>129</v>
      </c>
      <c r="S227" s="36">
        <v>0</v>
      </c>
      <c r="T227" s="36">
        <v>0</v>
      </c>
      <c r="U227" s="36">
        <v>96.99</v>
      </c>
      <c r="V227" s="36">
        <v>95.75</v>
      </c>
      <c r="W227" s="36">
        <v>129</v>
      </c>
      <c r="X227" s="36">
        <v>6</v>
      </c>
      <c r="Y227" s="36">
        <v>3.39</v>
      </c>
      <c r="Z227" s="36">
        <v>561</v>
      </c>
      <c r="AA227" s="36">
        <v>553.99</v>
      </c>
      <c r="AB227" s="36">
        <v>98.75</v>
      </c>
      <c r="AC227" s="36">
        <v>622</v>
      </c>
      <c r="AD227" s="36">
        <v>601.97</v>
      </c>
      <c r="AE227" s="36">
        <v>96.78</v>
      </c>
      <c r="AF227" s="36">
        <v>3.02</v>
      </c>
      <c r="AG227" s="36">
        <v>0.25966850000000002</v>
      </c>
      <c r="AH227" s="36">
        <v>51.73</v>
      </c>
      <c r="AI227" s="36">
        <v>8.59</v>
      </c>
      <c r="AJ227" s="46">
        <f t="shared" ca="1" si="4"/>
        <v>6</v>
      </c>
      <c r="AK227" s="47">
        <v>3.3902135834557576</v>
      </c>
      <c r="AL227" s="48">
        <v>5.6524999999999999</v>
      </c>
      <c r="AM227" s="1">
        <v>0</v>
      </c>
      <c r="AN227" s="1">
        <v>0</v>
      </c>
      <c r="AO227" s="1">
        <v>2</v>
      </c>
      <c r="AP227" s="1">
        <v>0</v>
      </c>
      <c r="AQ227" s="1">
        <v>0</v>
      </c>
      <c r="AR227" s="36">
        <v>1</v>
      </c>
      <c r="AS227" s="36">
        <v>1</v>
      </c>
      <c r="AT227" s="36">
        <v>1</v>
      </c>
      <c r="AU227" s="36">
        <v>1</v>
      </c>
    </row>
    <row r="228" spans="1:47">
      <c r="A228" s="49">
        <v>41910.75</v>
      </c>
      <c r="B228" s="36" t="s">
        <v>94</v>
      </c>
      <c r="C228" s="36" t="s">
        <v>98</v>
      </c>
      <c r="D228" s="36" t="s">
        <v>230</v>
      </c>
      <c r="E228" s="36" t="s">
        <v>96</v>
      </c>
      <c r="F228" s="36" t="s">
        <v>322</v>
      </c>
      <c r="G228" s="36">
        <v>3</v>
      </c>
      <c r="H228" s="36">
        <v>39</v>
      </c>
      <c r="I228" s="36">
        <v>16.73</v>
      </c>
      <c r="J228" s="36">
        <v>10.66</v>
      </c>
      <c r="K228" s="36">
        <v>3853</v>
      </c>
      <c r="L228" s="36">
        <v>0</v>
      </c>
      <c r="M228" s="36">
        <v>0</v>
      </c>
      <c r="N228" s="36">
        <v>3853</v>
      </c>
      <c r="O228" s="36">
        <v>108</v>
      </c>
      <c r="P228" s="36">
        <v>2.8</v>
      </c>
      <c r="Q228" s="36">
        <v>967</v>
      </c>
      <c r="R228" s="36">
        <v>961</v>
      </c>
      <c r="S228" s="36">
        <v>0</v>
      </c>
      <c r="T228" s="36">
        <v>0</v>
      </c>
      <c r="U228" s="36">
        <v>99.38</v>
      </c>
      <c r="V228" s="36">
        <v>96.6</v>
      </c>
      <c r="W228" s="36">
        <v>961</v>
      </c>
      <c r="X228" s="36">
        <v>10</v>
      </c>
      <c r="Y228" s="36">
        <v>1.0900000000000001</v>
      </c>
      <c r="Z228" s="36">
        <v>92</v>
      </c>
      <c r="AA228" s="36">
        <v>90</v>
      </c>
      <c r="AB228" s="36">
        <v>97.83</v>
      </c>
      <c r="AC228" s="36">
        <v>51</v>
      </c>
      <c r="AD228" s="36">
        <v>43</v>
      </c>
      <c r="AE228" s="36">
        <v>84.31</v>
      </c>
      <c r="AF228" s="36">
        <v>10.36</v>
      </c>
      <c r="AG228" s="36">
        <v>3.55</v>
      </c>
      <c r="AH228" s="36">
        <v>97.2</v>
      </c>
      <c r="AI228" s="36">
        <v>34.26</v>
      </c>
      <c r="AJ228" s="46">
        <f t="shared" ca="1" si="4"/>
        <v>6</v>
      </c>
      <c r="AK228" s="47">
        <v>1.0940919037199124</v>
      </c>
      <c r="AL228" s="48">
        <v>32.878000000000057</v>
      </c>
      <c r="AM228" s="1">
        <v>0</v>
      </c>
      <c r="AN228" s="1">
        <v>0</v>
      </c>
      <c r="AO228" s="1">
        <v>1</v>
      </c>
      <c r="AP228" s="1">
        <v>0</v>
      </c>
      <c r="AQ228" s="1">
        <v>0</v>
      </c>
      <c r="AR228" s="36">
        <v>0</v>
      </c>
      <c r="AS228" s="36">
        <v>1</v>
      </c>
      <c r="AT228" s="36">
        <v>0</v>
      </c>
      <c r="AU228" s="36">
        <v>7</v>
      </c>
    </row>
    <row r="229" spans="1:47">
      <c r="A229" s="49">
        <v>41910.75</v>
      </c>
      <c r="B229" s="36" t="s">
        <v>94</v>
      </c>
      <c r="C229" s="36" t="s">
        <v>24</v>
      </c>
      <c r="D229" s="36" t="s">
        <v>130</v>
      </c>
      <c r="E229" s="36" t="s">
        <v>96</v>
      </c>
      <c r="F229" s="36" t="s">
        <v>223</v>
      </c>
      <c r="G229" s="36">
        <v>5</v>
      </c>
      <c r="H229" s="36">
        <v>71</v>
      </c>
      <c r="I229" s="36">
        <v>27.88</v>
      </c>
      <c r="J229" s="36">
        <v>20.149999999999999</v>
      </c>
      <c r="K229" s="36">
        <v>4129</v>
      </c>
      <c r="L229" s="36">
        <v>0</v>
      </c>
      <c r="M229" s="36">
        <v>0</v>
      </c>
      <c r="N229" s="36">
        <v>4129</v>
      </c>
      <c r="O229" s="36">
        <v>84</v>
      </c>
      <c r="P229" s="36">
        <v>2.0299999999999998</v>
      </c>
      <c r="Q229" s="36">
        <v>781</v>
      </c>
      <c r="R229" s="36">
        <v>779</v>
      </c>
      <c r="S229" s="36">
        <v>0</v>
      </c>
      <c r="T229" s="36">
        <v>0</v>
      </c>
      <c r="U229" s="36">
        <v>99.74</v>
      </c>
      <c r="V229" s="36">
        <v>97.72</v>
      </c>
      <c r="W229" s="36">
        <v>779</v>
      </c>
      <c r="X229" s="36">
        <v>9</v>
      </c>
      <c r="Y229" s="36">
        <v>1.1499999999999999</v>
      </c>
      <c r="Z229" s="36">
        <v>401</v>
      </c>
      <c r="AA229" s="36">
        <v>255</v>
      </c>
      <c r="AB229" s="36">
        <v>63.59</v>
      </c>
      <c r="AC229" s="36">
        <v>278</v>
      </c>
      <c r="AD229" s="36">
        <v>256.01</v>
      </c>
      <c r="AE229" s="36">
        <v>92.09</v>
      </c>
      <c r="AF229" s="36">
        <v>14.17</v>
      </c>
      <c r="AG229" s="36">
        <v>2.4751379999999998</v>
      </c>
      <c r="AH229" s="36">
        <v>70.33</v>
      </c>
      <c r="AI229" s="36">
        <v>17.46</v>
      </c>
      <c r="AJ229" s="46">
        <f t="shared" ca="1" si="4"/>
        <v>6</v>
      </c>
      <c r="AK229" s="47">
        <v>1.1538313611363957</v>
      </c>
      <c r="AL229" s="48">
        <v>17.80680000000001</v>
      </c>
      <c r="AM229" s="1">
        <v>0</v>
      </c>
      <c r="AN229" s="1">
        <v>0</v>
      </c>
      <c r="AO229" s="1">
        <v>1</v>
      </c>
      <c r="AP229" s="1">
        <v>0</v>
      </c>
      <c r="AQ229" s="1">
        <v>0</v>
      </c>
      <c r="AR229" s="36">
        <v>0</v>
      </c>
      <c r="AS229" s="36">
        <v>1</v>
      </c>
      <c r="AT229" s="36">
        <v>0</v>
      </c>
      <c r="AU229" s="36">
        <v>6</v>
      </c>
    </row>
    <row r="230" spans="1:47">
      <c r="A230" s="49">
        <v>41910.75</v>
      </c>
      <c r="B230" s="36" t="s">
        <v>94</v>
      </c>
      <c r="C230" s="36" t="s">
        <v>24</v>
      </c>
      <c r="D230" s="36" t="s">
        <v>130</v>
      </c>
      <c r="E230" s="36" t="s">
        <v>96</v>
      </c>
      <c r="F230" s="36" t="s">
        <v>131</v>
      </c>
      <c r="G230" s="36">
        <v>2</v>
      </c>
      <c r="H230" s="36">
        <v>23</v>
      </c>
      <c r="I230" s="36">
        <v>10.75</v>
      </c>
      <c r="J230" s="36">
        <v>5.84</v>
      </c>
      <c r="K230" s="36">
        <v>2057</v>
      </c>
      <c r="L230" s="36">
        <v>0</v>
      </c>
      <c r="M230" s="36">
        <v>0</v>
      </c>
      <c r="N230" s="36">
        <v>2057</v>
      </c>
      <c r="O230" s="36">
        <v>46</v>
      </c>
      <c r="P230" s="36">
        <v>2.2400000000000002</v>
      </c>
      <c r="Q230" s="36">
        <v>499</v>
      </c>
      <c r="R230" s="36">
        <v>496</v>
      </c>
      <c r="S230" s="36">
        <v>1</v>
      </c>
      <c r="T230" s="36">
        <v>0.20040079999999999</v>
      </c>
      <c r="U230" s="36">
        <v>99.4</v>
      </c>
      <c r="V230" s="36">
        <v>97.17</v>
      </c>
      <c r="W230" s="36">
        <v>496</v>
      </c>
      <c r="X230" s="36">
        <v>2</v>
      </c>
      <c r="Y230" s="36">
        <v>0.41</v>
      </c>
      <c r="Z230" s="36">
        <v>184</v>
      </c>
      <c r="AA230" s="36">
        <v>141.99</v>
      </c>
      <c r="AB230" s="36">
        <v>77.17</v>
      </c>
      <c r="AC230" s="36">
        <v>197</v>
      </c>
      <c r="AD230" s="36">
        <v>142</v>
      </c>
      <c r="AE230" s="36">
        <v>72.08</v>
      </c>
      <c r="AF230" s="36">
        <v>9.44</v>
      </c>
      <c r="AG230" s="36">
        <v>5.298343</v>
      </c>
      <c r="AH230" s="36">
        <v>161.57</v>
      </c>
      <c r="AI230" s="36">
        <v>56.13</v>
      </c>
      <c r="AJ230" s="46">
        <f t="shared" ca="1" si="4"/>
        <v>6</v>
      </c>
      <c r="AK230" s="47">
        <v>0.40321767706296247</v>
      </c>
      <c r="AL230" s="48">
        <v>14.121699999999992</v>
      </c>
      <c r="AM230" s="1">
        <v>0</v>
      </c>
      <c r="AN230" s="1">
        <v>0</v>
      </c>
      <c r="AO230" s="1">
        <v>1</v>
      </c>
      <c r="AP230" s="1">
        <v>0</v>
      </c>
      <c r="AQ230" s="1">
        <v>0</v>
      </c>
      <c r="AR230" s="36">
        <v>0</v>
      </c>
      <c r="AS230" s="36">
        <v>1</v>
      </c>
      <c r="AT230" s="36">
        <v>1</v>
      </c>
      <c r="AU230" s="36">
        <v>7</v>
      </c>
    </row>
    <row r="231" spans="1:47">
      <c r="A231" s="49">
        <v>41910.791666666664</v>
      </c>
      <c r="B231" s="36" t="s">
        <v>94</v>
      </c>
      <c r="C231" s="36" t="s">
        <v>97</v>
      </c>
      <c r="D231" s="36" t="s">
        <v>1082</v>
      </c>
      <c r="E231" s="36" t="s">
        <v>96</v>
      </c>
      <c r="F231" s="36" t="s">
        <v>1083</v>
      </c>
      <c r="G231" s="36">
        <v>1</v>
      </c>
      <c r="H231" s="36">
        <v>23</v>
      </c>
      <c r="I231" s="36">
        <v>7.43</v>
      </c>
      <c r="J231" s="36">
        <v>2.93</v>
      </c>
      <c r="K231" s="36">
        <v>813</v>
      </c>
      <c r="L231" s="36">
        <v>0</v>
      </c>
      <c r="M231" s="36">
        <v>0</v>
      </c>
      <c r="N231" s="36">
        <v>813</v>
      </c>
      <c r="O231" s="36">
        <v>5</v>
      </c>
      <c r="P231" s="36">
        <v>0.62</v>
      </c>
      <c r="Q231" s="36">
        <v>247</v>
      </c>
      <c r="R231" s="36">
        <v>242</v>
      </c>
      <c r="S231" s="36">
        <v>0</v>
      </c>
      <c r="T231" s="36">
        <v>0</v>
      </c>
      <c r="U231" s="36">
        <v>97.98</v>
      </c>
      <c r="V231" s="36">
        <v>97.37</v>
      </c>
      <c r="W231" s="36">
        <v>242</v>
      </c>
      <c r="X231" s="36">
        <v>0</v>
      </c>
      <c r="Y231" s="36">
        <v>0</v>
      </c>
      <c r="Z231" s="36">
        <v>2138</v>
      </c>
      <c r="AA231" s="36">
        <v>2112.9899999999998</v>
      </c>
      <c r="AB231" s="36">
        <v>98.83</v>
      </c>
      <c r="AC231" s="36">
        <v>2206</v>
      </c>
      <c r="AD231" s="36">
        <v>2170.04</v>
      </c>
      <c r="AE231" s="36">
        <v>98.37</v>
      </c>
      <c r="AF231" s="36">
        <v>7.91</v>
      </c>
      <c r="AG231" s="36">
        <v>7.7444439999999997</v>
      </c>
      <c r="AH231" s="36">
        <v>269.54000000000002</v>
      </c>
      <c r="AI231" s="36">
        <v>97.89</v>
      </c>
      <c r="AJ231" s="46">
        <f t="shared" ca="1" si="4"/>
        <v>6</v>
      </c>
      <c r="AK231" s="47">
        <v>0</v>
      </c>
      <c r="AL231" s="48">
        <v>6.4960999999999887</v>
      </c>
      <c r="AM231" s="1">
        <v>0</v>
      </c>
      <c r="AN231" s="1">
        <v>0</v>
      </c>
      <c r="AO231" s="1">
        <v>1</v>
      </c>
      <c r="AP231" s="1">
        <v>0</v>
      </c>
      <c r="AQ231" s="1">
        <v>0</v>
      </c>
      <c r="AR231" s="36">
        <v>0</v>
      </c>
      <c r="AS231" s="36">
        <v>1</v>
      </c>
      <c r="AT231" s="36">
        <v>0</v>
      </c>
      <c r="AU231" s="36">
        <v>2</v>
      </c>
    </row>
    <row r="232" spans="1:47">
      <c r="A232" s="49">
        <v>41910.791666666664</v>
      </c>
      <c r="B232" s="36" t="s">
        <v>94</v>
      </c>
      <c r="C232" s="36" t="s">
        <v>95</v>
      </c>
      <c r="D232" s="36" t="s">
        <v>1084</v>
      </c>
      <c r="E232" s="36" t="s">
        <v>96</v>
      </c>
      <c r="F232" s="36" t="s">
        <v>1085</v>
      </c>
      <c r="G232" s="36">
        <v>2</v>
      </c>
      <c r="H232" s="36">
        <v>23</v>
      </c>
      <c r="I232" s="36">
        <v>9.19</v>
      </c>
      <c r="J232" s="36">
        <v>4.34</v>
      </c>
      <c r="K232" s="36">
        <v>1069</v>
      </c>
      <c r="L232" s="36">
        <v>0</v>
      </c>
      <c r="M232" s="36">
        <v>0</v>
      </c>
      <c r="N232" s="36">
        <v>1069</v>
      </c>
      <c r="O232" s="36">
        <v>11</v>
      </c>
      <c r="P232" s="36">
        <v>1.03</v>
      </c>
      <c r="Q232" s="36">
        <v>346</v>
      </c>
      <c r="R232" s="36">
        <v>345</v>
      </c>
      <c r="S232" s="36">
        <v>0</v>
      </c>
      <c r="T232" s="36">
        <v>0</v>
      </c>
      <c r="U232" s="36">
        <v>99.71</v>
      </c>
      <c r="V232" s="36">
        <v>98.68</v>
      </c>
      <c r="W232" s="36">
        <v>345</v>
      </c>
      <c r="X232" s="36">
        <v>7</v>
      </c>
      <c r="Y232" s="36">
        <v>2.11</v>
      </c>
      <c r="Z232" s="36">
        <v>445</v>
      </c>
      <c r="AA232" s="36">
        <v>445.98</v>
      </c>
      <c r="AB232" s="36">
        <v>100.22</v>
      </c>
      <c r="AC232" s="36">
        <v>432</v>
      </c>
      <c r="AD232" s="36">
        <v>432</v>
      </c>
      <c r="AE232" s="36">
        <v>100</v>
      </c>
      <c r="AF232" s="36">
        <v>5.44</v>
      </c>
      <c r="AG232" s="36">
        <v>2.766667</v>
      </c>
      <c r="AH232" s="36">
        <v>125.18</v>
      </c>
      <c r="AI232" s="36">
        <v>50.87</v>
      </c>
      <c r="AJ232" s="46">
        <f t="shared" ca="1" si="4"/>
        <v>6</v>
      </c>
      <c r="AK232" s="47">
        <v>2.1146758504017886</v>
      </c>
      <c r="AL232" s="48">
        <v>4.5671999999999766</v>
      </c>
      <c r="AM232" s="1">
        <v>0</v>
      </c>
      <c r="AN232" s="1">
        <v>0</v>
      </c>
      <c r="AO232" s="1">
        <v>1</v>
      </c>
      <c r="AP232" s="1">
        <v>0</v>
      </c>
      <c r="AQ232" s="1">
        <v>0</v>
      </c>
      <c r="AR232" s="36">
        <v>1</v>
      </c>
      <c r="AS232" s="36">
        <v>0</v>
      </c>
      <c r="AT232" s="36">
        <v>2</v>
      </c>
      <c r="AU232" s="36">
        <v>0</v>
      </c>
    </row>
    <row r="233" spans="1:47">
      <c r="A233" s="49">
        <v>41910.791666666664</v>
      </c>
      <c r="B233" s="36" t="s">
        <v>94</v>
      </c>
      <c r="C233" s="36" t="s">
        <v>95</v>
      </c>
      <c r="D233" s="36" t="s">
        <v>980</v>
      </c>
      <c r="E233" s="36" t="s">
        <v>96</v>
      </c>
      <c r="F233" s="36" t="s">
        <v>1086</v>
      </c>
      <c r="G233" s="36">
        <v>2</v>
      </c>
      <c r="H233" s="36">
        <v>23</v>
      </c>
      <c r="I233" s="36">
        <v>9.86</v>
      </c>
      <c r="J233" s="36">
        <v>5.08</v>
      </c>
      <c r="K233" s="36">
        <v>131</v>
      </c>
      <c r="L233" s="36">
        <v>0</v>
      </c>
      <c r="M233" s="36">
        <v>0</v>
      </c>
      <c r="N233" s="36">
        <v>131</v>
      </c>
      <c r="O233" s="36">
        <v>2</v>
      </c>
      <c r="P233" s="36">
        <v>1.53</v>
      </c>
      <c r="Q233" s="36">
        <v>40</v>
      </c>
      <c r="R233" s="36">
        <v>40</v>
      </c>
      <c r="S233" s="36">
        <v>0</v>
      </c>
      <c r="T233" s="36">
        <v>0</v>
      </c>
      <c r="U233" s="36">
        <v>100</v>
      </c>
      <c r="V233" s="36">
        <v>98.47</v>
      </c>
      <c r="W233" s="36">
        <v>40</v>
      </c>
      <c r="X233" s="36">
        <v>6</v>
      </c>
      <c r="Y233" s="36">
        <v>9.68</v>
      </c>
      <c r="Z233" s="36">
        <v>263</v>
      </c>
      <c r="AA233" s="36">
        <v>263</v>
      </c>
      <c r="AB233" s="36">
        <v>100</v>
      </c>
      <c r="AC233" s="36">
        <v>285</v>
      </c>
      <c r="AD233" s="36">
        <v>285</v>
      </c>
      <c r="AE233" s="36">
        <v>100</v>
      </c>
      <c r="AF233" s="36">
        <v>1.07</v>
      </c>
      <c r="AG233" s="36">
        <v>6.6666669999999997E-2</v>
      </c>
      <c r="AH233" s="36">
        <v>20.98</v>
      </c>
      <c r="AI233" s="36">
        <v>6.25</v>
      </c>
      <c r="AJ233" s="46">
        <f t="shared" ca="1" si="4"/>
        <v>6</v>
      </c>
      <c r="AK233" s="47">
        <v>9.67741935483871</v>
      </c>
      <c r="AL233" s="48">
        <v>0.61200000000000043</v>
      </c>
      <c r="AM233" s="1">
        <v>1</v>
      </c>
      <c r="AN233" s="1">
        <v>0</v>
      </c>
      <c r="AO233" s="1">
        <v>2</v>
      </c>
      <c r="AP233" s="1">
        <v>1</v>
      </c>
      <c r="AQ233" s="1">
        <v>0</v>
      </c>
      <c r="AR233" s="36">
        <v>1</v>
      </c>
      <c r="AS233" s="36">
        <v>0</v>
      </c>
      <c r="AT233" s="36">
        <v>1</v>
      </c>
      <c r="AU233" s="36">
        <v>0</v>
      </c>
    </row>
    <row r="234" spans="1:47">
      <c r="A234" s="49">
        <v>41910.625</v>
      </c>
      <c r="B234" s="36" t="s">
        <v>94</v>
      </c>
      <c r="C234" s="36" t="s">
        <v>100</v>
      </c>
      <c r="D234" s="36" t="s">
        <v>1087</v>
      </c>
      <c r="E234" s="36" t="s">
        <v>99</v>
      </c>
      <c r="F234" s="36" t="s">
        <v>1088</v>
      </c>
      <c r="G234" s="36">
        <v>2</v>
      </c>
      <c r="H234" s="36">
        <v>23</v>
      </c>
      <c r="I234" s="36">
        <v>10.130000000000001</v>
      </c>
      <c r="J234" s="36">
        <v>5.08</v>
      </c>
      <c r="K234" s="36">
        <v>199</v>
      </c>
      <c r="L234" s="36">
        <v>0</v>
      </c>
      <c r="M234" s="36">
        <v>0</v>
      </c>
      <c r="N234" s="36">
        <v>199</v>
      </c>
      <c r="O234" s="36">
        <v>0</v>
      </c>
      <c r="P234" s="36">
        <v>0</v>
      </c>
      <c r="Q234" s="36">
        <v>79</v>
      </c>
      <c r="R234" s="36">
        <v>79</v>
      </c>
      <c r="S234" s="36">
        <v>0</v>
      </c>
      <c r="T234" s="36">
        <v>0</v>
      </c>
      <c r="U234" s="36">
        <v>0</v>
      </c>
      <c r="V234" s="36">
        <v>0</v>
      </c>
      <c r="W234" s="36">
        <v>79</v>
      </c>
      <c r="X234" s="36">
        <v>0</v>
      </c>
      <c r="Y234" s="36">
        <v>0</v>
      </c>
      <c r="Z234" s="36">
        <v>0</v>
      </c>
      <c r="AA234" s="36">
        <v>0</v>
      </c>
      <c r="AB234" s="36">
        <v>0</v>
      </c>
      <c r="AC234" s="36">
        <v>0</v>
      </c>
      <c r="AD234" s="36">
        <v>0</v>
      </c>
      <c r="AE234" s="36">
        <v>0</v>
      </c>
      <c r="AF234" s="36">
        <v>1.01</v>
      </c>
      <c r="AG234" s="36">
        <v>0</v>
      </c>
      <c r="AH234" s="36">
        <v>19.78</v>
      </c>
      <c r="AI234" s="36">
        <v>0</v>
      </c>
      <c r="AJ234" s="46">
        <f t="shared" ca="1" si="4"/>
        <v>6</v>
      </c>
      <c r="AK234" s="47">
        <v>0</v>
      </c>
      <c r="AL234" s="48">
        <v>79</v>
      </c>
      <c r="AM234" s="1">
        <v>0</v>
      </c>
      <c r="AN234" s="1">
        <v>1</v>
      </c>
      <c r="AO234" s="1">
        <v>2</v>
      </c>
      <c r="AP234" s="1">
        <v>0</v>
      </c>
      <c r="AQ234" s="1">
        <v>1</v>
      </c>
      <c r="AR234" s="36">
        <v>0</v>
      </c>
      <c r="AS234" s="36">
        <v>1</v>
      </c>
      <c r="AT234" s="36">
        <v>0</v>
      </c>
      <c r="AU234" s="36">
        <v>1</v>
      </c>
    </row>
    <row r="235" spans="1:47">
      <c r="A235" s="49">
        <v>41910.708333333336</v>
      </c>
      <c r="B235" s="36" t="s">
        <v>94</v>
      </c>
      <c r="C235" s="36" t="s">
        <v>95</v>
      </c>
      <c r="D235" s="36" t="s">
        <v>124</v>
      </c>
      <c r="E235" s="36" t="s">
        <v>99</v>
      </c>
      <c r="F235" s="36" t="s">
        <v>1089</v>
      </c>
      <c r="G235" s="36">
        <v>2</v>
      </c>
      <c r="H235" s="36">
        <v>31</v>
      </c>
      <c r="I235" s="36">
        <v>9.83</v>
      </c>
      <c r="J235" s="36">
        <v>5.08</v>
      </c>
      <c r="K235" s="36">
        <v>531</v>
      </c>
      <c r="L235" s="36">
        <v>0</v>
      </c>
      <c r="M235" s="36">
        <v>0</v>
      </c>
      <c r="N235" s="36">
        <v>531</v>
      </c>
      <c r="O235" s="36">
        <v>57</v>
      </c>
      <c r="P235" s="36">
        <v>10.73</v>
      </c>
      <c r="Q235" s="36">
        <v>50</v>
      </c>
      <c r="R235" s="36">
        <v>50</v>
      </c>
      <c r="S235" s="36">
        <v>0</v>
      </c>
      <c r="T235" s="36">
        <v>0</v>
      </c>
      <c r="U235" s="36">
        <v>100</v>
      </c>
      <c r="V235" s="36">
        <v>89.27</v>
      </c>
      <c r="W235" s="36">
        <v>50</v>
      </c>
      <c r="X235" s="36">
        <v>6</v>
      </c>
      <c r="Y235" s="36">
        <v>12.77</v>
      </c>
      <c r="Z235" s="36">
        <v>640</v>
      </c>
      <c r="AA235" s="36">
        <v>100.03</v>
      </c>
      <c r="AB235" s="36">
        <v>15.63</v>
      </c>
      <c r="AC235" s="36">
        <v>101</v>
      </c>
      <c r="AD235" s="36">
        <v>97</v>
      </c>
      <c r="AE235" s="36">
        <v>96.04</v>
      </c>
      <c r="AF235" s="36">
        <v>1.08</v>
      </c>
      <c r="AG235" s="36">
        <v>0</v>
      </c>
      <c r="AH235" s="36">
        <v>21.2</v>
      </c>
      <c r="AI235" s="36">
        <v>0</v>
      </c>
      <c r="AJ235" s="46">
        <f t="shared" ca="1" si="4"/>
        <v>6</v>
      </c>
      <c r="AK235" s="47">
        <v>12.774111134766871</v>
      </c>
      <c r="AL235" s="48">
        <v>5.365000000000002</v>
      </c>
      <c r="AM235" s="1">
        <v>1</v>
      </c>
      <c r="AN235" s="1">
        <v>1</v>
      </c>
      <c r="AO235" s="1">
        <v>4</v>
      </c>
      <c r="AP235" s="1">
        <v>2</v>
      </c>
      <c r="AQ235" s="1">
        <v>1</v>
      </c>
      <c r="AR235" s="36">
        <v>1</v>
      </c>
      <c r="AS235" s="36">
        <v>1</v>
      </c>
      <c r="AT235" s="36">
        <v>2</v>
      </c>
      <c r="AU235" s="36">
        <v>1</v>
      </c>
    </row>
    <row r="236" spans="1:47">
      <c r="A236" s="49">
        <v>41910.75</v>
      </c>
      <c r="B236" s="36" t="s">
        <v>94</v>
      </c>
      <c r="C236" s="36" t="s">
        <v>100</v>
      </c>
      <c r="D236" s="36" t="s">
        <v>255</v>
      </c>
      <c r="E236" s="36" t="s">
        <v>99</v>
      </c>
      <c r="F236" s="36" t="s">
        <v>256</v>
      </c>
      <c r="G236" s="36">
        <v>4</v>
      </c>
      <c r="H236" s="36">
        <v>55</v>
      </c>
      <c r="I236" s="36">
        <v>21.53</v>
      </c>
      <c r="J236" s="36">
        <v>14.9</v>
      </c>
      <c r="K236" s="36">
        <v>2853</v>
      </c>
      <c r="L236" s="36">
        <v>0</v>
      </c>
      <c r="M236" s="36">
        <v>0</v>
      </c>
      <c r="N236" s="36">
        <v>2853</v>
      </c>
      <c r="O236" s="36">
        <v>32</v>
      </c>
      <c r="P236" s="36">
        <v>1.1200000000000001</v>
      </c>
      <c r="Q236" s="36">
        <v>1295</v>
      </c>
      <c r="R236" s="36">
        <v>1279</v>
      </c>
      <c r="S236" s="36">
        <v>0</v>
      </c>
      <c r="T236" s="36">
        <v>0</v>
      </c>
      <c r="U236" s="36">
        <v>98.76</v>
      </c>
      <c r="V236" s="36">
        <v>97.65</v>
      </c>
      <c r="W236" s="36">
        <v>1279</v>
      </c>
      <c r="X236" s="36">
        <v>17</v>
      </c>
      <c r="Y236" s="36">
        <v>1.35</v>
      </c>
      <c r="Z236" s="36">
        <v>1397</v>
      </c>
      <c r="AA236" s="36">
        <v>1395.04</v>
      </c>
      <c r="AB236" s="36">
        <v>99.86</v>
      </c>
      <c r="AC236" s="36">
        <v>1377</v>
      </c>
      <c r="AD236" s="36">
        <v>1373.97</v>
      </c>
      <c r="AE236" s="36">
        <v>99.78</v>
      </c>
      <c r="AF236" s="36">
        <v>14.73</v>
      </c>
      <c r="AG236" s="36">
        <v>7.3722219999999998</v>
      </c>
      <c r="AH236" s="36">
        <v>98.88</v>
      </c>
      <c r="AI236" s="36">
        <v>50.04</v>
      </c>
      <c r="AJ236" s="46">
        <f t="shared" ca="1" si="4"/>
        <v>6</v>
      </c>
      <c r="AK236" s="47">
        <v>1.3514265499670088</v>
      </c>
      <c r="AL236" s="48">
        <v>30.432499999999926</v>
      </c>
      <c r="AM236" s="1">
        <v>0</v>
      </c>
      <c r="AN236" s="1">
        <v>0</v>
      </c>
      <c r="AO236" s="1">
        <v>1</v>
      </c>
      <c r="AP236" s="1">
        <v>0</v>
      </c>
      <c r="AQ236" s="1">
        <v>0</v>
      </c>
      <c r="AR236" s="36">
        <v>0</v>
      </c>
      <c r="AS236" s="36">
        <v>1</v>
      </c>
      <c r="AT236" s="36">
        <v>0</v>
      </c>
      <c r="AU236" s="36">
        <v>3</v>
      </c>
    </row>
    <row r="237" spans="1:47">
      <c r="A237" s="49">
        <v>41910.75</v>
      </c>
      <c r="B237" s="36" t="s">
        <v>94</v>
      </c>
      <c r="C237" s="36" t="s">
        <v>100</v>
      </c>
      <c r="D237" s="36" t="s">
        <v>269</v>
      </c>
      <c r="E237" s="36" t="s">
        <v>99</v>
      </c>
      <c r="F237" s="36" t="s">
        <v>270</v>
      </c>
      <c r="G237" s="36">
        <v>5</v>
      </c>
      <c r="H237" s="36">
        <v>71</v>
      </c>
      <c r="I237" s="36">
        <v>28.39</v>
      </c>
      <c r="J237" s="36">
        <v>20.149999999999999</v>
      </c>
      <c r="K237" s="36">
        <v>4077</v>
      </c>
      <c r="L237" s="36">
        <v>0</v>
      </c>
      <c r="M237" s="36">
        <v>0</v>
      </c>
      <c r="N237" s="36">
        <v>4077</v>
      </c>
      <c r="O237" s="36">
        <v>35</v>
      </c>
      <c r="P237" s="36">
        <v>0.86</v>
      </c>
      <c r="Q237" s="36">
        <v>1874</v>
      </c>
      <c r="R237" s="36">
        <v>1838</v>
      </c>
      <c r="S237" s="36">
        <v>8</v>
      </c>
      <c r="T237" s="36">
        <v>0.42712230000000001</v>
      </c>
      <c r="U237" s="36">
        <v>98.08</v>
      </c>
      <c r="V237" s="36">
        <v>97.24</v>
      </c>
      <c r="W237" s="36">
        <v>1838</v>
      </c>
      <c r="X237" s="36">
        <v>63</v>
      </c>
      <c r="Y237" s="36">
        <v>3.38</v>
      </c>
      <c r="Z237" s="36">
        <v>567</v>
      </c>
      <c r="AA237" s="36">
        <v>559.01</v>
      </c>
      <c r="AB237" s="36">
        <v>98.59</v>
      </c>
      <c r="AC237" s="36">
        <v>590</v>
      </c>
      <c r="AD237" s="36">
        <v>587.99</v>
      </c>
      <c r="AE237" s="36">
        <v>99.66</v>
      </c>
      <c r="AF237" s="36">
        <v>25.05</v>
      </c>
      <c r="AG237" s="36">
        <v>13.91667</v>
      </c>
      <c r="AH237" s="36">
        <v>124.32</v>
      </c>
      <c r="AI237" s="36">
        <v>55.56</v>
      </c>
      <c r="AJ237" s="46">
        <f t="shared" ca="1" si="4"/>
        <v>6</v>
      </c>
      <c r="AK237" s="47">
        <v>3.3744335772209673</v>
      </c>
      <c r="AL237" s="48">
        <v>51.7224000000001</v>
      </c>
      <c r="AM237" s="1">
        <v>0</v>
      </c>
      <c r="AN237" s="1">
        <v>0</v>
      </c>
      <c r="AO237" s="1">
        <v>2</v>
      </c>
      <c r="AP237" s="1">
        <v>0</v>
      </c>
      <c r="AQ237" s="1">
        <v>1</v>
      </c>
      <c r="AR237" s="36">
        <v>1</v>
      </c>
      <c r="AS237" s="36">
        <v>1</v>
      </c>
      <c r="AT237" s="36">
        <v>6</v>
      </c>
      <c r="AU237" s="36">
        <v>5</v>
      </c>
    </row>
    <row r="238" spans="1:47">
      <c r="A238" s="49">
        <v>41910.75</v>
      </c>
      <c r="B238" s="36" t="s">
        <v>94</v>
      </c>
      <c r="C238" s="36" t="s">
        <v>100</v>
      </c>
      <c r="D238" s="36" t="s">
        <v>334</v>
      </c>
      <c r="E238" s="36" t="s">
        <v>99</v>
      </c>
      <c r="F238" s="36" t="s">
        <v>352</v>
      </c>
      <c r="G238" s="36">
        <v>6</v>
      </c>
      <c r="H238" s="36">
        <v>87</v>
      </c>
      <c r="I238" s="36">
        <v>33.36</v>
      </c>
      <c r="J238" s="36">
        <v>24.63</v>
      </c>
      <c r="K238" s="36">
        <v>5664</v>
      </c>
      <c r="L238" s="36">
        <v>0</v>
      </c>
      <c r="M238" s="36">
        <v>0</v>
      </c>
      <c r="N238" s="36">
        <v>5664</v>
      </c>
      <c r="O238" s="36">
        <v>29</v>
      </c>
      <c r="P238" s="36">
        <v>0.51</v>
      </c>
      <c r="Q238" s="36">
        <v>2583</v>
      </c>
      <c r="R238" s="36">
        <v>2568</v>
      </c>
      <c r="S238" s="36">
        <v>0</v>
      </c>
      <c r="T238" s="36">
        <v>0</v>
      </c>
      <c r="U238" s="36">
        <v>99.42</v>
      </c>
      <c r="V238" s="36">
        <v>98.91</v>
      </c>
      <c r="W238" s="36">
        <v>2568</v>
      </c>
      <c r="X238" s="36">
        <v>58</v>
      </c>
      <c r="Y238" s="36">
        <v>2.77</v>
      </c>
      <c r="Z238" s="36">
        <v>3222</v>
      </c>
      <c r="AA238" s="36">
        <v>3220.07</v>
      </c>
      <c r="AB238" s="36">
        <v>99.94</v>
      </c>
      <c r="AC238" s="36">
        <v>2750</v>
      </c>
      <c r="AD238" s="36">
        <v>2743.95</v>
      </c>
      <c r="AE238" s="36">
        <v>99.78</v>
      </c>
      <c r="AF238" s="36">
        <v>30.42</v>
      </c>
      <c r="AG238" s="36">
        <v>19.91667</v>
      </c>
      <c r="AH238" s="36">
        <v>123.52</v>
      </c>
      <c r="AI238" s="36">
        <v>65.47</v>
      </c>
      <c r="AJ238" s="46">
        <f t="shared" ca="1" si="4"/>
        <v>6</v>
      </c>
      <c r="AK238" s="47">
        <v>2.7726255808172557</v>
      </c>
      <c r="AL238" s="48">
        <v>28.154700000000091</v>
      </c>
      <c r="AM238" s="1">
        <v>0</v>
      </c>
      <c r="AN238" s="1">
        <v>0</v>
      </c>
      <c r="AO238" s="1">
        <v>1</v>
      </c>
      <c r="AP238" s="1">
        <v>0</v>
      </c>
      <c r="AQ238" s="1">
        <v>0</v>
      </c>
      <c r="AR238" s="36">
        <v>1</v>
      </c>
      <c r="AS238" s="36">
        <v>0</v>
      </c>
      <c r="AT238" s="36">
        <v>4</v>
      </c>
      <c r="AU238" s="36">
        <v>2</v>
      </c>
    </row>
    <row r="239" spans="1:47">
      <c r="A239" s="49">
        <v>41910.75</v>
      </c>
      <c r="B239" s="36" t="s">
        <v>94</v>
      </c>
      <c r="C239" s="36" t="s">
        <v>100</v>
      </c>
      <c r="D239" s="36" t="s">
        <v>334</v>
      </c>
      <c r="E239" s="36" t="s">
        <v>99</v>
      </c>
      <c r="F239" s="36" t="s">
        <v>373</v>
      </c>
      <c r="G239" s="36">
        <v>6</v>
      </c>
      <c r="H239" s="36">
        <v>87</v>
      </c>
      <c r="I239" s="36">
        <v>33.5</v>
      </c>
      <c r="J239" s="36">
        <v>25.53</v>
      </c>
      <c r="K239" s="36">
        <v>4575</v>
      </c>
      <c r="L239" s="36">
        <v>0</v>
      </c>
      <c r="M239" s="36">
        <v>0</v>
      </c>
      <c r="N239" s="36">
        <v>4575</v>
      </c>
      <c r="O239" s="36">
        <v>39</v>
      </c>
      <c r="P239" s="36">
        <v>0.85</v>
      </c>
      <c r="Q239" s="36">
        <v>1947</v>
      </c>
      <c r="R239" s="36">
        <v>1919</v>
      </c>
      <c r="S239" s="36">
        <v>0</v>
      </c>
      <c r="T239" s="36">
        <v>0</v>
      </c>
      <c r="U239" s="36">
        <v>98.56</v>
      </c>
      <c r="V239" s="36">
        <v>97.72</v>
      </c>
      <c r="W239" s="36">
        <v>1919</v>
      </c>
      <c r="X239" s="36">
        <v>71</v>
      </c>
      <c r="Y239" s="36">
        <v>3.72</v>
      </c>
      <c r="Z239" s="36">
        <v>1026</v>
      </c>
      <c r="AA239" s="36">
        <v>1026</v>
      </c>
      <c r="AB239" s="36">
        <v>100</v>
      </c>
      <c r="AC239" s="36">
        <v>1021</v>
      </c>
      <c r="AD239" s="36">
        <v>1017.02</v>
      </c>
      <c r="AE239" s="36">
        <v>99.61</v>
      </c>
      <c r="AF239" s="36">
        <v>25.06</v>
      </c>
      <c r="AG239" s="36">
        <v>14.93333</v>
      </c>
      <c r="AH239" s="36">
        <v>98.14</v>
      </c>
      <c r="AI239" s="36">
        <v>59.6</v>
      </c>
      <c r="AJ239" s="46">
        <f t="shared" ca="1" si="4"/>
        <v>6</v>
      </c>
      <c r="AK239" s="47">
        <v>3.7172385629469846</v>
      </c>
      <c r="AL239" s="48">
        <v>44.391600000000025</v>
      </c>
      <c r="AM239" s="1">
        <v>0</v>
      </c>
      <c r="AN239" s="1">
        <v>0</v>
      </c>
      <c r="AO239" s="1">
        <v>2</v>
      </c>
      <c r="AP239" s="1">
        <v>0</v>
      </c>
      <c r="AQ239" s="1">
        <v>0</v>
      </c>
      <c r="AR239" s="36">
        <v>1</v>
      </c>
      <c r="AS239" s="36">
        <v>1</v>
      </c>
      <c r="AT239" s="36">
        <v>6</v>
      </c>
      <c r="AU239" s="36">
        <v>4</v>
      </c>
    </row>
    <row r="240" spans="1:47">
      <c r="A240" s="49">
        <v>41910.75</v>
      </c>
      <c r="B240" s="36" t="s">
        <v>94</v>
      </c>
      <c r="C240" s="36" t="s">
        <v>100</v>
      </c>
      <c r="D240" s="36" t="s">
        <v>271</v>
      </c>
      <c r="E240" s="36" t="s">
        <v>99</v>
      </c>
      <c r="F240" s="36" t="s">
        <v>272</v>
      </c>
      <c r="G240" s="36">
        <v>3</v>
      </c>
      <c r="H240" s="36">
        <v>39</v>
      </c>
      <c r="I240" s="36">
        <v>16.93</v>
      </c>
      <c r="J240" s="36">
        <v>10.66</v>
      </c>
      <c r="K240" s="36">
        <v>2092</v>
      </c>
      <c r="L240" s="36">
        <v>0</v>
      </c>
      <c r="M240" s="36">
        <v>0</v>
      </c>
      <c r="N240" s="36">
        <v>2092</v>
      </c>
      <c r="O240" s="36">
        <v>8</v>
      </c>
      <c r="P240" s="36">
        <v>0.38</v>
      </c>
      <c r="Q240" s="36">
        <v>1143</v>
      </c>
      <c r="R240" s="36">
        <v>1109</v>
      </c>
      <c r="S240" s="36">
        <v>32</v>
      </c>
      <c r="T240" s="36">
        <v>2.8070179999999998</v>
      </c>
      <c r="U240" s="36">
        <v>97.03</v>
      </c>
      <c r="V240" s="36">
        <v>96.66</v>
      </c>
      <c r="W240" s="36">
        <v>1109</v>
      </c>
      <c r="X240" s="36">
        <v>3</v>
      </c>
      <c r="Y240" s="36">
        <v>0.22</v>
      </c>
      <c r="Z240" s="36">
        <v>3287</v>
      </c>
      <c r="AA240" s="36">
        <v>3279.11</v>
      </c>
      <c r="AB240" s="36">
        <v>99.76</v>
      </c>
      <c r="AC240" s="36">
        <v>4013</v>
      </c>
      <c r="AD240" s="36">
        <v>4010.99</v>
      </c>
      <c r="AE240" s="36">
        <v>99.95</v>
      </c>
      <c r="AF240" s="36">
        <v>29.58</v>
      </c>
      <c r="AG240" s="36">
        <v>27.794450000000001</v>
      </c>
      <c r="AH240" s="36">
        <v>277.52</v>
      </c>
      <c r="AI240" s="36">
        <v>93.95</v>
      </c>
      <c r="AJ240" s="46">
        <f t="shared" ca="1" si="4"/>
        <v>6</v>
      </c>
      <c r="AK240" s="47">
        <v>0.16296553822085091</v>
      </c>
      <c r="AL240" s="48">
        <v>38.176200000000037</v>
      </c>
      <c r="AM240" s="1">
        <v>0</v>
      </c>
      <c r="AN240" s="1">
        <v>0</v>
      </c>
      <c r="AO240" s="1">
        <v>1</v>
      </c>
      <c r="AP240" s="1">
        <v>0</v>
      </c>
      <c r="AQ240" s="1">
        <v>0</v>
      </c>
      <c r="AR240" s="36">
        <v>0</v>
      </c>
      <c r="AS240" s="36">
        <v>1</v>
      </c>
      <c r="AT240" s="36">
        <v>0</v>
      </c>
      <c r="AU240" s="36">
        <v>6</v>
      </c>
    </row>
    <row r="241" spans="1:47">
      <c r="A241" s="49">
        <v>41910.75</v>
      </c>
      <c r="B241" s="36" t="s">
        <v>94</v>
      </c>
      <c r="C241" s="36" t="s">
        <v>100</v>
      </c>
      <c r="D241" s="36" t="s">
        <v>261</v>
      </c>
      <c r="E241" s="36" t="s">
        <v>99</v>
      </c>
      <c r="F241" s="36" t="s">
        <v>262</v>
      </c>
      <c r="G241" s="36">
        <v>4</v>
      </c>
      <c r="H241" s="36">
        <v>55</v>
      </c>
      <c r="I241" s="36">
        <v>21.63</v>
      </c>
      <c r="J241" s="36">
        <v>14.9</v>
      </c>
      <c r="K241" s="36">
        <v>2503</v>
      </c>
      <c r="L241" s="36">
        <v>0</v>
      </c>
      <c r="M241" s="36">
        <v>0</v>
      </c>
      <c r="N241" s="36">
        <v>2503</v>
      </c>
      <c r="O241" s="36">
        <v>22</v>
      </c>
      <c r="P241" s="36">
        <v>0.88</v>
      </c>
      <c r="Q241" s="36">
        <v>1264</v>
      </c>
      <c r="R241" s="36">
        <v>1247</v>
      </c>
      <c r="S241" s="36">
        <v>10</v>
      </c>
      <c r="T241" s="36">
        <v>0.79113920000000004</v>
      </c>
      <c r="U241" s="36">
        <v>98.66</v>
      </c>
      <c r="V241" s="36">
        <v>97.79</v>
      </c>
      <c r="W241" s="36">
        <v>1247</v>
      </c>
      <c r="X241" s="36">
        <v>38</v>
      </c>
      <c r="Y241" s="36">
        <v>3.1</v>
      </c>
      <c r="Z241" s="36">
        <v>1831</v>
      </c>
      <c r="AA241" s="36">
        <v>1831</v>
      </c>
      <c r="AB241" s="36">
        <v>100</v>
      </c>
      <c r="AC241" s="36">
        <v>1815</v>
      </c>
      <c r="AD241" s="36">
        <v>1811.91</v>
      </c>
      <c r="AE241" s="36">
        <v>99.83</v>
      </c>
      <c r="AF241" s="36">
        <v>20.92</v>
      </c>
      <c r="AG241" s="36">
        <v>11.01667</v>
      </c>
      <c r="AH241" s="36">
        <v>140.38</v>
      </c>
      <c r="AI241" s="36">
        <v>52.67</v>
      </c>
      <c r="AJ241" s="46">
        <f t="shared" ca="1" si="4"/>
        <v>6</v>
      </c>
      <c r="AK241" s="47">
        <v>3.0946893501966759</v>
      </c>
      <c r="AL241" s="48">
        <v>27.934399999999922</v>
      </c>
      <c r="AM241" s="1">
        <v>0</v>
      </c>
      <c r="AN241" s="1">
        <v>0</v>
      </c>
      <c r="AO241" s="1">
        <v>2</v>
      </c>
      <c r="AP241" s="1">
        <v>0</v>
      </c>
      <c r="AQ241" s="1">
        <v>0</v>
      </c>
      <c r="AR241" s="36">
        <v>1</v>
      </c>
      <c r="AS241" s="36">
        <v>1</v>
      </c>
      <c r="AT241" s="36">
        <v>5</v>
      </c>
      <c r="AU241" s="36">
        <v>3</v>
      </c>
    </row>
    <row r="242" spans="1:47">
      <c r="A242" s="49">
        <v>41910.75</v>
      </c>
      <c r="B242" s="36" t="s">
        <v>94</v>
      </c>
      <c r="C242" s="36" t="s">
        <v>100</v>
      </c>
      <c r="D242" s="36" t="s">
        <v>1090</v>
      </c>
      <c r="E242" s="36" t="s">
        <v>99</v>
      </c>
      <c r="F242" s="36" t="s">
        <v>1091</v>
      </c>
      <c r="G242" s="36">
        <v>4</v>
      </c>
      <c r="H242" s="36">
        <v>55</v>
      </c>
      <c r="I242" s="36">
        <v>22.12</v>
      </c>
      <c r="J242" s="36">
        <v>14.9</v>
      </c>
      <c r="K242" s="36">
        <v>1296</v>
      </c>
      <c r="L242" s="36">
        <v>0</v>
      </c>
      <c r="M242" s="36">
        <v>0</v>
      </c>
      <c r="N242" s="36">
        <v>1296</v>
      </c>
      <c r="O242" s="36">
        <v>35</v>
      </c>
      <c r="P242" s="36">
        <v>2.7</v>
      </c>
      <c r="Q242" s="36">
        <v>360</v>
      </c>
      <c r="R242" s="36">
        <v>360</v>
      </c>
      <c r="S242" s="36">
        <v>0</v>
      </c>
      <c r="T242" s="36">
        <v>0</v>
      </c>
      <c r="U242" s="36">
        <v>100</v>
      </c>
      <c r="V242" s="36">
        <v>97.3</v>
      </c>
      <c r="W242" s="36">
        <v>360</v>
      </c>
      <c r="X242" s="36">
        <v>0</v>
      </c>
      <c r="Y242" s="36">
        <v>0</v>
      </c>
      <c r="Z242" s="36">
        <v>158</v>
      </c>
      <c r="AA242" s="36">
        <v>157</v>
      </c>
      <c r="AB242" s="36">
        <v>99.37</v>
      </c>
      <c r="AC242" s="36">
        <v>180</v>
      </c>
      <c r="AD242" s="36">
        <v>171</v>
      </c>
      <c r="AE242" s="36">
        <v>95</v>
      </c>
      <c r="AF242" s="36">
        <v>3.98</v>
      </c>
      <c r="AG242" s="36">
        <v>7.2222229999999998E-2</v>
      </c>
      <c r="AH242" s="36">
        <v>26.7</v>
      </c>
      <c r="AI242" s="36">
        <v>1.82</v>
      </c>
      <c r="AJ242" s="46">
        <f t="shared" ca="1" si="4"/>
        <v>6</v>
      </c>
      <c r="AK242" s="47">
        <v>0</v>
      </c>
      <c r="AL242" s="48">
        <v>9.7200000000000095</v>
      </c>
      <c r="AM242" s="1">
        <v>0</v>
      </c>
      <c r="AN242" s="1">
        <v>0</v>
      </c>
      <c r="AO242" s="1">
        <v>1</v>
      </c>
      <c r="AP242" s="1">
        <v>0</v>
      </c>
      <c r="AQ242" s="1">
        <v>0</v>
      </c>
      <c r="AR242" s="36">
        <v>0</v>
      </c>
      <c r="AS242" s="36">
        <v>1</v>
      </c>
      <c r="AT242" s="36">
        <v>0</v>
      </c>
      <c r="AU242" s="36">
        <v>1</v>
      </c>
    </row>
    <row r="243" spans="1:47">
      <c r="A243" s="49">
        <v>41910.75</v>
      </c>
      <c r="B243" s="36" t="s">
        <v>94</v>
      </c>
      <c r="C243" s="36" t="s">
        <v>100</v>
      </c>
      <c r="D243" s="36" t="s">
        <v>275</v>
      </c>
      <c r="E243" s="36" t="s">
        <v>99</v>
      </c>
      <c r="F243" s="36" t="s">
        <v>276</v>
      </c>
      <c r="G243" s="36">
        <v>4</v>
      </c>
      <c r="H243" s="36">
        <v>55</v>
      </c>
      <c r="I243" s="36">
        <v>22.38</v>
      </c>
      <c r="J243" s="36">
        <v>14.9</v>
      </c>
      <c r="K243" s="36">
        <v>3270</v>
      </c>
      <c r="L243" s="36">
        <v>0</v>
      </c>
      <c r="M243" s="36">
        <v>0</v>
      </c>
      <c r="N243" s="36">
        <v>3270</v>
      </c>
      <c r="O243" s="36">
        <v>57</v>
      </c>
      <c r="P243" s="36">
        <v>1.74</v>
      </c>
      <c r="Q243" s="36">
        <v>1387</v>
      </c>
      <c r="R243" s="36">
        <v>1369</v>
      </c>
      <c r="S243" s="36">
        <v>0</v>
      </c>
      <c r="T243" s="36">
        <v>0</v>
      </c>
      <c r="U243" s="36">
        <v>98.7</v>
      </c>
      <c r="V243" s="36">
        <v>96.98</v>
      </c>
      <c r="W243" s="36">
        <v>1369</v>
      </c>
      <c r="X243" s="36">
        <v>26</v>
      </c>
      <c r="Y243" s="36">
        <v>1.94</v>
      </c>
      <c r="Z243" s="36">
        <v>1153</v>
      </c>
      <c r="AA243" s="36">
        <v>1153</v>
      </c>
      <c r="AB243" s="36">
        <v>100</v>
      </c>
      <c r="AC243" s="36">
        <v>1126</v>
      </c>
      <c r="AD243" s="36">
        <v>1121.95</v>
      </c>
      <c r="AE243" s="36">
        <v>99.64</v>
      </c>
      <c r="AF243" s="36">
        <v>17.09</v>
      </c>
      <c r="AG243" s="36">
        <v>8.0388889999999993</v>
      </c>
      <c r="AH243" s="36">
        <v>114.69</v>
      </c>
      <c r="AI243" s="36">
        <v>47.04</v>
      </c>
      <c r="AJ243" s="46">
        <f t="shared" ca="1" si="4"/>
        <v>6</v>
      </c>
      <c r="AK243" s="47">
        <v>1.9432714226989052</v>
      </c>
      <c r="AL243" s="48">
        <v>41.887399999999943</v>
      </c>
      <c r="AM243" s="1">
        <v>0</v>
      </c>
      <c r="AN243" s="1">
        <v>0</v>
      </c>
      <c r="AO243" s="1">
        <v>1</v>
      </c>
      <c r="AP243" s="1">
        <v>0</v>
      </c>
      <c r="AQ243" s="1">
        <v>0</v>
      </c>
      <c r="AR243" s="36">
        <v>0</v>
      </c>
      <c r="AS243" s="36">
        <v>1</v>
      </c>
      <c r="AT243" s="36">
        <v>2</v>
      </c>
      <c r="AU243" s="36">
        <v>6</v>
      </c>
    </row>
    <row r="244" spans="1:47">
      <c r="A244" s="49">
        <v>41910.75</v>
      </c>
      <c r="B244" s="36" t="s">
        <v>94</v>
      </c>
      <c r="C244" s="36" t="s">
        <v>100</v>
      </c>
      <c r="D244" s="36" t="s">
        <v>265</v>
      </c>
      <c r="E244" s="36" t="s">
        <v>99</v>
      </c>
      <c r="F244" s="36" t="s">
        <v>266</v>
      </c>
      <c r="G244" s="36">
        <v>4</v>
      </c>
      <c r="H244" s="36">
        <v>55</v>
      </c>
      <c r="I244" s="36">
        <v>22.72</v>
      </c>
      <c r="J244" s="36">
        <v>15.76</v>
      </c>
      <c r="K244" s="36">
        <v>1468</v>
      </c>
      <c r="L244" s="36">
        <v>0</v>
      </c>
      <c r="M244" s="36">
        <v>0</v>
      </c>
      <c r="N244" s="36">
        <v>1468</v>
      </c>
      <c r="O244" s="36">
        <v>14</v>
      </c>
      <c r="P244" s="36">
        <v>0.95</v>
      </c>
      <c r="Q244" s="36">
        <v>619</v>
      </c>
      <c r="R244" s="36">
        <v>612</v>
      </c>
      <c r="S244" s="36">
        <v>0</v>
      </c>
      <c r="T244" s="36">
        <v>0</v>
      </c>
      <c r="U244" s="36">
        <v>98.87</v>
      </c>
      <c r="V244" s="36">
        <v>97.93</v>
      </c>
      <c r="W244" s="36">
        <v>612</v>
      </c>
      <c r="X244" s="36">
        <v>17</v>
      </c>
      <c r="Y244" s="36">
        <v>2.92</v>
      </c>
      <c r="Z244" s="36">
        <v>270</v>
      </c>
      <c r="AA244" s="36">
        <v>269</v>
      </c>
      <c r="AB244" s="36">
        <v>99.63</v>
      </c>
      <c r="AC244" s="36">
        <v>241</v>
      </c>
      <c r="AD244" s="36">
        <v>239</v>
      </c>
      <c r="AE244" s="36">
        <v>99.17</v>
      </c>
      <c r="AF244" s="36">
        <v>8.65</v>
      </c>
      <c r="AG244" s="36">
        <v>0.81666669999999997</v>
      </c>
      <c r="AH244" s="36">
        <v>54.89</v>
      </c>
      <c r="AI244" s="36">
        <v>9.44</v>
      </c>
      <c r="AJ244" s="46">
        <f t="shared" ca="1" si="4"/>
        <v>6</v>
      </c>
      <c r="AK244" s="47">
        <v>2.9209621993127146</v>
      </c>
      <c r="AL244" s="48">
        <v>12.813299999999959</v>
      </c>
      <c r="AM244" s="1">
        <v>0</v>
      </c>
      <c r="AN244" s="1">
        <v>0</v>
      </c>
      <c r="AO244" s="1">
        <v>2</v>
      </c>
      <c r="AP244" s="1">
        <v>0</v>
      </c>
      <c r="AQ244" s="1">
        <v>0</v>
      </c>
      <c r="AR244" s="36">
        <v>1</v>
      </c>
      <c r="AS244" s="36">
        <v>1</v>
      </c>
      <c r="AT244" s="36">
        <v>6</v>
      </c>
      <c r="AU244" s="36">
        <v>3</v>
      </c>
    </row>
    <row r="245" spans="1:47">
      <c r="A245" s="49">
        <v>41910.75</v>
      </c>
      <c r="B245" s="36" t="s">
        <v>94</v>
      </c>
      <c r="C245" s="36" t="s">
        <v>100</v>
      </c>
      <c r="D245" s="36" t="s">
        <v>265</v>
      </c>
      <c r="E245" s="36" t="s">
        <v>99</v>
      </c>
      <c r="F245" s="36" t="s">
        <v>335</v>
      </c>
      <c r="G245" s="36">
        <v>2</v>
      </c>
      <c r="H245" s="36">
        <v>23</v>
      </c>
      <c r="I245" s="36">
        <v>10.75</v>
      </c>
      <c r="J245" s="36">
        <v>5.84</v>
      </c>
      <c r="K245" s="36">
        <v>485</v>
      </c>
      <c r="L245" s="36">
        <v>0</v>
      </c>
      <c r="M245" s="36">
        <v>0</v>
      </c>
      <c r="N245" s="36">
        <v>485</v>
      </c>
      <c r="O245" s="36">
        <v>0</v>
      </c>
      <c r="P245" s="36">
        <v>0</v>
      </c>
      <c r="Q245" s="36">
        <v>145</v>
      </c>
      <c r="R245" s="36">
        <v>140</v>
      </c>
      <c r="S245" s="36">
        <v>0</v>
      </c>
      <c r="T245" s="36">
        <v>0</v>
      </c>
      <c r="U245" s="36">
        <v>96.55</v>
      </c>
      <c r="V245" s="36">
        <v>96.55</v>
      </c>
      <c r="W245" s="36">
        <v>140</v>
      </c>
      <c r="X245" s="36">
        <v>7</v>
      </c>
      <c r="Y245" s="36">
        <v>4.22</v>
      </c>
      <c r="Z245" s="36">
        <v>287</v>
      </c>
      <c r="AA245" s="36">
        <v>284.99</v>
      </c>
      <c r="AB245" s="36">
        <v>99.3</v>
      </c>
      <c r="AC245" s="36">
        <v>316</v>
      </c>
      <c r="AD245" s="36">
        <v>311.01</v>
      </c>
      <c r="AE245" s="36">
        <v>98.42</v>
      </c>
      <c r="AF245" s="36">
        <v>2.56</v>
      </c>
      <c r="AG245" s="36">
        <v>0.31111109999999997</v>
      </c>
      <c r="AH245" s="36">
        <v>43.84</v>
      </c>
      <c r="AI245" s="36">
        <v>12.15</v>
      </c>
      <c r="AJ245" s="46">
        <f t="shared" ca="1" si="4"/>
        <v>6</v>
      </c>
      <c r="AK245" s="47">
        <v>4.2163594747620774</v>
      </c>
      <c r="AL245" s="48">
        <v>5.0025000000000039</v>
      </c>
      <c r="AM245" s="1">
        <v>0</v>
      </c>
      <c r="AN245" s="1">
        <v>0</v>
      </c>
      <c r="AO245" s="1">
        <v>2</v>
      </c>
      <c r="AP245" s="1">
        <v>0</v>
      </c>
      <c r="AQ245" s="1">
        <v>0</v>
      </c>
      <c r="AR245" s="36">
        <v>1</v>
      </c>
      <c r="AS245" s="36">
        <v>1</v>
      </c>
      <c r="AT245" s="36">
        <v>1</v>
      </c>
      <c r="AU245" s="36">
        <v>1</v>
      </c>
    </row>
    <row r="246" spans="1:47">
      <c r="A246" s="49">
        <v>41910.75</v>
      </c>
      <c r="B246" s="36" t="s">
        <v>94</v>
      </c>
      <c r="C246" s="36" t="s">
        <v>100</v>
      </c>
      <c r="D246" s="36" t="s">
        <v>338</v>
      </c>
      <c r="E246" s="36" t="s">
        <v>99</v>
      </c>
      <c r="F246" s="36" t="s">
        <v>1092</v>
      </c>
      <c r="G246" s="36">
        <v>4</v>
      </c>
      <c r="H246" s="36">
        <v>55</v>
      </c>
      <c r="I246" s="36">
        <v>22.84</v>
      </c>
      <c r="J246" s="36">
        <v>15.76</v>
      </c>
      <c r="K246" s="36">
        <v>611</v>
      </c>
      <c r="L246" s="36">
        <v>0</v>
      </c>
      <c r="M246" s="36">
        <v>0</v>
      </c>
      <c r="N246" s="36">
        <v>611</v>
      </c>
      <c r="O246" s="36">
        <v>3</v>
      </c>
      <c r="P246" s="36">
        <v>0.49</v>
      </c>
      <c r="Q246" s="36">
        <v>310</v>
      </c>
      <c r="R246" s="36">
        <v>304</v>
      </c>
      <c r="S246" s="36">
        <v>0</v>
      </c>
      <c r="T246" s="36">
        <v>0</v>
      </c>
      <c r="U246" s="36">
        <v>98.06</v>
      </c>
      <c r="V246" s="36">
        <v>97.58</v>
      </c>
      <c r="W246" s="36">
        <v>304</v>
      </c>
      <c r="X246" s="36">
        <v>0</v>
      </c>
      <c r="Y246" s="36">
        <v>0</v>
      </c>
      <c r="Z246" s="36">
        <v>635</v>
      </c>
      <c r="AA246" s="36">
        <v>635</v>
      </c>
      <c r="AB246" s="36">
        <v>100</v>
      </c>
      <c r="AC246" s="36">
        <v>638</v>
      </c>
      <c r="AD246" s="36">
        <v>629</v>
      </c>
      <c r="AE246" s="36">
        <v>98.59</v>
      </c>
      <c r="AF246" s="36">
        <v>4.54</v>
      </c>
      <c r="AG246" s="36">
        <v>0.38333329999999999</v>
      </c>
      <c r="AH246" s="36">
        <v>28.8</v>
      </c>
      <c r="AI246" s="36">
        <v>8.4499999999999993</v>
      </c>
      <c r="AJ246" s="46">
        <f t="shared" ca="1" si="4"/>
        <v>6</v>
      </c>
      <c r="AK246" s="47">
        <v>0</v>
      </c>
      <c r="AL246" s="48">
        <v>7.5020000000000051</v>
      </c>
      <c r="AM246" s="1">
        <v>0</v>
      </c>
      <c r="AN246" s="1">
        <v>0</v>
      </c>
      <c r="AO246" s="1">
        <v>1</v>
      </c>
      <c r="AP246" s="1">
        <v>0</v>
      </c>
      <c r="AQ246" s="1">
        <v>0</v>
      </c>
      <c r="AR246" s="36">
        <v>0</v>
      </c>
      <c r="AS246" s="36">
        <v>1</v>
      </c>
      <c r="AT246" s="36">
        <v>0</v>
      </c>
      <c r="AU246" s="36">
        <v>1</v>
      </c>
    </row>
    <row r="247" spans="1:47">
      <c r="A247" s="49">
        <v>41910.75</v>
      </c>
      <c r="B247" s="36" t="s">
        <v>94</v>
      </c>
      <c r="C247" s="36" t="s">
        <v>97</v>
      </c>
      <c r="D247" s="36" t="s">
        <v>791</v>
      </c>
      <c r="E247" s="36" t="s">
        <v>99</v>
      </c>
      <c r="F247" s="36" t="s">
        <v>1093</v>
      </c>
      <c r="G247" s="36">
        <v>2</v>
      </c>
      <c r="H247" s="36">
        <v>23</v>
      </c>
      <c r="I247" s="36">
        <v>9.7100000000000009</v>
      </c>
      <c r="J247" s="36">
        <v>5.08</v>
      </c>
      <c r="K247" s="36">
        <v>1060</v>
      </c>
      <c r="L247" s="36">
        <v>0</v>
      </c>
      <c r="M247" s="36">
        <v>0</v>
      </c>
      <c r="N247" s="36">
        <v>1060</v>
      </c>
      <c r="O247" s="36">
        <v>29</v>
      </c>
      <c r="P247" s="36">
        <v>2.74</v>
      </c>
      <c r="Q247" s="36">
        <v>194</v>
      </c>
      <c r="R247" s="36">
        <v>192</v>
      </c>
      <c r="S247" s="36">
        <v>0</v>
      </c>
      <c r="T247" s="36">
        <v>0</v>
      </c>
      <c r="U247" s="36">
        <v>98.97</v>
      </c>
      <c r="V247" s="36">
        <v>96.26</v>
      </c>
      <c r="W247" s="36">
        <v>192</v>
      </c>
      <c r="X247" s="36">
        <v>1</v>
      </c>
      <c r="Y247" s="36">
        <v>0.57999999999999996</v>
      </c>
      <c r="Z247" s="36">
        <v>602</v>
      </c>
      <c r="AA247" s="36">
        <v>585.99</v>
      </c>
      <c r="AB247" s="36">
        <v>97.34</v>
      </c>
      <c r="AC247" s="36">
        <v>575</v>
      </c>
      <c r="AD247" s="36">
        <v>565.97</v>
      </c>
      <c r="AE247" s="36">
        <v>98.43</v>
      </c>
      <c r="AF247" s="36">
        <v>3.05</v>
      </c>
      <c r="AG247" s="36">
        <v>1.3666670000000001</v>
      </c>
      <c r="AH247" s="36">
        <v>59.99</v>
      </c>
      <c r="AI247" s="36">
        <v>44.81</v>
      </c>
      <c r="AJ247" s="46">
        <f t="shared" ca="1" si="4"/>
        <v>6</v>
      </c>
      <c r="AK247" s="47">
        <v>0.58146296080939641</v>
      </c>
      <c r="AL247" s="48">
        <v>7.2555999999999905</v>
      </c>
      <c r="AM247" s="1">
        <v>0</v>
      </c>
      <c r="AN247" s="1">
        <v>0</v>
      </c>
      <c r="AO247" s="1">
        <v>1</v>
      </c>
      <c r="AP247" s="1">
        <v>1</v>
      </c>
      <c r="AQ247" s="1">
        <v>0</v>
      </c>
      <c r="AR247" s="36">
        <v>0</v>
      </c>
      <c r="AS247" s="36">
        <v>1</v>
      </c>
      <c r="AT247" s="36">
        <v>1</v>
      </c>
      <c r="AU247" s="36">
        <v>1</v>
      </c>
    </row>
    <row r="248" spans="1:47">
      <c r="A248" s="49">
        <v>41910.75</v>
      </c>
      <c r="B248" s="36" t="s">
        <v>94</v>
      </c>
      <c r="C248" s="36" t="s">
        <v>95</v>
      </c>
      <c r="D248" s="36" t="s">
        <v>944</v>
      </c>
      <c r="E248" s="36" t="s">
        <v>99</v>
      </c>
      <c r="F248" s="36" t="s">
        <v>1094</v>
      </c>
      <c r="G248" s="36">
        <v>2</v>
      </c>
      <c r="H248" s="36">
        <v>23</v>
      </c>
      <c r="I248" s="36">
        <v>9.66</v>
      </c>
      <c r="J248" s="36">
        <v>5.08</v>
      </c>
      <c r="K248" s="36">
        <v>983</v>
      </c>
      <c r="L248" s="36">
        <v>0</v>
      </c>
      <c r="M248" s="36">
        <v>0</v>
      </c>
      <c r="N248" s="36">
        <v>983</v>
      </c>
      <c r="O248" s="36">
        <v>6</v>
      </c>
      <c r="P248" s="36">
        <v>0.61</v>
      </c>
      <c r="Q248" s="36">
        <v>318</v>
      </c>
      <c r="R248" s="36">
        <v>317</v>
      </c>
      <c r="S248" s="36">
        <v>0</v>
      </c>
      <c r="T248" s="36">
        <v>0</v>
      </c>
      <c r="U248" s="36">
        <v>99.69</v>
      </c>
      <c r="V248" s="36">
        <v>99.08</v>
      </c>
      <c r="W248" s="36">
        <v>317</v>
      </c>
      <c r="X248" s="36">
        <v>9</v>
      </c>
      <c r="Y248" s="36">
        <v>3.02</v>
      </c>
      <c r="Z248" s="36">
        <v>995</v>
      </c>
      <c r="AA248" s="36">
        <v>990.02</v>
      </c>
      <c r="AB248" s="36">
        <v>99.5</v>
      </c>
      <c r="AC248" s="36">
        <v>972</v>
      </c>
      <c r="AD248" s="36">
        <v>971.03</v>
      </c>
      <c r="AE248" s="36">
        <v>99.9</v>
      </c>
      <c r="AF248" s="36">
        <v>4.04</v>
      </c>
      <c r="AG248" s="36">
        <v>2.572222</v>
      </c>
      <c r="AH248" s="36">
        <v>79.55</v>
      </c>
      <c r="AI248" s="36">
        <v>63.6</v>
      </c>
      <c r="AJ248" s="46">
        <f t="shared" ca="1" si="4"/>
        <v>6</v>
      </c>
      <c r="AK248" s="47">
        <v>3.0200328848025237</v>
      </c>
      <c r="AL248" s="48">
        <v>2.9256000000000051</v>
      </c>
      <c r="AM248" s="1">
        <v>0</v>
      </c>
      <c r="AN248" s="1">
        <v>0</v>
      </c>
      <c r="AO248" s="1">
        <v>1</v>
      </c>
      <c r="AP248" s="1">
        <v>0</v>
      </c>
      <c r="AQ248" s="1">
        <v>0</v>
      </c>
      <c r="AR248" s="36">
        <v>1</v>
      </c>
      <c r="AS248" s="36">
        <v>0</v>
      </c>
      <c r="AT248" s="36">
        <v>1</v>
      </c>
      <c r="AU248" s="36">
        <v>0</v>
      </c>
    </row>
    <row r="249" spans="1:47">
      <c r="A249" s="49">
        <v>41910.791666666664</v>
      </c>
      <c r="B249" s="36" t="s">
        <v>94</v>
      </c>
      <c r="C249" s="36" t="s">
        <v>100</v>
      </c>
      <c r="D249" s="36" t="s">
        <v>255</v>
      </c>
      <c r="E249" s="36" t="s">
        <v>99</v>
      </c>
      <c r="F249" s="36" t="s">
        <v>332</v>
      </c>
      <c r="G249" s="36">
        <v>4</v>
      </c>
      <c r="H249" s="36">
        <v>55</v>
      </c>
      <c r="I249" s="36">
        <v>21.46</v>
      </c>
      <c r="J249" s="36">
        <v>14.04</v>
      </c>
      <c r="K249" s="36">
        <v>1310</v>
      </c>
      <c r="L249" s="36">
        <v>0</v>
      </c>
      <c r="M249" s="36">
        <v>0</v>
      </c>
      <c r="N249" s="36">
        <v>1310</v>
      </c>
      <c r="O249" s="36">
        <v>29</v>
      </c>
      <c r="P249" s="36">
        <v>2.21</v>
      </c>
      <c r="Q249" s="36">
        <v>557</v>
      </c>
      <c r="R249" s="36">
        <v>552</v>
      </c>
      <c r="S249" s="36">
        <v>0</v>
      </c>
      <c r="T249" s="36">
        <v>0</v>
      </c>
      <c r="U249" s="36">
        <v>99.1</v>
      </c>
      <c r="V249" s="36">
        <v>96.91</v>
      </c>
      <c r="W249" s="36">
        <v>552</v>
      </c>
      <c r="X249" s="36">
        <v>4</v>
      </c>
      <c r="Y249" s="36">
        <v>0.65</v>
      </c>
      <c r="Z249" s="36">
        <v>1757</v>
      </c>
      <c r="AA249" s="36">
        <v>1754.01</v>
      </c>
      <c r="AB249" s="36">
        <v>99.83</v>
      </c>
      <c r="AC249" s="36">
        <v>1818</v>
      </c>
      <c r="AD249" s="36">
        <v>1814.91</v>
      </c>
      <c r="AE249" s="36">
        <v>99.83</v>
      </c>
      <c r="AF249" s="36">
        <v>12.26</v>
      </c>
      <c r="AG249" s="36">
        <v>4.4888890000000004</v>
      </c>
      <c r="AH249" s="36">
        <v>87.29</v>
      </c>
      <c r="AI249" s="36">
        <v>36.630000000000003</v>
      </c>
      <c r="AJ249" s="46">
        <f t="shared" ca="1" si="4"/>
        <v>6</v>
      </c>
      <c r="AK249" s="47">
        <v>0.65263501386849421</v>
      </c>
      <c r="AL249" s="48">
        <v>17.211300000000019</v>
      </c>
      <c r="AM249" s="1">
        <v>0</v>
      </c>
      <c r="AN249" s="1">
        <v>0</v>
      </c>
      <c r="AO249" s="1">
        <v>1</v>
      </c>
      <c r="AP249" s="1">
        <v>0</v>
      </c>
      <c r="AQ249" s="1">
        <v>0</v>
      </c>
      <c r="AR249" s="36">
        <v>0</v>
      </c>
      <c r="AS249" s="36">
        <v>1</v>
      </c>
      <c r="AT249" s="36">
        <v>1</v>
      </c>
      <c r="AU249" s="36">
        <v>5</v>
      </c>
    </row>
    <row r="250" spans="1:47">
      <c r="A250" s="49">
        <v>41910.791666666664</v>
      </c>
      <c r="B250" s="36" t="s">
        <v>94</v>
      </c>
      <c r="C250" s="36" t="s">
        <v>100</v>
      </c>
      <c r="D250" s="36" t="s">
        <v>269</v>
      </c>
      <c r="E250" s="36" t="s">
        <v>99</v>
      </c>
      <c r="F250" s="36" t="s">
        <v>353</v>
      </c>
      <c r="G250" s="36">
        <v>4</v>
      </c>
      <c r="H250" s="36">
        <v>55</v>
      </c>
      <c r="I250" s="36">
        <v>21.86</v>
      </c>
      <c r="J250" s="36">
        <v>14.9</v>
      </c>
      <c r="K250" s="36">
        <v>2556</v>
      </c>
      <c r="L250" s="36">
        <v>0</v>
      </c>
      <c r="M250" s="36">
        <v>0</v>
      </c>
      <c r="N250" s="36">
        <v>2556</v>
      </c>
      <c r="O250" s="36">
        <v>20</v>
      </c>
      <c r="P250" s="36">
        <v>0.78</v>
      </c>
      <c r="Q250" s="36">
        <v>1179</v>
      </c>
      <c r="R250" s="36">
        <v>1176</v>
      </c>
      <c r="S250" s="36">
        <v>0</v>
      </c>
      <c r="T250" s="36">
        <v>0</v>
      </c>
      <c r="U250" s="36">
        <v>99.75</v>
      </c>
      <c r="V250" s="36">
        <v>98.97</v>
      </c>
      <c r="W250" s="36">
        <v>1176</v>
      </c>
      <c r="X250" s="36">
        <v>36</v>
      </c>
      <c r="Y250" s="36">
        <v>3.09</v>
      </c>
      <c r="Z250" s="36">
        <v>1471</v>
      </c>
      <c r="AA250" s="36">
        <v>1454.97</v>
      </c>
      <c r="AB250" s="36">
        <v>98.91</v>
      </c>
      <c r="AC250" s="36">
        <v>1461</v>
      </c>
      <c r="AD250" s="36">
        <v>1444.05</v>
      </c>
      <c r="AE250" s="36">
        <v>98.84</v>
      </c>
      <c r="AF250" s="36">
        <v>14.72</v>
      </c>
      <c r="AG250" s="36">
        <v>6.8166669999999998</v>
      </c>
      <c r="AH250" s="36">
        <v>98.81</v>
      </c>
      <c r="AI250" s="36">
        <v>46.3</v>
      </c>
      <c r="AJ250" s="46">
        <f t="shared" ca="1" si="4"/>
        <v>6</v>
      </c>
      <c r="AK250" s="47">
        <v>3.0899165722525486</v>
      </c>
      <c r="AL250" s="48">
        <v>12.143700000000013</v>
      </c>
      <c r="AM250" s="1">
        <v>0</v>
      </c>
      <c r="AN250" s="1">
        <v>0</v>
      </c>
      <c r="AO250" s="1">
        <v>1</v>
      </c>
      <c r="AP250" s="1">
        <v>0</v>
      </c>
      <c r="AQ250" s="1">
        <v>0</v>
      </c>
      <c r="AR250" s="36">
        <v>1</v>
      </c>
      <c r="AS250" s="36">
        <v>0</v>
      </c>
      <c r="AT250" s="36">
        <v>4</v>
      </c>
      <c r="AU250" s="36">
        <v>0</v>
      </c>
    </row>
    <row r="251" spans="1:47">
      <c r="A251" s="49">
        <v>41910.791666666664</v>
      </c>
      <c r="B251" s="36" t="s">
        <v>94</v>
      </c>
      <c r="C251" s="36" t="s">
        <v>100</v>
      </c>
      <c r="D251" s="36" t="s">
        <v>257</v>
      </c>
      <c r="E251" s="36" t="s">
        <v>99</v>
      </c>
      <c r="F251" s="36" t="s">
        <v>258</v>
      </c>
      <c r="G251" s="36">
        <v>4</v>
      </c>
      <c r="H251" s="36">
        <v>55</v>
      </c>
      <c r="I251" s="36">
        <v>22.42</v>
      </c>
      <c r="J251" s="36">
        <v>14.9</v>
      </c>
      <c r="K251" s="36">
        <v>896</v>
      </c>
      <c r="L251" s="36">
        <v>0</v>
      </c>
      <c r="M251" s="36">
        <v>0</v>
      </c>
      <c r="N251" s="36">
        <v>896</v>
      </c>
      <c r="O251" s="36">
        <v>13</v>
      </c>
      <c r="P251" s="36">
        <v>1.45</v>
      </c>
      <c r="Q251" s="36">
        <v>479</v>
      </c>
      <c r="R251" s="36">
        <v>476</v>
      </c>
      <c r="S251" s="36">
        <v>0</v>
      </c>
      <c r="T251" s="36">
        <v>0</v>
      </c>
      <c r="U251" s="36">
        <v>99.37</v>
      </c>
      <c r="V251" s="36">
        <v>97.93</v>
      </c>
      <c r="W251" s="36">
        <v>476</v>
      </c>
      <c r="X251" s="36">
        <v>16</v>
      </c>
      <c r="Y251" s="36">
        <v>3.48</v>
      </c>
      <c r="Z251" s="36">
        <v>799</v>
      </c>
      <c r="AA251" s="36">
        <v>797.96</v>
      </c>
      <c r="AB251" s="36">
        <v>99.87</v>
      </c>
      <c r="AC251" s="36">
        <v>784</v>
      </c>
      <c r="AD251" s="36">
        <v>781.96</v>
      </c>
      <c r="AE251" s="36">
        <v>99.74</v>
      </c>
      <c r="AF251" s="36">
        <v>6.49</v>
      </c>
      <c r="AG251" s="36">
        <v>5.5555559999999997E-3</v>
      </c>
      <c r="AH251" s="36">
        <v>43.59</v>
      </c>
      <c r="AI251" s="36">
        <v>0.09</v>
      </c>
      <c r="AJ251" s="46">
        <f t="shared" ca="1" si="4"/>
        <v>6</v>
      </c>
      <c r="AK251" s="47">
        <v>3.4782608695652173</v>
      </c>
      <c r="AL251" s="48">
        <v>9.9152999999999683</v>
      </c>
      <c r="AM251" s="1">
        <v>0</v>
      </c>
      <c r="AN251" s="1">
        <v>0</v>
      </c>
      <c r="AO251" s="1">
        <v>2</v>
      </c>
      <c r="AP251" s="1">
        <v>0</v>
      </c>
      <c r="AQ251" s="1">
        <v>0</v>
      </c>
      <c r="AR251" s="36">
        <v>1</v>
      </c>
      <c r="AS251" s="36">
        <v>1</v>
      </c>
      <c r="AT251" s="36">
        <v>2</v>
      </c>
      <c r="AU251" s="36">
        <v>3</v>
      </c>
    </row>
    <row r="252" spans="1:47">
      <c r="A252" s="49">
        <v>41910.791666666664</v>
      </c>
      <c r="B252" s="36" t="s">
        <v>94</v>
      </c>
      <c r="C252" s="36" t="s">
        <v>100</v>
      </c>
      <c r="D252" s="36" t="s">
        <v>257</v>
      </c>
      <c r="E252" s="36" t="s">
        <v>99</v>
      </c>
      <c r="F252" s="36" t="s">
        <v>333</v>
      </c>
      <c r="G252" s="36">
        <v>4</v>
      </c>
      <c r="H252" s="36">
        <v>55</v>
      </c>
      <c r="I252" s="36">
        <v>22.63</v>
      </c>
      <c r="J252" s="36">
        <v>15.76</v>
      </c>
      <c r="K252" s="36">
        <v>1175</v>
      </c>
      <c r="L252" s="36">
        <v>0</v>
      </c>
      <c r="M252" s="36">
        <v>0</v>
      </c>
      <c r="N252" s="36">
        <v>1175</v>
      </c>
      <c r="O252" s="36">
        <v>12</v>
      </c>
      <c r="P252" s="36">
        <v>1.02</v>
      </c>
      <c r="Q252" s="36">
        <v>536</v>
      </c>
      <c r="R252" s="36">
        <v>530</v>
      </c>
      <c r="S252" s="36">
        <v>0</v>
      </c>
      <c r="T252" s="36">
        <v>0</v>
      </c>
      <c r="U252" s="36">
        <v>98.88</v>
      </c>
      <c r="V252" s="36">
        <v>97.87</v>
      </c>
      <c r="W252" s="36">
        <v>530</v>
      </c>
      <c r="X252" s="36">
        <v>4</v>
      </c>
      <c r="Y252" s="36">
        <v>0.76</v>
      </c>
      <c r="Z252" s="36">
        <v>302</v>
      </c>
      <c r="AA252" s="36">
        <v>302</v>
      </c>
      <c r="AB252" s="36">
        <v>100</v>
      </c>
      <c r="AC252" s="36">
        <v>301</v>
      </c>
      <c r="AD252" s="36">
        <v>300.01</v>
      </c>
      <c r="AE252" s="36">
        <v>99.67</v>
      </c>
      <c r="AF252" s="36">
        <v>7.22</v>
      </c>
      <c r="AG252" s="36">
        <v>8.8888889999999998E-2</v>
      </c>
      <c r="AH252" s="36">
        <v>45.79</v>
      </c>
      <c r="AI252" s="36">
        <v>1.23</v>
      </c>
      <c r="AJ252" s="46">
        <f t="shared" ca="1" si="4"/>
        <v>6</v>
      </c>
      <c r="AK252" s="47">
        <v>0.75756140982178366</v>
      </c>
      <c r="AL252" s="48">
        <v>11.416799999999975</v>
      </c>
      <c r="AM252" s="1">
        <v>0</v>
      </c>
      <c r="AN252" s="1">
        <v>0</v>
      </c>
      <c r="AO252" s="1">
        <v>1</v>
      </c>
      <c r="AP252" s="1">
        <v>0</v>
      </c>
      <c r="AQ252" s="1">
        <v>1</v>
      </c>
      <c r="AR252" s="36">
        <v>0</v>
      </c>
      <c r="AS252" s="36">
        <v>1</v>
      </c>
      <c r="AT252" s="36">
        <v>1</v>
      </c>
      <c r="AU252" s="36">
        <v>5</v>
      </c>
    </row>
    <row r="253" spans="1:47">
      <c r="A253" s="49">
        <v>41910.791666666664</v>
      </c>
      <c r="B253" s="36" t="s">
        <v>94</v>
      </c>
      <c r="C253" s="36" t="s">
        <v>100</v>
      </c>
      <c r="D253" s="36" t="s">
        <v>1095</v>
      </c>
      <c r="E253" s="36" t="s">
        <v>99</v>
      </c>
      <c r="F253" s="36" t="s">
        <v>1096</v>
      </c>
      <c r="G253" s="36">
        <v>2</v>
      </c>
      <c r="H253" s="36">
        <v>27.88</v>
      </c>
      <c r="I253" s="36">
        <v>11.21</v>
      </c>
      <c r="J253" s="36">
        <v>5.84</v>
      </c>
      <c r="K253" s="36">
        <v>1629</v>
      </c>
      <c r="L253" s="36">
        <v>0</v>
      </c>
      <c r="M253" s="36">
        <v>0</v>
      </c>
      <c r="N253" s="36">
        <v>1629</v>
      </c>
      <c r="O253" s="36">
        <v>34</v>
      </c>
      <c r="P253" s="36">
        <v>2.09</v>
      </c>
      <c r="Q253" s="36">
        <v>555</v>
      </c>
      <c r="R253" s="36">
        <v>550</v>
      </c>
      <c r="S253" s="36">
        <v>0</v>
      </c>
      <c r="T253" s="36">
        <v>0</v>
      </c>
      <c r="U253" s="36">
        <v>99.1</v>
      </c>
      <c r="V253" s="36">
        <v>97.03</v>
      </c>
      <c r="W253" s="36">
        <v>550</v>
      </c>
      <c r="X253" s="36">
        <v>103</v>
      </c>
      <c r="Y253" s="36">
        <v>18.53</v>
      </c>
      <c r="Z253" s="36">
        <v>1653</v>
      </c>
      <c r="AA253" s="36">
        <v>1639.94</v>
      </c>
      <c r="AB253" s="36">
        <v>99.21</v>
      </c>
      <c r="AC253" s="36">
        <v>1653</v>
      </c>
      <c r="AD253" s="36">
        <v>1646.06</v>
      </c>
      <c r="AE253" s="36">
        <v>99.58</v>
      </c>
      <c r="AF253" s="36">
        <v>6.38</v>
      </c>
      <c r="AG253" s="36">
        <v>4.3277780000000003</v>
      </c>
      <c r="AH253" s="36">
        <v>109.17</v>
      </c>
      <c r="AI253" s="36">
        <v>67.86</v>
      </c>
      <c r="AJ253" s="46">
        <f t="shared" ca="1" si="4"/>
        <v>6</v>
      </c>
      <c r="AK253" s="47">
        <v>18.521182478601744</v>
      </c>
      <c r="AL253" s="48">
        <v>16.483499999999996</v>
      </c>
      <c r="AM253" s="1">
        <v>1</v>
      </c>
      <c r="AN253" s="1">
        <v>0</v>
      </c>
      <c r="AO253" s="1">
        <v>3</v>
      </c>
      <c r="AP253" s="1">
        <v>3</v>
      </c>
      <c r="AQ253" s="1">
        <v>0</v>
      </c>
      <c r="AR253" s="36">
        <v>1</v>
      </c>
      <c r="AS253" s="36">
        <v>1</v>
      </c>
      <c r="AT253" s="36">
        <v>4</v>
      </c>
      <c r="AU253" s="36">
        <v>1</v>
      </c>
    </row>
    <row r="254" spans="1:47">
      <c r="A254" s="49">
        <v>41910.791666666664</v>
      </c>
      <c r="B254" s="36" t="s">
        <v>94</v>
      </c>
      <c r="C254" s="36" t="s">
        <v>100</v>
      </c>
      <c r="D254" s="36" t="s">
        <v>694</v>
      </c>
      <c r="E254" s="36" t="s">
        <v>99</v>
      </c>
      <c r="F254" s="36" t="s">
        <v>695</v>
      </c>
      <c r="G254" s="36">
        <v>5</v>
      </c>
      <c r="H254" s="36">
        <v>71</v>
      </c>
      <c r="I254" s="36">
        <v>28.41</v>
      </c>
      <c r="J254" s="36">
        <v>20.149999999999999</v>
      </c>
      <c r="K254" s="36">
        <v>2979</v>
      </c>
      <c r="L254" s="36">
        <v>0</v>
      </c>
      <c r="M254" s="36">
        <v>0</v>
      </c>
      <c r="N254" s="36">
        <v>2979</v>
      </c>
      <c r="O254" s="36">
        <v>20</v>
      </c>
      <c r="P254" s="36">
        <v>0.67</v>
      </c>
      <c r="Q254" s="36">
        <v>1244</v>
      </c>
      <c r="R254" s="36">
        <v>1234</v>
      </c>
      <c r="S254" s="36">
        <v>0</v>
      </c>
      <c r="T254" s="36">
        <v>0</v>
      </c>
      <c r="U254" s="36">
        <v>99.2</v>
      </c>
      <c r="V254" s="36">
        <v>98.54</v>
      </c>
      <c r="W254" s="36">
        <v>1234</v>
      </c>
      <c r="X254" s="36">
        <v>30</v>
      </c>
      <c r="Y254" s="36">
        <v>2.44</v>
      </c>
      <c r="Z254" s="36">
        <v>341</v>
      </c>
      <c r="AA254" s="36">
        <v>326.98</v>
      </c>
      <c r="AB254" s="36">
        <v>95.89</v>
      </c>
      <c r="AC254" s="36">
        <v>323</v>
      </c>
      <c r="AD254" s="36">
        <v>323</v>
      </c>
      <c r="AE254" s="36">
        <v>100</v>
      </c>
      <c r="AF254" s="36">
        <v>17.22</v>
      </c>
      <c r="AG254" s="36">
        <v>7.9333330000000002</v>
      </c>
      <c r="AH254" s="36">
        <v>85.44</v>
      </c>
      <c r="AI254" s="36">
        <v>46.08</v>
      </c>
      <c r="AJ254" s="46">
        <f t="shared" ca="1" si="4"/>
        <v>6</v>
      </c>
      <c r="AK254" s="47">
        <v>2.438984731955578</v>
      </c>
      <c r="AL254" s="48">
        <v>18.162399999999923</v>
      </c>
      <c r="AM254" s="1">
        <v>0</v>
      </c>
      <c r="AN254" s="1">
        <v>0</v>
      </c>
      <c r="AO254" s="1">
        <v>1</v>
      </c>
      <c r="AP254" s="1">
        <v>0</v>
      </c>
      <c r="AQ254" s="1">
        <v>0</v>
      </c>
      <c r="AR254" s="36">
        <v>1</v>
      </c>
      <c r="AS254" s="36">
        <v>0</v>
      </c>
      <c r="AT254" s="36">
        <v>1</v>
      </c>
      <c r="AU254" s="36">
        <v>0</v>
      </c>
    </row>
    <row r="255" spans="1:47">
      <c r="A255" s="49">
        <v>41910.791666666664</v>
      </c>
      <c r="B255" s="36" t="s">
        <v>94</v>
      </c>
      <c r="C255" s="36" t="s">
        <v>100</v>
      </c>
      <c r="D255" s="36" t="s">
        <v>475</v>
      </c>
      <c r="E255" s="36" t="s">
        <v>99</v>
      </c>
      <c r="F255" s="36" t="s">
        <v>476</v>
      </c>
      <c r="G255" s="36">
        <v>6</v>
      </c>
      <c r="H255" s="36">
        <v>87</v>
      </c>
      <c r="I255" s="36">
        <v>32.93</v>
      </c>
      <c r="J255" s="36">
        <v>24.63</v>
      </c>
      <c r="K255" s="36">
        <v>2268</v>
      </c>
      <c r="L255" s="36">
        <v>0</v>
      </c>
      <c r="M255" s="36">
        <v>0</v>
      </c>
      <c r="N255" s="36">
        <v>2268</v>
      </c>
      <c r="O255" s="36">
        <v>40</v>
      </c>
      <c r="P255" s="36">
        <v>1.76</v>
      </c>
      <c r="Q255" s="36">
        <v>845</v>
      </c>
      <c r="R255" s="36">
        <v>838</v>
      </c>
      <c r="S255" s="36">
        <v>0</v>
      </c>
      <c r="T255" s="36">
        <v>0</v>
      </c>
      <c r="U255" s="36">
        <v>99.17</v>
      </c>
      <c r="V255" s="36">
        <v>97.42</v>
      </c>
      <c r="W255" s="36">
        <v>838</v>
      </c>
      <c r="X255" s="36">
        <v>15</v>
      </c>
      <c r="Y255" s="36">
        <v>2.19</v>
      </c>
      <c r="Z255" s="36">
        <v>2124</v>
      </c>
      <c r="AA255" s="36">
        <v>1893.97</v>
      </c>
      <c r="AB255" s="36">
        <v>89.17</v>
      </c>
      <c r="AC255" s="36">
        <v>1769</v>
      </c>
      <c r="AD255" s="36">
        <v>1739.99</v>
      </c>
      <c r="AE255" s="36">
        <v>98.36</v>
      </c>
      <c r="AF255" s="36">
        <v>11.29</v>
      </c>
      <c r="AG255" s="36">
        <v>6.5222220000000002</v>
      </c>
      <c r="AH255" s="36">
        <v>45.86</v>
      </c>
      <c r="AI255" s="36">
        <v>57.75</v>
      </c>
      <c r="AJ255" s="46">
        <f t="shared" ca="1" si="4"/>
        <v>6</v>
      </c>
      <c r="AK255" s="47">
        <v>2.1929183357211786</v>
      </c>
      <c r="AL255" s="48">
        <v>21.800999999999984</v>
      </c>
      <c r="AM255" s="1">
        <v>0</v>
      </c>
      <c r="AN255" s="1">
        <v>0</v>
      </c>
      <c r="AO255" s="1">
        <v>2</v>
      </c>
      <c r="AP255" s="1">
        <v>0</v>
      </c>
      <c r="AQ255" s="1">
        <v>0</v>
      </c>
      <c r="AR255" s="36">
        <v>1</v>
      </c>
      <c r="AS255" s="36">
        <v>1</v>
      </c>
      <c r="AT255" s="36">
        <v>3</v>
      </c>
      <c r="AU255" s="36">
        <v>5</v>
      </c>
    </row>
    <row r="256" spans="1:47">
      <c r="A256" s="49">
        <v>41910.791666666664</v>
      </c>
      <c r="B256" s="36" t="s">
        <v>94</v>
      </c>
      <c r="C256" s="36" t="s">
        <v>100</v>
      </c>
      <c r="D256" s="36" t="s">
        <v>400</v>
      </c>
      <c r="E256" s="36" t="s">
        <v>99</v>
      </c>
      <c r="F256" s="36" t="s">
        <v>1097</v>
      </c>
      <c r="G256" s="36">
        <v>2</v>
      </c>
      <c r="H256" s="36">
        <v>23</v>
      </c>
      <c r="I256" s="36">
        <v>10.65</v>
      </c>
      <c r="J256" s="36">
        <v>5.84</v>
      </c>
      <c r="K256" s="36">
        <v>673</v>
      </c>
      <c r="L256" s="36">
        <v>0</v>
      </c>
      <c r="M256" s="36">
        <v>0</v>
      </c>
      <c r="N256" s="36">
        <v>673</v>
      </c>
      <c r="O256" s="36">
        <v>4</v>
      </c>
      <c r="P256" s="36">
        <v>0.59</v>
      </c>
      <c r="Q256" s="36">
        <v>286</v>
      </c>
      <c r="R256" s="36">
        <v>279</v>
      </c>
      <c r="S256" s="36">
        <v>0</v>
      </c>
      <c r="T256" s="36">
        <v>0</v>
      </c>
      <c r="U256" s="36">
        <v>97.55</v>
      </c>
      <c r="V256" s="36">
        <v>96.97</v>
      </c>
      <c r="W256" s="36">
        <v>279</v>
      </c>
      <c r="X256" s="36">
        <v>2</v>
      </c>
      <c r="Y256" s="36">
        <v>0.71</v>
      </c>
      <c r="Z256" s="36">
        <v>200</v>
      </c>
      <c r="AA256" s="36">
        <v>200</v>
      </c>
      <c r="AB256" s="36">
        <v>100</v>
      </c>
      <c r="AC256" s="36">
        <v>206</v>
      </c>
      <c r="AD256" s="36">
        <v>202.99</v>
      </c>
      <c r="AE256" s="36">
        <v>98.54</v>
      </c>
      <c r="AF256" s="36">
        <v>4.93</v>
      </c>
      <c r="AG256" s="36">
        <v>2.9888889999999999</v>
      </c>
      <c r="AH256" s="36">
        <v>84.45</v>
      </c>
      <c r="AI256" s="36">
        <v>60.59</v>
      </c>
      <c r="AJ256" s="46">
        <f t="shared" ca="1" si="4"/>
        <v>6</v>
      </c>
      <c r="AK256" s="47">
        <v>0.70924500868825135</v>
      </c>
      <c r="AL256" s="48">
        <v>8.6658000000000044</v>
      </c>
      <c r="AM256" s="1">
        <v>0</v>
      </c>
      <c r="AN256" s="1">
        <v>0</v>
      </c>
      <c r="AO256" s="1">
        <v>1</v>
      </c>
      <c r="AP256" s="1">
        <v>0</v>
      </c>
      <c r="AQ256" s="1">
        <v>0</v>
      </c>
      <c r="AR256" s="36">
        <v>0</v>
      </c>
      <c r="AS256" s="36">
        <v>1</v>
      </c>
      <c r="AT256" s="36">
        <v>0</v>
      </c>
      <c r="AU256" s="36">
        <v>2</v>
      </c>
    </row>
    <row r="257" spans="1:47">
      <c r="A257" s="49">
        <v>41910.791666666664</v>
      </c>
      <c r="B257" s="36" t="s">
        <v>94</v>
      </c>
      <c r="C257" s="36" t="s">
        <v>100</v>
      </c>
      <c r="D257" s="36" t="s">
        <v>135</v>
      </c>
      <c r="E257" s="36" t="s">
        <v>99</v>
      </c>
      <c r="F257" s="36" t="s">
        <v>136</v>
      </c>
      <c r="G257" s="36">
        <v>3</v>
      </c>
      <c r="H257" s="36">
        <v>39</v>
      </c>
      <c r="I257" s="36">
        <v>16.829999999999998</v>
      </c>
      <c r="J257" s="36">
        <v>10.66</v>
      </c>
      <c r="K257" s="36">
        <v>1196</v>
      </c>
      <c r="L257" s="36">
        <v>0</v>
      </c>
      <c r="M257" s="36">
        <v>0</v>
      </c>
      <c r="N257" s="36">
        <v>1196</v>
      </c>
      <c r="O257" s="36">
        <v>10</v>
      </c>
      <c r="P257" s="36">
        <v>0.84</v>
      </c>
      <c r="Q257" s="36">
        <v>587</v>
      </c>
      <c r="R257" s="36">
        <v>583</v>
      </c>
      <c r="S257" s="36">
        <v>0</v>
      </c>
      <c r="T257" s="36">
        <v>0</v>
      </c>
      <c r="U257" s="36">
        <v>99.32</v>
      </c>
      <c r="V257" s="36">
        <v>98.49</v>
      </c>
      <c r="W257" s="36">
        <v>583</v>
      </c>
      <c r="X257" s="36">
        <v>30</v>
      </c>
      <c r="Y257" s="36">
        <v>4.74</v>
      </c>
      <c r="Z257" s="36">
        <v>697</v>
      </c>
      <c r="AA257" s="36">
        <v>696.02</v>
      </c>
      <c r="AB257" s="36">
        <v>99.86</v>
      </c>
      <c r="AC257" s="36">
        <v>746</v>
      </c>
      <c r="AD257" s="36">
        <v>743.99</v>
      </c>
      <c r="AE257" s="36">
        <v>99.73</v>
      </c>
      <c r="AF257" s="36">
        <v>9.5299999999999994</v>
      </c>
      <c r="AG257" s="36">
        <v>4.6833330000000002</v>
      </c>
      <c r="AH257" s="36">
        <v>89.38</v>
      </c>
      <c r="AI257" s="36">
        <v>49.15</v>
      </c>
      <c r="AJ257" s="46">
        <f t="shared" ca="1" si="4"/>
        <v>6</v>
      </c>
      <c r="AK257" s="47">
        <v>4.7545842116106938</v>
      </c>
      <c r="AL257" s="48">
        <v>8.8637000000000299</v>
      </c>
      <c r="AM257" s="1">
        <v>0</v>
      </c>
      <c r="AN257" s="1">
        <v>0</v>
      </c>
      <c r="AO257" s="1">
        <v>1</v>
      </c>
      <c r="AP257" s="1">
        <v>3</v>
      </c>
      <c r="AQ257" s="1">
        <v>1</v>
      </c>
      <c r="AR257" s="36">
        <v>1</v>
      </c>
      <c r="AS257" s="36">
        <v>0</v>
      </c>
      <c r="AT257" s="36">
        <v>7</v>
      </c>
      <c r="AU257" s="36">
        <v>5</v>
      </c>
    </row>
    <row r="258" spans="1:47">
      <c r="A258" s="49">
        <v>41910.791666666664</v>
      </c>
      <c r="B258" s="36" t="s">
        <v>94</v>
      </c>
      <c r="C258" s="36" t="s">
        <v>100</v>
      </c>
      <c r="D258" s="36" t="s">
        <v>267</v>
      </c>
      <c r="E258" s="36" t="s">
        <v>99</v>
      </c>
      <c r="F258" s="36" t="s">
        <v>268</v>
      </c>
      <c r="G258" s="36">
        <v>4</v>
      </c>
      <c r="H258" s="36">
        <v>55</v>
      </c>
      <c r="I258" s="36">
        <v>21.21</v>
      </c>
      <c r="J258" s="36">
        <v>14.04</v>
      </c>
      <c r="K258" s="36">
        <v>1921</v>
      </c>
      <c r="L258" s="36">
        <v>0</v>
      </c>
      <c r="M258" s="36">
        <v>0</v>
      </c>
      <c r="N258" s="36">
        <v>1921</v>
      </c>
      <c r="O258" s="36">
        <v>28</v>
      </c>
      <c r="P258" s="36">
        <v>1.46</v>
      </c>
      <c r="Q258" s="36">
        <v>795</v>
      </c>
      <c r="R258" s="36">
        <v>787</v>
      </c>
      <c r="S258" s="36">
        <v>0</v>
      </c>
      <c r="T258" s="36">
        <v>0</v>
      </c>
      <c r="U258" s="36">
        <v>98.99</v>
      </c>
      <c r="V258" s="36">
        <v>97.54</v>
      </c>
      <c r="W258" s="36">
        <v>787</v>
      </c>
      <c r="X258" s="36">
        <v>13</v>
      </c>
      <c r="Y258" s="36">
        <v>1.66</v>
      </c>
      <c r="Z258" s="36">
        <v>19</v>
      </c>
      <c r="AA258" s="36">
        <v>17</v>
      </c>
      <c r="AB258" s="36">
        <v>89.47</v>
      </c>
      <c r="AC258" s="36">
        <v>16</v>
      </c>
      <c r="AD258" s="36">
        <v>15</v>
      </c>
      <c r="AE258" s="36">
        <v>93.75</v>
      </c>
      <c r="AF258" s="36">
        <v>10.94</v>
      </c>
      <c r="AG258" s="36">
        <v>4.3888889999999998</v>
      </c>
      <c r="AH258" s="36">
        <v>77.91</v>
      </c>
      <c r="AI258" s="36">
        <v>40.119999999999997</v>
      </c>
      <c r="AJ258" s="46">
        <f t="shared" ref="AJ258:AJ321" ca="1" si="5">DAY(TODAY()-DAY(A258))</f>
        <v>6</v>
      </c>
      <c r="AK258" s="47">
        <v>1.6560509554140128</v>
      </c>
      <c r="AL258" s="48">
        <v>19.556999999999949</v>
      </c>
      <c r="AM258" s="1">
        <v>0</v>
      </c>
      <c r="AN258" s="1">
        <v>0</v>
      </c>
      <c r="AO258" s="1">
        <v>1</v>
      </c>
      <c r="AP258" s="1">
        <v>0</v>
      </c>
      <c r="AQ258" s="1">
        <v>0</v>
      </c>
      <c r="AR258" s="36">
        <v>0</v>
      </c>
      <c r="AS258" s="36">
        <v>1</v>
      </c>
      <c r="AT258" s="36">
        <v>1</v>
      </c>
      <c r="AU258" s="36">
        <v>3</v>
      </c>
    </row>
    <row r="259" spans="1:47">
      <c r="A259" s="49">
        <v>41910.791666666664</v>
      </c>
      <c r="B259" s="36" t="s">
        <v>94</v>
      </c>
      <c r="C259" s="36" t="s">
        <v>100</v>
      </c>
      <c r="D259" s="36" t="s">
        <v>336</v>
      </c>
      <c r="E259" s="36" t="s">
        <v>99</v>
      </c>
      <c r="F259" s="36" t="s">
        <v>337</v>
      </c>
      <c r="G259" s="36">
        <v>2</v>
      </c>
      <c r="H259" s="36">
        <v>23</v>
      </c>
      <c r="I259" s="36">
        <v>10.16</v>
      </c>
      <c r="J259" s="36">
        <v>5.08</v>
      </c>
      <c r="K259" s="36">
        <v>687</v>
      </c>
      <c r="L259" s="36">
        <v>0</v>
      </c>
      <c r="M259" s="36">
        <v>0</v>
      </c>
      <c r="N259" s="36">
        <v>687</v>
      </c>
      <c r="O259" s="36">
        <v>7</v>
      </c>
      <c r="P259" s="36">
        <v>1.02</v>
      </c>
      <c r="Q259" s="36">
        <v>363</v>
      </c>
      <c r="R259" s="36">
        <v>357</v>
      </c>
      <c r="S259" s="36">
        <v>0</v>
      </c>
      <c r="T259" s="36">
        <v>0</v>
      </c>
      <c r="U259" s="36">
        <v>98.35</v>
      </c>
      <c r="V259" s="36">
        <v>97.35</v>
      </c>
      <c r="W259" s="36">
        <v>357</v>
      </c>
      <c r="X259" s="36">
        <v>14</v>
      </c>
      <c r="Y259" s="36">
        <v>3.78</v>
      </c>
      <c r="Z259" s="36">
        <v>1019</v>
      </c>
      <c r="AA259" s="36">
        <v>1014.01</v>
      </c>
      <c r="AB259" s="36">
        <v>99.51</v>
      </c>
      <c r="AC259" s="36">
        <v>1037</v>
      </c>
      <c r="AD259" s="36">
        <v>1027.04</v>
      </c>
      <c r="AE259" s="36">
        <v>99.04</v>
      </c>
      <c r="AF259" s="36">
        <v>5.68</v>
      </c>
      <c r="AG259" s="36">
        <v>4.8499999999999996</v>
      </c>
      <c r="AH259" s="36">
        <v>111.79</v>
      </c>
      <c r="AI259" s="36">
        <v>85.34</v>
      </c>
      <c r="AJ259" s="46">
        <f t="shared" ca="1" si="5"/>
        <v>6</v>
      </c>
      <c r="AK259" s="47">
        <v>3.783477015377132</v>
      </c>
      <c r="AL259" s="48">
        <v>9.6195000000000217</v>
      </c>
      <c r="AM259" s="1">
        <v>0</v>
      </c>
      <c r="AN259" s="1">
        <v>0</v>
      </c>
      <c r="AO259" s="1">
        <v>2</v>
      </c>
      <c r="AP259" s="1">
        <v>1</v>
      </c>
      <c r="AQ259" s="1">
        <v>0</v>
      </c>
      <c r="AR259" s="36">
        <v>1</v>
      </c>
      <c r="AS259" s="36">
        <v>1</v>
      </c>
      <c r="AT259" s="36">
        <v>3</v>
      </c>
      <c r="AU259" s="36">
        <v>3</v>
      </c>
    </row>
    <row r="260" spans="1:47">
      <c r="A260" s="49">
        <v>41910.791666666664</v>
      </c>
      <c r="B260" s="36" t="s">
        <v>94</v>
      </c>
      <c r="C260" s="36" t="s">
        <v>97</v>
      </c>
      <c r="D260" s="36" t="s">
        <v>1098</v>
      </c>
      <c r="E260" s="36" t="s">
        <v>99</v>
      </c>
      <c r="F260" s="36" t="s">
        <v>1099</v>
      </c>
      <c r="G260" s="36">
        <v>2</v>
      </c>
      <c r="H260" s="36">
        <v>23</v>
      </c>
      <c r="I260" s="36">
        <v>8.77</v>
      </c>
      <c r="J260" s="36">
        <v>4.34</v>
      </c>
      <c r="K260" s="36">
        <v>626</v>
      </c>
      <c r="L260" s="36">
        <v>0</v>
      </c>
      <c r="M260" s="36">
        <v>0</v>
      </c>
      <c r="N260" s="36">
        <v>626</v>
      </c>
      <c r="O260" s="36">
        <v>1</v>
      </c>
      <c r="P260" s="36">
        <v>0.16</v>
      </c>
      <c r="Q260" s="36">
        <v>147</v>
      </c>
      <c r="R260" s="36">
        <v>141</v>
      </c>
      <c r="S260" s="36">
        <v>0</v>
      </c>
      <c r="T260" s="36">
        <v>0</v>
      </c>
      <c r="U260" s="36">
        <v>95.92</v>
      </c>
      <c r="V260" s="36">
        <v>95.77</v>
      </c>
      <c r="W260" s="36">
        <v>141</v>
      </c>
      <c r="X260" s="36">
        <v>3</v>
      </c>
      <c r="Y260" s="36">
        <v>2.65</v>
      </c>
      <c r="Z260" s="36">
        <v>446</v>
      </c>
      <c r="AA260" s="36">
        <v>441.99</v>
      </c>
      <c r="AB260" s="36">
        <v>99.1</v>
      </c>
      <c r="AC260" s="36">
        <v>416</v>
      </c>
      <c r="AD260" s="36">
        <v>414</v>
      </c>
      <c r="AE260" s="36">
        <v>99.52</v>
      </c>
      <c r="AF260" s="36">
        <v>2.46</v>
      </c>
      <c r="AG260" s="36">
        <v>0.48888890000000002</v>
      </c>
      <c r="AH260" s="36">
        <v>56.51</v>
      </c>
      <c r="AI260" s="36">
        <v>19.91</v>
      </c>
      <c r="AJ260" s="46">
        <f t="shared" ca="1" si="5"/>
        <v>6</v>
      </c>
      <c r="AK260" s="47">
        <v>2.6546323334218211</v>
      </c>
      <c r="AL260" s="48">
        <v>6.218100000000006</v>
      </c>
      <c r="AM260" s="1">
        <v>0</v>
      </c>
      <c r="AN260" s="1">
        <v>0</v>
      </c>
      <c r="AO260" s="1">
        <v>1</v>
      </c>
      <c r="AP260" s="1">
        <v>0</v>
      </c>
      <c r="AQ260" s="1">
        <v>0</v>
      </c>
      <c r="AR260" s="36">
        <v>0</v>
      </c>
      <c r="AS260" s="36">
        <v>1</v>
      </c>
      <c r="AT260" s="36">
        <v>0</v>
      </c>
      <c r="AU260" s="36">
        <v>1</v>
      </c>
    </row>
    <row r="261" spans="1:47">
      <c r="A261" s="49">
        <v>41910.791666666664</v>
      </c>
      <c r="B261" s="36" t="s">
        <v>94</v>
      </c>
      <c r="C261" s="36" t="s">
        <v>95</v>
      </c>
      <c r="D261" s="36" t="s">
        <v>655</v>
      </c>
      <c r="E261" s="36" t="s">
        <v>99</v>
      </c>
      <c r="F261" s="36" t="s">
        <v>943</v>
      </c>
      <c r="G261" s="36">
        <v>4</v>
      </c>
      <c r="H261" s="36">
        <v>55</v>
      </c>
      <c r="I261" s="36">
        <v>22.42</v>
      </c>
      <c r="J261" s="36">
        <v>14.9</v>
      </c>
      <c r="K261" s="36">
        <v>955</v>
      </c>
      <c r="L261" s="36">
        <v>0</v>
      </c>
      <c r="M261" s="36">
        <v>0</v>
      </c>
      <c r="N261" s="36">
        <v>955</v>
      </c>
      <c r="O261" s="36">
        <v>4</v>
      </c>
      <c r="P261" s="36">
        <v>0.42</v>
      </c>
      <c r="Q261" s="36">
        <v>436</v>
      </c>
      <c r="R261" s="36">
        <v>436</v>
      </c>
      <c r="S261" s="36">
        <v>0</v>
      </c>
      <c r="T261" s="36">
        <v>0</v>
      </c>
      <c r="U261" s="36">
        <v>100</v>
      </c>
      <c r="V261" s="36">
        <v>99.58</v>
      </c>
      <c r="W261" s="36">
        <v>436</v>
      </c>
      <c r="X261" s="36">
        <v>9</v>
      </c>
      <c r="Y261" s="36">
        <v>2.1</v>
      </c>
      <c r="Z261" s="36">
        <v>425</v>
      </c>
      <c r="AA261" s="36">
        <v>425</v>
      </c>
      <c r="AB261" s="36">
        <v>100</v>
      </c>
      <c r="AC261" s="36">
        <v>419</v>
      </c>
      <c r="AD261" s="36">
        <v>417.99</v>
      </c>
      <c r="AE261" s="36">
        <v>99.76</v>
      </c>
      <c r="AF261" s="36">
        <v>8.52</v>
      </c>
      <c r="AG261" s="36">
        <v>3.3333340000000003E-2</v>
      </c>
      <c r="AH261" s="36">
        <v>57.2</v>
      </c>
      <c r="AI261" s="36">
        <v>0.39</v>
      </c>
      <c r="AJ261" s="46">
        <f t="shared" ca="1" si="5"/>
        <v>6</v>
      </c>
      <c r="AK261" s="47">
        <v>2.0979510011888389</v>
      </c>
      <c r="AL261" s="48">
        <v>1.8312000000000075</v>
      </c>
      <c r="AM261" s="1">
        <v>0</v>
      </c>
      <c r="AN261" s="1">
        <v>0</v>
      </c>
      <c r="AO261" s="1">
        <v>1</v>
      </c>
      <c r="AP261" s="1">
        <v>0</v>
      </c>
      <c r="AQ261" s="1">
        <v>0</v>
      </c>
      <c r="AR261" s="36">
        <v>1</v>
      </c>
      <c r="AS261" s="36">
        <v>0</v>
      </c>
      <c r="AT261" s="36">
        <v>2</v>
      </c>
      <c r="AU261" s="36">
        <v>1</v>
      </c>
    </row>
    <row r="262" spans="1:47">
      <c r="A262" s="49">
        <v>41910.791666666664</v>
      </c>
      <c r="B262" s="36" t="s">
        <v>94</v>
      </c>
      <c r="C262" s="36" t="s">
        <v>95</v>
      </c>
      <c r="D262" s="36" t="s">
        <v>881</v>
      </c>
      <c r="E262" s="36" t="s">
        <v>99</v>
      </c>
      <c r="F262" s="36" t="s">
        <v>882</v>
      </c>
      <c r="G262" s="36">
        <v>2</v>
      </c>
      <c r="H262" s="36">
        <v>23</v>
      </c>
      <c r="I262" s="36">
        <v>10.34</v>
      </c>
      <c r="J262" s="36">
        <v>5.08</v>
      </c>
      <c r="K262" s="36">
        <v>914</v>
      </c>
      <c r="L262" s="36">
        <v>0</v>
      </c>
      <c r="M262" s="36">
        <v>0</v>
      </c>
      <c r="N262" s="36">
        <v>914</v>
      </c>
      <c r="O262" s="36">
        <v>8</v>
      </c>
      <c r="P262" s="36">
        <v>0.88</v>
      </c>
      <c r="Q262" s="36">
        <v>279</v>
      </c>
      <c r="R262" s="36">
        <v>277</v>
      </c>
      <c r="S262" s="36">
        <v>0</v>
      </c>
      <c r="T262" s="36">
        <v>0</v>
      </c>
      <c r="U262" s="36">
        <v>99.28</v>
      </c>
      <c r="V262" s="36">
        <v>98.41</v>
      </c>
      <c r="W262" s="36">
        <v>277</v>
      </c>
      <c r="X262" s="36">
        <v>6</v>
      </c>
      <c r="Y262" s="36">
        <v>2.17</v>
      </c>
      <c r="Z262" s="36">
        <v>18</v>
      </c>
      <c r="AA262" s="36">
        <v>16</v>
      </c>
      <c r="AB262" s="36">
        <v>88.89</v>
      </c>
      <c r="AC262" s="36">
        <v>16</v>
      </c>
      <c r="AD262" s="36">
        <v>15</v>
      </c>
      <c r="AE262" s="36">
        <v>93.75</v>
      </c>
      <c r="AF262" s="36">
        <v>4.55</v>
      </c>
      <c r="AG262" s="36">
        <v>3.5111110000000001</v>
      </c>
      <c r="AH262" s="36">
        <v>89.5</v>
      </c>
      <c r="AI262" s="36">
        <v>77.17</v>
      </c>
      <c r="AJ262" s="46">
        <f t="shared" ca="1" si="5"/>
        <v>6</v>
      </c>
      <c r="AK262" s="47">
        <v>2.1739130434782608</v>
      </c>
      <c r="AL262" s="48">
        <v>4.4361000000000095</v>
      </c>
      <c r="AM262" s="1">
        <v>0</v>
      </c>
      <c r="AN262" s="1">
        <v>0</v>
      </c>
      <c r="AO262" s="1">
        <v>1</v>
      </c>
      <c r="AP262" s="1">
        <v>0</v>
      </c>
      <c r="AQ262" s="1">
        <v>0</v>
      </c>
      <c r="AR262" s="36">
        <v>1</v>
      </c>
      <c r="AS262" s="36">
        <v>0</v>
      </c>
      <c r="AT262" s="36">
        <v>2</v>
      </c>
      <c r="AU262" s="36">
        <v>0</v>
      </c>
    </row>
    <row r="263" spans="1:47">
      <c r="A263" s="49">
        <v>41910.791666666664</v>
      </c>
      <c r="B263" s="36" t="s">
        <v>94</v>
      </c>
      <c r="C263" s="36" t="s">
        <v>95</v>
      </c>
      <c r="D263" s="36" t="s">
        <v>124</v>
      </c>
      <c r="E263" s="36" t="s">
        <v>99</v>
      </c>
      <c r="F263" s="36" t="s">
        <v>125</v>
      </c>
      <c r="G263" s="36">
        <v>2</v>
      </c>
      <c r="H263" s="36">
        <v>31</v>
      </c>
      <c r="I263" s="36">
        <v>9.43</v>
      </c>
      <c r="J263" s="36">
        <v>4.34</v>
      </c>
      <c r="K263" s="36">
        <v>782</v>
      </c>
      <c r="L263" s="36">
        <v>0</v>
      </c>
      <c r="M263" s="36">
        <v>0</v>
      </c>
      <c r="N263" s="36">
        <v>782</v>
      </c>
      <c r="O263" s="36">
        <v>6</v>
      </c>
      <c r="P263" s="36">
        <v>0.77</v>
      </c>
      <c r="Q263" s="36">
        <v>119</v>
      </c>
      <c r="R263" s="36">
        <v>118</v>
      </c>
      <c r="S263" s="36">
        <v>0</v>
      </c>
      <c r="T263" s="36">
        <v>0</v>
      </c>
      <c r="U263" s="36">
        <v>99.16</v>
      </c>
      <c r="V263" s="36">
        <v>98.4</v>
      </c>
      <c r="W263" s="36">
        <v>118</v>
      </c>
      <c r="X263" s="36">
        <v>8</v>
      </c>
      <c r="Y263" s="36">
        <v>6.2</v>
      </c>
      <c r="Z263" s="36">
        <v>490</v>
      </c>
      <c r="AA263" s="36">
        <v>103.98</v>
      </c>
      <c r="AB263" s="36">
        <v>21.22</v>
      </c>
      <c r="AC263" s="36">
        <v>116</v>
      </c>
      <c r="AD263" s="36">
        <v>115</v>
      </c>
      <c r="AE263" s="36">
        <v>99.14</v>
      </c>
      <c r="AF263" s="36">
        <v>2.73</v>
      </c>
      <c r="AG263" s="36">
        <v>0.26666669999999998</v>
      </c>
      <c r="AH263" s="36">
        <v>62.78</v>
      </c>
      <c r="AI263" s="36">
        <v>9.7799999999999994</v>
      </c>
      <c r="AJ263" s="46">
        <f t="shared" ca="1" si="5"/>
        <v>6</v>
      </c>
      <c r="AK263" s="47">
        <v>6.2005890559603172</v>
      </c>
      <c r="AL263" s="48">
        <v>1.9039999999999933</v>
      </c>
      <c r="AM263" s="1">
        <v>1</v>
      </c>
      <c r="AN263" s="1">
        <v>0</v>
      </c>
      <c r="AO263" s="1">
        <v>2</v>
      </c>
      <c r="AP263" s="1">
        <v>5</v>
      </c>
      <c r="AQ263" s="1">
        <v>0</v>
      </c>
      <c r="AR263" s="36">
        <v>1</v>
      </c>
      <c r="AS263" s="36">
        <v>0</v>
      </c>
      <c r="AT263" s="36">
        <v>5</v>
      </c>
      <c r="AU263" s="36">
        <v>0</v>
      </c>
    </row>
    <row r="264" spans="1:47">
      <c r="A264" s="49">
        <v>41910.291666666664</v>
      </c>
      <c r="B264" s="36" t="s">
        <v>94</v>
      </c>
      <c r="C264" s="36" t="s">
        <v>101</v>
      </c>
      <c r="D264" s="36" t="s">
        <v>858</v>
      </c>
      <c r="E264" s="36" t="s">
        <v>102</v>
      </c>
      <c r="F264" s="36" t="s">
        <v>859</v>
      </c>
      <c r="G264" s="36">
        <v>2</v>
      </c>
      <c r="H264" s="36">
        <v>23</v>
      </c>
      <c r="I264" s="36">
        <v>10.029999999999999</v>
      </c>
      <c r="J264" s="36">
        <v>5.08</v>
      </c>
      <c r="K264" s="36">
        <v>2693</v>
      </c>
      <c r="L264" s="36">
        <v>0</v>
      </c>
      <c r="M264" s="36">
        <v>0</v>
      </c>
      <c r="N264" s="36">
        <v>2693</v>
      </c>
      <c r="O264" s="36">
        <v>12</v>
      </c>
      <c r="P264" s="36">
        <v>0.45</v>
      </c>
      <c r="Q264" s="36">
        <v>255</v>
      </c>
      <c r="R264" s="36">
        <v>251</v>
      </c>
      <c r="S264" s="36">
        <v>0</v>
      </c>
      <c r="T264" s="36">
        <v>0</v>
      </c>
      <c r="U264" s="36">
        <v>98.43</v>
      </c>
      <c r="V264" s="36">
        <v>97.99</v>
      </c>
      <c r="W264" s="36">
        <v>251</v>
      </c>
      <c r="X264" s="36">
        <v>0</v>
      </c>
      <c r="Y264" s="36">
        <v>0</v>
      </c>
      <c r="Z264" s="36">
        <v>87</v>
      </c>
      <c r="AA264" s="36">
        <v>83</v>
      </c>
      <c r="AB264" s="36">
        <v>95.4</v>
      </c>
      <c r="AC264" s="36">
        <v>104</v>
      </c>
      <c r="AD264" s="36">
        <v>94</v>
      </c>
      <c r="AE264" s="36">
        <v>90.38</v>
      </c>
      <c r="AF264" s="36">
        <v>3.03</v>
      </c>
      <c r="AG264" s="36">
        <v>0.38333329999999999</v>
      </c>
      <c r="AH264" s="36">
        <v>59.56</v>
      </c>
      <c r="AI264" s="36">
        <v>12.66</v>
      </c>
      <c r="AJ264" s="46">
        <f t="shared" ca="1" si="5"/>
        <v>6</v>
      </c>
      <c r="AK264" s="47">
        <v>0</v>
      </c>
      <c r="AL264" s="48">
        <v>5.125500000000013</v>
      </c>
      <c r="AM264" s="1">
        <v>0</v>
      </c>
      <c r="AN264" s="1">
        <v>0</v>
      </c>
      <c r="AO264" s="1">
        <v>1</v>
      </c>
      <c r="AP264" s="1">
        <v>0</v>
      </c>
      <c r="AQ264" s="1">
        <v>0</v>
      </c>
      <c r="AR264" s="36">
        <v>0</v>
      </c>
      <c r="AS264" s="36">
        <v>1</v>
      </c>
      <c r="AT264" s="36">
        <v>1</v>
      </c>
      <c r="AU264" s="36">
        <v>1</v>
      </c>
    </row>
    <row r="265" spans="1:47">
      <c r="A265" s="49">
        <v>41910.416666666664</v>
      </c>
      <c r="B265" s="36" t="s">
        <v>94</v>
      </c>
      <c r="C265" s="36" t="s">
        <v>101</v>
      </c>
      <c r="D265" s="36" t="s">
        <v>641</v>
      </c>
      <c r="E265" s="36" t="s">
        <v>102</v>
      </c>
      <c r="F265" s="36" t="s">
        <v>665</v>
      </c>
      <c r="G265" s="36">
        <v>2</v>
      </c>
      <c r="H265" s="36">
        <v>23</v>
      </c>
      <c r="I265" s="36">
        <v>10.14</v>
      </c>
      <c r="J265" s="36">
        <v>5.08</v>
      </c>
      <c r="K265" s="36">
        <v>3112</v>
      </c>
      <c r="L265" s="36">
        <v>0</v>
      </c>
      <c r="M265" s="36">
        <v>0</v>
      </c>
      <c r="N265" s="36">
        <v>3112</v>
      </c>
      <c r="O265" s="36">
        <v>27</v>
      </c>
      <c r="P265" s="36">
        <v>0.87</v>
      </c>
      <c r="Q265" s="36">
        <v>248</v>
      </c>
      <c r="R265" s="36">
        <v>247</v>
      </c>
      <c r="S265" s="36">
        <v>0</v>
      </c>
      <c r="T265" s="36">
        <v>0</v>
      </c>
      <c r="U265" s="36">
        <v>99.6</v>
      </c>
      <c r="V265" s="36">
        <v>98.73</v>
      </c>
      <c r="W265" s="36">
        <v>247</v>
      </c>
      <c r="X265" s="36">
        <v>11</v>
      </c>
      <c r="Y265" s="36">
        <v>4.5999999999999996</v>
      </c>
      <c r="Z265" s="36">
        <v>103</v>
      </c>
      <c r="AA265" s="36">
        <v>99</v>
      </c>
      <c r="AB265" s="36">
        <v>96.12</v>
      </c>
      <c r="AC265" s="36">
        <v>98</v>
      </c>
      <c r="AD265" s="36">
        <v>91</v>
      </c>
      <c r="AE265" s="36">
        <v>92.86</v>
      </c>
      <c r="AF265" s="36">
        <v>2.71</v>
      </c>
      <c r="AG265" s="36">
        <v>1.6</v>
      </c>
      <c r="AH265" s="36">
        <v>53.22</v>
      </c>
      <c r="AI265" s="36">
        <v>59.14</v>
      </c>
      <c r="AJ265" s="46">
        <f t="shared" ca="1" si="5"/>
        <v>6</v>
      </c>
      <c r="AK265" s="47">
        <v>4.6025104602510458</v>
      </c>
      <c r="AL265" s="48">
        <v>3.1495999999999902</v>
      </c>
      <c r="AM265" s="1">
        <v>0</v>
      </c>
      <c r="AN265" s="1">
        <v>0</v>
      </c>
      <c r="AO265" s="1">
        <v>1</v>
      </c>
      <c r="AP265" s="1">
        <v>0</v>
      </c>
      <c r="AQ265" s="1">
        <v>0</v>
      </c>
      <c r="AR265" s="36">
        <v>1</v>
      </c>
      <c r="AS265" s="36">
        <v>0</v>
      </c>
      <c r="AT265" s="36">
        <v>1</v>
      </c>
      <c r="AU265" s="36">
        <v>1</v>
      </c>
    </row>
    <row r="266" spans="1:47">
      <c r="A266" s="49">
        <v>41910.583333333336</v>
      </c>
      <c r="B266" s="36" t="s">
        <v>94</v>
      </c>
      <c r="C266" s="36" t="s">
        <v>100</v>
      </c>
      <c r="D266" s="36" t="s">
        <v>207</v>
      </c>
      <c r="E266" s="36" t="s">
        <v>102</v>
      </c>
      <c r="F266" s="36" t="s">
        <v>824</v>
      </c>
      <c r="G266" s="36">
        <v>2</v>
      </c>
      <c r="H266" s="36">
        <v>23</v>
      </c>
      <c r="I266" s="36">
        <v>10.210000000000001</v>
      </c>
      <c r="J266" s="36">
        <v>5.08</v>
      </c>
      <c r="K266" s="36">
        <v>1930</v>
      </c>
      <c r="L266" s="36">
        <v>0</v>
      </c>
      <c r="M266" s="36">
        <v>0</v>
      </c>
      <c r="N266" s="36">
        <v>1930</v>
      </c>
      <c r="O266" s="36">
        <v>25</v>
      </c>
      <c r="P266" s="36">
        <v>1.3</v>
      </c>
      <c r="Q266" s="36">
        <v>169</v>
      </c>
      <c r="R266" s="36">
        <v>166</v>
      </c>
      <c r="S266" s="36">
        <v>0</v>
      </c>
      <c r="T266" s="36">
        <v>0</v>
      </c>
      <c r="U266" s="36">
        <v>98.22</v>
      </c>
      <c r="V266" s="36">
        <v>96.94</v>
      </c>
      <c r="W266" s="36">
        <v>166</v>
      </c>
      <c r="X266" s="36">
        <v>1</v>
      </c>
      <c r="Y266" s="36">
        <v>0.56999999999999995</v>
      </c>
      <c r="Z266" s="36">
        <v>86</v>
      </c>
      <c r="AA266" s="36">
        <v>85</v>
      </c>
      <c r="AB266" s="36">
        <v>98.84</v>
      </c>
      <c r="AC266" s="36">
        <v>102</v>
      </c>
      <c r="AD266" s="36">
        <v>94</v>
      </c>
      <c r="AE266" s="36">
        <v>92.16</v>
      </c>
      <c r="AF266" s="36">
        <v>1.92</v>
      </c>
      <c r="AG266" s="36">
        <v>2.7777779999999998E-2</v>
      </c>
      <c r="AH266" s="36">
        <v>37.81</v>
      </c>
      <c r="AI266" s="36">
        <v>1.45</v>
      </c>
      <c r="AJ266" s="46">
        <f t="shared" ca="1" si="5"/>
        <v>6</v>
      </c>
      <c r="AK266" s="47">
        <v>0.5714285714285714</v>
      </c>
      <c r="AL266" s="48">
        <v>5.1714000000000029</v>
      </c>
      <c r="AM266" s="1">
        <v>0</v>
      </c>
      <c r="AN266" s="1">
        <v>0</v>
      </c>
      <c r="AO266" s="1">
        <v>1</v>
      </c>
      <c r="AP266" s="1">
        <v>0</v>
      </c>
      <c r="AQ266" s="1">
        <v>0</v>
      </c>
      <c r="AR266" s="36">
        <v>0</v>
      </c>
      <c r="AS266" s="36">
        <v>1</v>
      </c>
      <c r="AT266" s="36">
        <v>0</v>
      </c>
      <c r="AU266" s="36">
        <v>4</v>
      </c>
    </row>
    <row r="267" spans="1:47">
      <c r="A267" s="49">
        <v>41910.625</v>
      </c>
      <c r="B267" s="36" t="s">
        <v>94</v>
      </c>
      <c r="C267" s="36" t="s">
        <v>100</v>
      </c>
      <c r="D267" s="36" t="s">
        <v>207</v>
      </c>
      <c r="E267" s="36" t="s">
        <v>102</v>
      </c>
      <c r="F267" s="36" t="s">
        <v>208</v>
      </c>
      <c r="G267" s="36">
        <v>2</v>
      </c>
      <c r="H267" s="36">
        <v>23</v>
      </c>
      <c r="I267" s="36">
        <v>10.43</v>
      </c>
      <c r="J267" s="36">
        <v>5.08</v>
      </c>
      <c r="K267" s="36">
        <v>1883</v>
      </c>
      <c r="L267" s="36">
        <v>0</v>
      </c>
      <c r="M267" s="36">
        <v>0</v>
      </c>
      <c r="N267" s="36">
        <v>1883</v>
      </c>
      <c r="O267" s="36">
        <v>20</v>
      </c>
      <c r="P267" s="36">
        <v>1.06</v>
      </c>
      <c r="Q267" s="36">
        <v>134</v>
      </c>
      <c r="R267" s="36">
        <v>129</v>
      </c>
      <c r="S267" s="36">
        <v>0</v>
      </c>
      <c r="T267" s="36">
        <v>0</v>
      </c>
      <c r="U267" s="36">
        <v>96.27</v>
      </c>
      <c r="V267" s="36">
        <v>95.25</v>
      </c>
      <c r="W267" s="36">
        <v>129</v>
      </c>
      <c r="X267" s="36">
        <v>3</v>
      </c>
      <c r="Y267" s="36">
        <v>2.46</v>
      </c>
      <c r="Z267" s="36">
        <v>72</v>
      </c>
      <c r="AA267" s="36">
        <v>70</v>
      </c>
      <c r="AB267" s="36">
        <v>97.22</v>
      </c>
      <c r="AC267" s="36">
        <v>67</v>
      </c>
      <c r="AD267" s="36">
        <v>63</v>
      </c>
      <c r="AE267" s="36">
        <v>94.03</v>
      </c>
      <c r="AF267" s="36">
        <v>1.91</v>
      </c>
      <c r="AG267" s="36">
        <v>6.1111110000000003E-2</v>
      </c>
      <c r="AH267" s="36">
        <v>37.479999999999997</v>
      </c>
      <c r="AI267" s="36">
        <v>3.21</v>
      </c>
      <c r="AJ267" s="46">
        <f t="shared" ca="1" si="5"/>
        <v>6</v>
      </c>
      <c r="AK267" s="47">
        <v>2.459016393442623</v>
      </c>
      <c r="AL267" s="48">
        <v>6.3650000000000002</v>
      </c>
      <c r="AM267" s="1">
        <v>0</v>
      </c>
      <c r="AN267" s="1">
        <v>0</v>
      </c>
      <c r="AO267" s="1">
        <v>1</v>
      </c>
      <c r="AP267" s="1">
        <v>0</v>
      </c>
      <c r="AQ267" s="1">
        <v>2</v>
      </c>
      <c r="AR267" s="36">
        <v>0</v>
      </c>
      <c r="AS267" s="36">
        <v>1</v>
      </c>
      <c r="AT267" s="36">
        <v>1</v>
      </c>
      <c r="AU267" s="36">
        <v>5</v>
      </c>
    </row>
    <row r="268" spans="1:47">
      <c r="A268" s="49">
        <v>41910.708333333336</v>
      </c>
      <c r="B268" s="36" t="s">
        <v>94</v>
      </c>
      <c r="C268" s="36" t="s">
        <v>101</v>
      </c>
      <c r="D268" s="36" t="s">
        <v>203</v>
      </c>
      <c r="E268" s="36" t="s">
        <v>102</v>
      </c>
      <c r="F268" s="36" t="s">
        <v>206</v>
      </c>
      <c r="G268" s="36">
        <v>2</v>
      </c>
      <c r="H268" s="36">
        <v>23</v>
      </c>
      <c r="I268" s="36">
        <v>10.82</v>
      </c>
      <c r="J268" s="36">
        <v>5.84</v>
      </c>
      <c r="K268" s="36">
        <v>419</v>
      </c>
      <c r="L268" s="36">
        <v>0</v>
      </c>
      <c r="M268" s="36">
        <v>0</v>
      </c>
      <c r="N268" s="36">
        <v>419</v>
      </c>
      <c r="O268" s="36">
        <v>4</v>
      </c>
      <c r="P268" s="36">
        <v>0.95</v>
      </c>
      <c r="Q268" s="36">
        <v>152</v>
      </c>
      <c r="R268" s="36">
        <v>149</v>
      </c>
      <c r="S268" s="36">
        <v>0</v>
      </c>
      <c r="T268" s="36">
        <v>0</v>
      </c>
      <c r="U268" s="36">
        <v>98.03</v>
      </c>
      <c r="V268" s="36">
        <v>97.1</v>
      </c>
      <c r="W268" s="36">
        <v>149</v>
      </c>
      <c r="X268" s="36">
        <v>9</v>
      </c>
      <c r="Y268" s="36">
        <v>5.42</v>
      </c>
      <c r="Z268" s="36">
        <v>122</v>
      </c>
      <c r="AA268" s="36">
        <v>122</v>
      </c>
      <c r="AB268" s="36">
        <v>100</v>
      </c>
      <c r="AC268" s="36">
        <v>140</v>
      </c>
      <c r="AD268" s="36">
        <v>139.01</v>
      </c>
      <c r="AE268" s="36">
        <v>99.29</v>
      </c>
      <c r="AF268" s="36">
        <v>1.97</v>
      </c>
      <c r="AG268" s="36">
        <v>1.111111E-2</v>
      </c>
      <c r="AH268" s="36">
        <v>33.76</v>
      </c>
      <c r="AI268" s="36">
        <v>0.56000000000000005</v>
      </c>
      <c r="AJ268" s="46">
        <f t="shared" ca="1" si="5"/>
        <v>6</v>
      </c>
      <c r="AK268" s="47">
        <v>5.4213601590265652</v>
      </c>
      <c r="AL268" s="48">
        <v>4.4080000000000084</v>
      </c>
      <c r="AM268" s="1">
        <v>1</v>
      </c>
      <c r="AN268" s="1">
        <v>0</v>
      </c>
      <c r="AO268" s="1">
        <v>2</v>
      </c>
      <c r="AP268" s="1">
        <v>2</v>
      </c>
      <c r="AQ268" s="1">
        <v>1</v>
      </c>
      <c r="AR268" s="36">
        <v>1</v>
      </c>
      <c r="AS268" s="36">
        <v>0</v>
      </c>
      <c r="AT268" s="36">
        <v>2</v>
      </c>
      <c r="AU268" s="36">
        <v>1</v>
      </c>
    </row>
    <row r="269" spans="1:47">
      <c r="A269" s="49">
        <v>41910.75</v>
      </c>
      <c r="B269" s="36" t="s">
        <v>94</v>
      </c>
      <c r="C269" s="36" t="s">
        <v>100</v>
      </c>
      <c r="D269" s="36" t="s">
        <v>434</v>
      </c>
      <c r="E269" s="36" t="s">
        <v>102</v>
      </c>
      <c r="F269" s="36" t="s">
        <v>435</v>
      </c>
      <c r="G269" s="36">
        <v>2</v>
      </c>
      <c r="H269" s="36">
        <v>23</v>
      </c>
      <c r="I269" s="36">
        <v>10.53</v>
      </c>
      <c r="J269" s="36">
        <v>5.84</v>
      </c>
      <c r="K269" s="36">
        <v>1316</v>
      </c>
      <c r="L269" s="36">
        <v>0</v>
      </c>
      <c r="M269" s="36">
        <v>0</v>
      </c>
      <c r="N269" s="36">
        <v>1316</v>
      </c>
      <c r="O269" s="36">
        <v>12</v>
      </c>
      <c r="P269" s="36">
        <v>0.91</v>
      </c>
      <c r="Q269" s="36">
        <v>444</v>
      </c>
      <c r="R269" s="36">
        <v>435</v>
      </c>
      <c r="S269" s="36">
        <v>0</v>
      </c>
      <c r="T269" s="36">
        <v>0</v>
      </c>
      <c r="U269" s="36">
        <v>97.97</v>
      </c>
      <c r="V269" s="36">
        <v>97.08</v>
      </c>
      <c r="W269" s="36">
        <v>435</v>
      </c>
      <c r="X269" s="36">
        <v>10</v>
      </c>
      <c r="Y269" s="36">
        <v>2.58</v>
      </c>
      <c r="Z269" s="36">
        <v>515</v>
      </c>
      <c r="AA269" s="36">
        <v>510.98</v>
      </c>
      <c r="AB269" s="36">
        <v>99.22</v>
      </c>
      <c r="AC269" s="36">
        <v>490</v>
      </c>
      <c r="AD269" s="36">
        <v>463.98</v>
      </c>
      <c r="AE269" s="36">
        <v>94.69</v>
      </c>
      <c r="AF269" s="36">
        <v>4.38</v>
      </c>
      <c r="AG269" s="36">
        <v>0.81666669999999997</v>
      </c>
      <c r="AH269" s="36">
        <v>74.94</v>
      </c>
      <c r="AI269" s="36">
        <v>18.649999999999999</v>
      </c>
      <c r="AJ269" s="46">
        <f t="shared" ca="1" si="5"/>
        <v>6</v>
      </c>
      <c r="AK269" s="47">
        <v>2.5773195876288657</v>
      </c>
      <c r="AL269" s="48">
        <v>12.964800000000007</v>
      </c>
      <c r="AM269" s="1">
        <v>0</v>
      </c>
      <c r="AN269" s="1">
        <v>0</v>
      </c>
      <c r="AO269" s="1">
        <v>2</v>
      </c>
      <c r="AP269" s="1">
        <v>0</v>
      </c>
      <c r="AQ269" s="1">
        <v>0</v>
      </c>
      <c r="AR269" s="36">
        <v>1</v>
      </c>
      <c r="AS269" s="36">
        <v>1</v>
      </c>
      <c r="AT269" s="36">
        <v>1</v>
      </c>
      <c r="AU269" s="36">
        <v>2</v>
      </c>
    </row>
    <row r="270" spans="1:47">
      <c r="A270" s="49">
        <v>41910.75</v>
      </c>
      <c r="B270" s="36" t="s">
        <v>94</v>
      </c>
      <c r="C270" s="36" t="s">
        <v>100</v>
      </c>
      <c r="D270" s="36" t="s">
        <v>657</v>
      </c>
      <c r="E270" s="36" t="s">
        <v>102</v>
      </c>
      <c r="F270" s="36" t="s">
        <v>842</v>
      </c>
      <c r="G270" s="36">
        <v>2</v>
      </c>
      <c r="H270" s="36">
        <v>23</v>
      </c>
      <c r="I270" s="36">
        <v>9.44</v>
      </c>
      <c r="J270" s="36">
        <v>4.34</v>
      </c>
      <c r="K270" s="36">
        <v>1057</v>
      </c>
      <c r="L270" s="36">
        <v>0</v>
      </c>
      <c r="M270" s="36">
        <v>0</v>
      </c>
      <c r="N270" s="36">
        <v>1057</v>
      </c>
      <c r="O270" s="36">
        <v>3</v>
      </c>
      <c r="P270" s="36">
        <v>0.28000000000000003</v>
      </c>
      <c r="Q270" s="36">
        <v>245</v>
      </c>
      <c r="R270" s="36">
        <v>239</v>
      </c>
      <c r="S270" s="36">
        <v>0</v>
      </c>
      <c r="T270" s="36">
        <v>0</v>
      </c>
      <c r="U270" s="36">
        <v>97.55</v>
      </c>
      <c r="V270" s="36">
        <v>97.28</v>
      </c>
      <c r="W270" s="36">
        <v>239</v>
      </c>
      <c r="X270" s="36">
        <v>2</v>
      </c>
      <c r="Y270" s="36">
        <v>0.83</v>
      </c>
      <c r="Z270" s="36">
        <v>160</v>
      </c>
      <c r="AA270" s="36">
        <v>156</v>
      </c>
      <c r="AB270" s="36">
        <v>97.5</v>
      </c>
      <c r="AC270" s="36">
        <v>163</v>
      </c>
      <c r="AD270" s="36">
        <v>158</v>
      </c>
      <c r="AE270" s="36">
        <v>96.93</v>
      </c>
      <c r="AF270" s="36">
        <v>2.2999999999999998</v>
      </c>
      <c r="AG270" s="36">
        <v>0.55000000000000004</v>
      </c>
      <c r="AH270" s="36">
        <v>52.93</v>
      </c>
      <c r="AI270" s="36">
        <v>23.91</v>
      </c>
      <c r="AJ270" s="46">
        <f t="shared" ca="1" si="5"/>
        <v>6</v>
      </c>
      <c r="AK270" s="47">
        <v>0.82987551867219922</v>
      </c>
      <c r="AL270" s="48">
        <v>6.6639999999999979</v>
      </c>
      <c r="AM270" s="1">
        <v>0</v>
      </c>
      <c r="AN270" s="1">
        <v>0</v>
      </c>
      <c r="AO270" s="1">
        <v>1</v>
      </c>
      <c r="AP270" s="1">
        <v>0</v>
      </c>
      <c r="AQ270" s="1">
        <v>0</v>
      </c>
      <c r="AR270" s="36">
        <v>0</v>
      </c>
      <c r="AS270" s="36">
        <v>1</v>
      </c>
      <c r="AT270" s="36">
        <v>0</v>
      </c>
      <c r="AU270" s="36">
        <v>2</v>
      </c>
    </row>
    <row r="271" spans="1:47">
      <c r="A271" s="49">
        <v>41910.75</v>
      </c>
      <c r="B271" s="36" t="s">
        <v>94</v>
      </c>
      <c r="C271" s="36" t="s">
        <v>100</v>
      </c>
      <c r="D271" s="36" t="s">
        <v>1100</v>
      </c>
      <c r="E271" s="36" t="s">
        <v>102</v>
      </c>
      <c r="F271" s="36" t="s">
        <v>1101</v>
      </c>
      <c r="G271" s="36">
        <v>2</v>
      </c>
      <c r="H271" s="36">
        <v>23</v>
      </c>
      <c r="I271" s="36">
        <v>10.68</v>
      </c>
      <c r="J271" s="36">
        <v>5.84</v>
      </c>
      <c r="K271" s="36">
        <v>889</v>
      </c>
      <c r="L271" s="36">
        <v>0</v>
      </c>
      <c r="M271" s="36">
        <v>0</v>
      </c>
      <c r="N271" s="36">
        <v>889</v>
      </c>
      <c r="O271" s="36">
        <v>6</v>
      </c>
      <c r="P271" s="36">
        <v>0.67</v>
      </c>
      <c r="Q271" s="36">
        <v>282</v>
      </c>
      <c r="R271" s="36">
        <v>273</v>
      </c>
      <c r="S271" s="36">
        <v>0</v>
      </c>
      <c r="T271" s="36">
        <v>0</v>
      </c>
      <c r="U271" s="36">
        <v>96.81</v>
      </c>
      <c r="V271" s="36">
        <v>96.16</v>
      </c>
      <c r="W271" s="36">
        <v>273</v>
      </c>
      <c r="X271" s="36">
        <v>5</v>
      </c>
      <c r="Y271" s="36">
        <v>1.45</v>
      </c>
      <c r="Z271" s="36">
        <v>504</v>
      </c>
      <c r="AA271" s="36">
        <v>500.02</v>
      </c>
      <c r="AB271" s="36">
        <v>99.21</v>
      </c>
      <c r="AC271" s="36">
        <v>592</v>
      </c>
      <c r="AD271" s="36">
        <v>571.99</v>
      </c>
      <c r="AE271" s="36">
        <v>96.62</v>
      </c>
      <c r="AF271" s="36">
        <v>3.61</v>
      </c>
      <c r="AG271" s="36">
        <v>1</v>
      </c>
      <c r="AH271" s="36">
        <v>61.81</v>
      </c>
      <c r="AI271" s="36">
        <v>27.69</v>
      </c>
      <c r="AJ271" s="46">
        <f t="shared" ca="1" si="5"/>
        <v>6</v>
      </c>
      <c r="AK271" s="47">
        <v>1.4494013972229469</v>
      </c>
      <c r="AL271" s="48">
        <v>10.82880000000001</v>
      </c>
      <c r="AM271" s="1">
        <v>0</v>
      </c>
      <c r="AN271" s="1">
        <v>0</v>
      </c>
      <c r="AO271" s="1">
        <v>1</v>
      </c>
      <c r="AP271" s="1">
        <v>0</v>
      </c>
      <c r="AQ271" s="1">
        <v>0</v>
      </c>
      <c r="AR271" s="36">
        <v>0</v>
      </c>
      <c r="AS271" s="36">
        <v>1</v>
      </c>
      <c r="AT271" s="36">
        <v>0</v>
      </c>
      <c r="AU271" s="36">
        <v>1</v>
      </c>
    </row>
    <row r="272" spans="1:47">
      <c r="A272" s="49">
        <v>41910.75</v>
      </c>
      <c r="B272" s="36" t="s">
        <v>94</v>
      </c>
      <c r="C272" s="36" t="s">
        <v>100</v>
      </c>
      <c r="D272" s="36" t="s">
        <v>356</v>
      </c>
      <c r="E272" s="36" t="s">
        <v>102</v>
      </c>
      <c r="F272" s="36" t="s">
        <v>357</v>
      </c>
      <c r="G272" s="36">
        <v>2</v>
      </c>
      <c r="H272" s="36">
        <v>23</v>
      </c>
      <c r="I272" s="36">
        <v>10.83</v>
      </c>
      <c r="J272" s="36">
        <v>5.84</v>
      </c>
      <c r="K272" s="36">
        <v>1746</v>
      </c>
      <c r="L272" s="36">
        <v>0</v>
      </c>
      <c r="M272" s="36">
        <v>0</v>
      </c>
      <c r="N272" s="36">
        <v>1746</v>
      </c>
      <c r="O272" s="36">
        <v>11</v>
      </c>
      <c r="P272" s="36">
        <v>0.63</v>
      </c>
      <c r="Q272" s="36">
        <v>601</v>
      </c>
      <c r="R272" s="36">
        <v>595</v>
      </c>
      <c r="S272" s="36">
        <v>0</v>
      </c>
      <c r="T272" s="36">
        <v>0</v>
      </c>
      <c r="U272" s="36">
        <v>99</v>
      </c>
      <c r="V272" s="36">
        <v>98.38</v>
      </c>
      <c r="W272" s="36">
        <v>595</v>
      </c>
      <c r="X272" s="36">
        <v>14</v>
      </c>
      <c r="Y272" s="36">
        <v>2.57</v>
      </c>
      <c r="Z272" s="36">
        <v>455</v>
      </c>
      <c r="AA272" s="36">
        <v>453</v>
      </c>
      <c r="AB272" s="36">
        <v>99.56</v>
      </c>
      <c r="AC272" s="36">
        <v>411</v>
      </c>
      <c r="AD272" s="36">
        <v>402.99</v>
      </c>
      <c r="AE272" s="36">
        <v>98.05</v>
      </c>
      <c r="AF272" s="36">
        <v>5.64</v>
      </c>
      <c r="AG272" s="36">
        <v>3.144444</v>
      </c>
      <c r="AH272" s="36">
        <v>96.62</v>
      </c>
      <c r="AI272" s="36">
        <v>55.71</v>
      </c>
      <c r="AJ272" s="46">
        <f t="shared" ca="1" si="5"/>
        <v>6</v>
      </c>
      <c r="AK272" s="47">
        <v>2.5688544743940254</v>
      </c>
      <c r="AL272" s="48">
        <v>9.7362000000000268</v>
      </c>
      <c r="AM272" s="1">
        <v>0</v>
      </c>
      <c r="AN272" s="1">
        <v>0</v>
      </c>
      <c r="AO272" s="1">
        <v>1</v>
      </c>
      <c r="AP272" s="1">
        <v>0</v>
      </c>
      <c r="AQ272" s="1">
        <v>0</v>
      </c>
      <c r="AR272" s="36">
        <v>1</v>
      </c>
      <c r="AS272" s="36">
        <v>0</v>
      </c>
      <c r="AT272" s="36">
        <v>1</v>
      </c>
      <c r="AU272" s="36">
        <v>1</v>
      </c>
    </row>
    <row r="273" spans="1:47">
      <c r="A273" s="49">
        <v>41910.75</v>
      </c>
      <c r="B273" s="36" t="s">
        <v>94</v>
      </c>
      <c r="C273" s="36" t="s">
        <v>100</v>
      </c>
      <c r="D273" s="36" t="s">
        <v>281</v>
      </c>
      <c r="E273" s="36" t="s">
        <v>102</v>
      </c>
      <c r="F273" s="36" t="s">
        <v>282</v>
      </c>
      <c r="G273" s="36">
        <v>2</v>
      </c>
      <c r="H273" s="36">
        <v>23</v>
      </c>
      <c r="I273" s="36">
        <v>10.87</v>
      </c>
      <c r="J273" s="36">
        <v>5.84</v>
      </c>
      <c r="K273" s="36">
        <v>571</v>
      </c>
      <c r="L273" s="36">
        <v>0</v>
      </c>
      <c r="M273" s="36">
        <v>0</v>
      </c>
      <c r="N273" s="36">
        <v>571</v>
      </c>
      <c r="O273" s="36">
        <v>6</v>
      </c>
      <c r="P273" s="36">
        <v>1.05</v>
      </c>
      <c r="Q273" s="36">
        <v>244</v>
      </c>
      <c r="R273" s="36">
        <v>240</v>
      </c>
      <c r="S273" s="36">
        <v>0</v>
      </c>
      <c r="T273" s="36">
        <v>0</v>
      </c>
      <c r="U273" s="36">
        <v>98.36</v>
      </c>
      <c r="V273" s="36">
        <v>97.33</v>
      </c>
      <c r="W273" s="36">
        <v>240</v>
      </c>
      <c r="X273" s="36">
        <v>8</v>
      </c>
      <c r="Y273" s="36">
        <v>3.16</v>
      </c>
      <c r="Z273" s="36">
        <v>430</v>
      </c>
      <c r="AA273" s="36">
        <v>430</v>
      </c>
      <c r="AB273" s="36">
        <v>100</v>
      </c>
      <c r="AC273" s="36">
        <v>449</v>
      </c>
      <c r="AD273" s="36">
        <v>442.98</v>
      </c>
      <c r="AE273" s="36">
        <v>98.66</v>
      </c>
      <c r="AF273" s="36">
        <v>3.61</v>
      </c>
      <c r="AG273" s="36">
        <v>1.322222</v>
      </c>
      <c r="AH273" s="36">
        <v>61.81</v>
      </c>
      <c r="AI273" s="36">
        <v>36.619999999999997</v>
      </c>
      <c r="AJ273" s="46">
        <f t="shared" ca="1" si="5"/>
        <v>6</v>
      </c>
      <c r="AK273" s="47">
        <v>3.1623053205787017</v>
      </c>
      <c r="AL273" s="48">
        <v>6.5148000000000046</v>
      </c>
      <c r="AM273" s="1">
        <v>0</v>
      </c>
      <c r="AN273" s="1">
        <v>0</v>
      </c>
      <c r="AO273" s="1">
        <v>2</v>
      </c>
      <c r="AP273" s="1">
        <v>0</v>
      </c>
      <c r="AQ273" s="1">
        <v>0</v>
      </c>
      <c r="AR273" s="36">
        <v>1</v>
      </c>
      <c r="AS273" s="36">
        <v>1</v>
      </c>
      <c r="AT273" s="36">
        <v>2</v>
      </c>
      <c r="AU273" s="36">
        <v>1</v>
      </c>
    </row>
    <row r="274" spans="1:47">
      <c r="A274" s="49">
        <v>41910.75</v>
      </c>
      <c r="B274" s="36" t="s">
        <v>94</v>
      </c>
      <c r="C274" s="36" t="s">
        <v>100</v>
      </c>
      <c r="D274" s="36" t="s">
        <v>283</v>
      </c>
      <c r="E274" s="36" t="s">
        <v>102</v>
      </c>
      <c r="F274" s="36" t="s">
        <v>284</v>
      </c>
      <c r="G274" s="36">
        <v>2</v>
      </c>
      <c r="H274" s="36">
        <v>23</v>
      </c>
      <c r="I274" s="36">
        <v>10.77</v>
      </c>
      <c r="J274" s="36">
        <v>5.84</v>
      </c>
      <c r="K274" s="36">
        <v>1063</v>
      </c>
      <c r="L274" s="36">
        <v>0</v>
      </c>
      <c r="M274" s="36">
        <v>0</v>
      </c>
      <c r="N274" s="36">
        <v>1063</v>
      </c>
      <c r="O274" s="36">
        <v>13</v>
      </c>
      <c r="P274" s="36">
        <v>1.22</v>
      </c>
      <c r="Q274" s="36">
        <v>450</v>
      </c>
      <c r="R274" s="36">
        <v>447</v>
      </c>
      <c r="S274" s="36">
        <v>0</v>
      </c>
      <c r="T274" s="36">
        <v>0</v>
      </c>
      <c r="U274" s="36">
        <v>99.33</v>
      </c>
      <c r="V274" s="36">
        <v>98.12</v>
      </c>
      <c r="W274" s="36">
        <v>447</v>
      </c>
      <c r="X274" s="36">
        <v>10</v>
      </c>
      <c r="Y274" s="36">
        <v>2.21</v>
      </c>
      <c r="Z274" s="36">
        <v>794</v>
      </c>
      <c r="AA274" s="36">
        <v>787.97</v>
      </c>
      <c r="AB274" s="36">
        <v>99.24</v>
      </c>
      <c r="AC274" s="36">
        <v>812</v>
      </c>
      <c r="AD274" s="36">
        <v>793.97</v>
      </c>
      <c r="AE274" s="36">
        <v>97.78</v>
      </c>
      <c r="AF274" s="36">
        <v>5.26</v>
      </c>
      <c r="AG274" s="36">
        <v>3.0333329999999998</v>
      </c>
      <c r="AH274" s="36">
        <v>89.96</v>
      </c>
      <c r="AI274" s="36">
        <v>57.72</v>
      </c>
      <c r="AJ274" s="46">
        <f t="shared" ca="1" si="5"/>
        <v>6</v>
      </c>
      <c r="AK274" s="47">
        <v>2.2075055187637971</v>
      </c>
      <c r="AL274" s="48">
        <v>8.4599999999999795</v>
      </c>
      <c r="AM274" s="1">
        <v>0</v>
      </c>
      <c r="AN274" s="1">
        <v>0</v>
      </c>
      <c r="AO274" s="1">
        <v>1</v>
      </c>
      <c r="AP274" s="1">
        <v>0</v>
      </c>
      <c r="AQ274" s="1">
        <v>0</v>
      </c>
      <c r="AR274" s="36">
        <v>1</v>
      </c>
      <c r="AS274" s="36">
        <v>0</v>
      </c>
      <c r="AT274" s="36">
        <v>1</v>
      </c>
      <c r="AU274" s="36">
        <v>2</v>
      </c>
    </row>
    <row r="275" spans="1:47">
      <c r="A275" s="49">
        <v>41910.75</v>
      </c>
      <c r="B275" s="36" t="s">
        <v>94</v>
      </c>
      <c r="C275" s="36" t="s">
        <v>101</v>
      </c>
      <c r="D275" s="36" t="s">
        <v>1102</v>
      </c>
      <c r="E275" s="36" t="s">
        <v>102</v>
      </c>
      <c r="F275" s="36" t="s">
        <v>1103</v>
      </c>
      <c r="G275" s="36">
        <v>2</v>
      </c>
      <c r="H275" s="36">
        <v>23</v>
      </c>
      <c r="I275" s="36">
        <v>10.53</v>
      </c>
      <c r="J275" s="36">
        <v>5.84</v>
      </c>
      <c r="K275" s="36">
        <v>1795</v>
      </c>
      <c r="L275" s="36">
        <v>0</v>
      </c>
      <c r="M275" s="36">
        <v>0</v>
      </c>
      <c r="N275" s="36">
        <v>1795</v>
      </c>
      <c r="O275" s="36">
        <v>5</v>
      </c>
      <c r="P275" s="36">
        <v>0.28000000000000003</v>
      </c>
      <c r="Q275" s="36">
        <v>416</v>
      </c>
      <c r="R275" s="36">
        <v>415</v>
      </c>
      <c r="S275" s="36">
        <v>0</v>
      </c>
      <c r="T275" s="36">
        <v>0</v>
      </c>
      <c r="U275" s="36">
        <v>99.76</v>
      </c>
      <c r="V275" s="36">
        <v>99.48</v>
      </c>
      <c r="W275" s="36">
        <v>415</v>
      </c>
      <c r="X275" s="36">
        <v>9</v>
      </c>
      <c r="Y275" s="36">
        <v>2.13</v>
      </c>
      <c r="Z275" s="36">
        <v>1022</v>
      </c>
      <c r="AA275" s="36">
        <v>1015.97</v>
      </c>
      <c r="AB275" s="36">
        <v>99.41</v>
      </c>
      <c r="AC275" s="36">
        <v>1095</v>
      </c>
      <c r="AD275" s="36">
        <v>1024.04</v>
      </c>
      <c r="AE275" s="36">
        <v>93.52</v>
      </c>
      <c r="AF275" s="36">
        <v>4.74</v>
      </c>
      <c r="AG275" s="36">
        <v>3.088889</v>
      </c>
      <c r="AH275" s="36">
        <v>81.209999999999994</v>
      </c>
      <c r="AI275" s="36">
        <v>65.11</v>
      </c>
      <c r="AJ275" s="46">
        <f t="shared" ca="1" si="5"/>
        <v>6</v>
      </c>
      <c r="AK275" s="47">
        <v>2.1273075377597093</v>
      </c>
      <c r="AL275" s="48">
        <v>2.1631999999999834</v>
      </c>
      <c r="AM275" s="1">
        <v>0</v>
      </c>
      <c r="AN275" s="1">
        <v>0</v>
      </c>
      <c r="AO275" s="1">
        <v>1</v>
      </c>
      <c r="AP275" s="1">
        <v>0</v>
      </c>
      <c r="AQ275" s="1">
        <v>0</v>
      </c>
      <c r="AR275" s="36">
        <v>1</v>
      </c>
      <c r="AS275" s="36">
        <v>0</v>
      </c>
      <c r="AT275" s="36">
        <v>2</v>
      </c>
      <c r="AU275" s="36">
        <v>0</v>
      </c>
    </row>
    <row r="276" spans="1:47">
      <c r="A276" s="49">
        <v>41910.75</v>
      </c>
      <c r="B276" s="36" t="s">
        <v>94</v>
      </c>
      <c r="C276" s="36" t="s">
        <v>101</v>
      </c>
      <c r="D276" s="36" t="s">
        <v>324</v>
      </c>
      <c r="E276" s="36" t="s">
        <v>102</v>
      </c>
      <c r="F276" s="36" t="s">
        <v>325</v>
      </c>
      <c r="G276" s="36">
        <v>2</v>
      </c>
      <c r="H276" s="36">
        <v>23</v>
      </c>
      <c r="I276" s="36">
        <v>10.93</v>
      </c>
      <c r="J276" s="36">
        <v>5.84</v>
      </c>
      <c r="K276" s="36">
        <v>713</v>
      </c>
      <c r="L276" s="36">
        <v>0</v>
      </c>
      <c r="M276" s="36">
        <v>0</v>
      </c>
      <c r="N276" s="36">
        <v>713</v>
      </c>
      <c r="O276" s="36">
        <v>6</v>
      </c>
      <c r="P276" s="36">
        <v>0.84</v>
      </c>
      <c r="Q276" s="36">
        <v>294</v>
      </c>
      <c r="R276" s="36">
        <v>289</v>
      </c>
      <c r="S276" s="36">
        <v>0</v>
      </c>
      <c r="T276" s="36">
        <v>0</v>
      </c>
      <c r="U276" s="36">
        <v>98.3</v>
      </c>
      <c r="V276" s="36">
        <v>97.47</v>
      </c>
      <c r="W276" s="36">
        <v>289</v>
      </c>
      <c r="X276" s="36">
        <v>9</v>
      </c>
      <c r="Y276" s="36">
        <v>2.4300000000000002</v>
      </c>
      <c r="Z276" s="36">
        <v>835</v>
      </c>
      <c r="AA276" s="36">
        <v>835</v>
      </c>
      <c r="AB276" s="36">
        <v>100</v>
      </c>
      <c r="AC276" s="36">
        <v>917</v>
      </c>
      <c r="AD276" s="36">
        <v>917</v>
      </c>
      <c r="AE276" s="36">
        <v>100</v>
      </c>
      <c r="AF276" s="36">
        <v>4.6900000000000004</v>
      </c>
      <c r="AG276" s="36">
        <v>2.7777780000000001</v>
      </c>
      <c r="AH276" s="36">
        <v>80.260000000000005</v>
      </c>
      <c r="AI276" s="36">
        <v>59.24</v>
      </c>
      <c r="AJ276" s="46">
        <f t="shared" ca="1" si="5"/>
        <v>6</v>
      </c>
      <c r="AK276" s="47">
        <v>2.4258760107816713</v>
      </c>
      <c r="AL276" s="48">
        <v>7.4382000000000037</v>
      </c>
      <c r="AM276" s="1">
        <v>0</v>
      </c>
      <c r="AN276" s="1">
        <v>0</v>
      </c>
      <c r="AO276" s="1">
        <v>2</v>
      </c>
      <c r="AP276" s="1">
        <v>0</v>
      </c>
      <c r="AQ276" s="1">
        <v>0</v>
      </c>
      <c r="AR276" s="36">
        <v>1</v>
      </c>
      <c r="AS276" s="36">
        <v>1</v>
      </c>
      <c r="AT276" s="36">
        <v>2</v>
      </c>
      <c r="AU276" s="36">
        <v>4</v>
      </c>
    </row>
    <row r="277" spans="1:47">
      <c r="A277" s="49">
        <v>41910.75</v>
      </c>
      <c r="B277" s="36" t="s">
        <v>94</v>
      </c>
      <c r="C277" s="36" t="s">
        <v>101</v>
      </c>
      <c r="D277" s="36" t="s">
        <v>604</v>
      </c>
      <c r="E277" s="36" t="s">
        <v>102</v>
      </c>
      <c r="F277" s="36" t="s">
        <v>1104</v>
      </c>
      <c r="G277" s="36">
        <v>2</v>
      </c>
      <c r="H277" s="36">
        <v>23</v>
      </c>
      <c r="I277" s="36">
        <v>10.52</v>
      </c>
      <c r="J277" s="36">
        <v>5.84</v>
      </c>
      <c r="K277" s="36">
        <v>443</v>
      </c>
      <c r="L277" s="36">
        <v>0</v>
      </c>
      <c r="M277" s="36">
        <v>0</v>
      </c>
      <c r="N277" s="36">
        <v>443</v>
      </c>
      <c r="O277" s="36">
        <v>2</v>
      </c>
      <c r="P277" s="36">
        <v>0.45</v>
      </c>
      <c r="Q277" s="36">
        <v>145</v>
      </c>
      <c r="R277" s="36">
        <v>144</v>
      </c>
      <c r="S277" s="36">
        <v>0</v>
      </c>
      <c r="T277" s="36">
        <v>0</v>
      </c>
      <c r="U277" s="36">
        <v>99.31</v>
      </c>
      <c r="V277" s="36">
        <v>98.86</v>
      </c>
      <c r="W277" s="36">
        <v>144</v>
      </c>
      <c r="X277" s="36">
        <v>7</v>
      </c>
      <c r="Y277" s="36">
        <v>4.55</v>
      </c>
      <c r="Z277" s="36">
        <v>102</v>
      </c>
      <c r="AA277" s="36">
        <v>98</v>
      </c>
      <c r="AB277" s="36">
        <v>96.08</v>
      </c>
      <c r="AC277" s="36">
        <v>111</v>
      </c>
      <c r="AD277" s="36">
        <v>108</v>
      </c>
      <c r="AE277" s="36">
        <v>97.3</v>
      </c>
      <c r="AF277" s="36">
        <v>1.43</v>
      </c>
      <c r="AG277" s="36">
        <v>0.1444445</v>
      </c>
      <c r="AH277" s="36">
        <v>24.53</v>
      </c>
      <c r="AI277" s="36">
        <v>10.08</v>
      </c>
      <c r="AJ277" s="46">
        <f t="shared" ca="1" si="5"/>
        <v>6</v>
      </c>
      <c r="AK277" s="47">
        <v>4.5454545454545459</v>
      </c>
      <c r="AL277" s="48">
        <v>1.6530000000000007</v>
      </c>
      <c r="AM277" s="1">
        <v>0</v>
      </c>
      <c r="AN277" s="1">
        <v>0</v>
      </c>
      <c r="AO277" s="1">
        <v>1</v>
      </c>
      <c r="AP277" s="1">
        <v>0</v>
      </c>
      <c r="AQ277" s="1">
        <v>0</v>
      </c>
      <c r="AR277" s="36">
        <v>1</v>
      </c>
      <c r="AS277" s="36">
        <v>0</v>
      </c>
      <c r="AT277" s="36">
        <v>1</v>
      </c>
      <c r="AU277" s="36">
        <v>0</v>
      </c>
    </row>
    <row r="278" spans="1:47">
      <c r="A278" s="49">
        <v>41910.75</v>
      </c>
      <c r="B278" s="36" t="s">
        <v>94</v>
      </c>
      <c r="C278" s="36" t="s">
        <v>101</v>
      </c>
      <c r="D278" s="36" t="s">
        <v>285</v>
      </c>
      <c r="E278" s="36" t="s">
        <v>102</v>
      </c>
      <c r="F278" s="36" t="s">
        <v>286</v>
      </c>
      <c r="G278" s="36">
        <v>3</v>
      </c>
      <c r="H278" s="36">
        <v>39</v>
      </c>
      <c r="I278" s="36">
        <v>16.25</v>
      </c>
      <c r="J278" s="36">
        <v>9.83</v>
      </c>
      <c r="K278" s="36">
        <v>2038</v>
      </c>
      <c r="L278" s="36">
        <v>0</v>
      </c>
      <c r="M278" s="36">
        <v>0</v>
      </c>
      <c r="N278" s="36">
        <v>2038</v>
      </c>
      <c r="O278" s="36">
        <v>10</v>
      </c>
      <c r="P278" s="36">
        <v>0.49</v>
      </c>
      <c r="Q278" s="36">
        <v>876</v>
      </c>
      <c r="R278" s="36">
        <v>864</v>
      </c>
      <c r="S278" s="36">
        <v>1</v>
      </c>
      <c r="T278" s="36">
        <v>0.1140251</v>
      </c>
      <c r="U278" s="36">
        <v>98.63</v>
      </c>
      <c r="V278" s="36">
        <v>98.15</v>
      </c>
      <c r="W278" s="36">
        <v>864</v>
      </c>
      <c r="X278" s="36">
        <v>19</v>
      </c>
      <c r="Y278" s="36">
        <v>2.17</v>
      </c>
      <c r="Z278" s="36">
        <v>380</v>
      </c>
      <c r="AA278" s="36">
        <v>377</v>
      </c>
      <c r="AB278" s="36">
        <v>99.21</v>
      </c>
      <c r="AC278" s="36">
        <v>390</v>
      </c>
      <c r="AD278" s="36">
        <v>388.01</v>
      </c>
      <c r="AE278" s="36">
        <v>99.49</v>
      </c>
      <c r="AF278" s="36">
        <v>13.42</v>
      </c>
      <c r="AG278" s="36">
        <v>8.555555</v>
      </c>
      <c r="AH278" s="36">
        <v>136.51</v>
      </c>
      <c r="AI278" s="36">
        <v>63.77</v>
      </c>
      <c r="AJ278" s="46">
        <f t="shared" ca="1" si="5"/>
        <v>6</v>
      </c>
      <c r="AK278" s="47">
        <v>2.1714037553856529</v>
      </c>
      <c r="AL278" s="48">
        <v>16.20599999999995</v>
      </c>
      <c r="AM278" s="1">
        <v>0</v>
      </c>
      <c r="AN278" s="1">
        <v>0</v>
      </c>
      <c r="AO278" s="1">
        <v>1</v>
      </c>
      <c r="AP278" s="1">
        <v>0</v>
      </c>
      <c r="AQ278" s="1">
        <v>0</v>
      </c>
      <c r="AR278" s="36">
        <v>1</v>
      </c>
      <c r="AS278" s="36">
        <v>0</v>
      </c>
      <c r="AT278" s="36">
        <v>2</v>
      </c>
      <c r="AU278" s="36">
        <v>1</v>
      </c>
    </row>
    <row r="279" spans="1:47">
      <c r="A279" s="49">
        <v>41910.75</v>
      </c>
      <c r="B279" s="36" t="s">
        <v>94</v>
      </c>
      <c r="C279" s="36" t="s">
        <v>101</v>
      </c>
      <c r="D279" s="36" t="s">
        <v>639</v>
      </c>
      <c r="E279" s="36" t="s">
        <v>102</v>
      </c>
      <c r="F279" s="36" t="s">
        <v>1105</v>
      </c>
      <c r="G279" s="36">
        <v>2</v>
      </c>
      <c r="H279" s="36">
        <v>23</v>
      </c>
      <c r="I279" s="36">
        <v>10.39</v>
      </c>
      <c r="J279" s="36">
        <v>5.08</v>
      </c>
      <c r="K279" s="36">
        <v>858</v>
      </c>
      <c r="L279" s="36">
        <v>0</v>
      </c>
      <c r="M279" s="36">
        <v>0</v>
      </c>
      <c r="N279" s="36">
        <v>858</v>
      </c>
      <c r="O279" s="36">
        <v>4</v>
      </c>
      <c r="P279" s="36">
        <v>0.47</v>
      </c>
      <c r="Q279" s="36">
        <v>352</v>
      </c>
      <c r="R279" s="36">
        <v>352</v>
      </c>
      <c r="S279" s="36">
        <v>0</v>
      </c>
      <c r="T279" s="36">
        <v>0</v>
      </c>
      <c r="U279" s="36">
        <v>100</v>
      </c>
      <c r="V279" s="36">
        <v>99.53</v>
      </c>
      <c r="W279" s="36">
        <v>352</v>
      </c>
      <c r="X279" s="36">
        <v>7</v>
      </c>
      <c r="Y279" s="36">
        <v>2.02</v>
      </c>
      <c r="Z279" s="36">
        <v>49</v>
      </c>
      <c r="AA279" s="36">
        <v>49</v>
      </c>
      <c r="AB279" s="36">
        <v>100</v>
      </c>
      <c r="AC279" s="36">
        <v>45</v>
      </c>
      <c r="AD279" s="36">
        <v>44</v>
      </c>
      <c r="AE279" s="36">
        <v>97.78</v>
      </c>
      <c r="AF279" s="36">
        <v>3.8</v>
      </c>
      <c r="AG279" s="36">
        <v>1.105556</v>
      </c>
      <c r="AH279" s="36">
        <v>74.739999999999995</v>
      </c>
      <c r="AI279" s="36">
        <v>29.09</v>
      </c>
      <c r="AJ279" s="46">
        <f t="shared" ca="1" si="5"/>
        <v>6</v>
      </c>
      <c r="AK279" s="47">
        <v>2.0172910662824206</v>
      </c>
      <c r="AL279" s="48">
        <v>1.6543999999999961</v>
      </c>
      <c r="AM279" s="1">
        <v>0</v>
      </c>
      <c r="AN279" s="1">
        <v>0</v>
      </c>
      <c r="AO279" s="1">
        <v>1</v>
      </c>
      <c r="AP279" s="1">
        <v>0</v>
      </c>
      <c r="AQ279" s="1">
        <v>0</v>
      </c>
      <c r="AR279" s="36">
        <v>1</v>
      </c>
      <c r="AS279" s="36">
        <v>0</v>
      </c>
      <c r="AT279" s="36">
        <v>2</v>
      </c>
      <c r="AU279" s="36">
        <v>0</v>
      </c>
    </row>
    <row r="280" spans="1:47">
      <c r="A280" s="49">
        <v>41910.75</v>
      </c>
      <c r="B280" s="36" t="s">
        <v>94</v>
      </c>
      <c r="C280" s="36" t="s">
        <v>101</v>
      </c>
      <c r="D280" s="36" t="s">
        <v>219</v>
      </c>
      <c r="E280" s="36" t="s">
        <v>102</v>
      </c>
      <c r="F280" s="36" t="s">
        <v>19</v>
      </c>
      <c r="G280" s="36">
        <v>2</v>
      </c>
      <c r="H280" s="36">
        <v>23</v>
      </c>
      <c r="I280" s="36">
        <v>10.94</v>
      </c>
      <c r="J280" s="36">
        <v>5.84</v>
      </c>
      <c r="K280" s="36">
        <v>730</v>
      </c>
      <c r="L280" s="36">
        <v>0</v>
      </c>
      <c r="M280" s="36">
        <v>0</v>
      </c>
      <c r="N280" s="36">
        <v>730</v>
      </c>
      <c r="O280" s="36">
        <v>5</v>
      </c>
      <c r="P280" s="36">
        <v>0.68</v>
      </c>
      <c r="Q280" s="36">
        <v>365</v>
      </c>
      <c r="R280" s="36">
        <v>360</v>
      </c>
      <c r="S280" s="36">
        <v>0</v>
      </c>
      <c r="T280" s="36">
        <v>0</v>
      </c>
      <c r="U280" s="36">
        <v>98.63</v>
      </c>
      <c r="V280" s="36">
        <v>97.96</v>
      </c>
      <c r="W280" s="36">
        <v>360</v>
      </c>
      <c r="X280" s="36">
        <v>4</v>
      </c>
      <c r="Y280" s="36">
        <v>1.26</v>
      </c>
      <c r="Z280" s="36">
        <v>428</v>
      </c>
      <c r="AA280" s="36">
        <v>427.02</v>
      </c>
      <c r="AB280" s="36">
        <v>99.77</v>
      </c>
      <c r="AC280" s="36">
        <v>389</v>
      </c>
      <c r="AD280" s="36">
        <v>384.99</v>
      </c>
      <c r="AE280" s="36">
        <v>98.97</v>
      </c>
      <c r="AF280" s="36">
        <v>3.89</v>
      </c>
      <c r="AG280" s="36">
        <v>0.83333330000000005</v>
      </c>
      <c r="AH280" s="36">
        <v>66.569999999999993</v>
      </c>
      <c r="AI280" s="36">
        <v>21.43</v>
      </c>
      <c r="AJ280" s="46">
        <f t="shared" ca="1" si="5"/>
        <v>6</v>
      </c>
      <c r="AK280" s="47">
        <v>1.2579803126081075</v>
      </c>
      <c r="AL280" s="48">
        <v>7.4460000000000228</v>
      </c>
      <c r="AM280" s="1">
        <v>0</v>
      </c>
      <c r="AN280" s="1">
        <v>0</v>
      </c>
      <c r="AO280" s="1">
        <v>1</v>
      </c>
      <c r="AP280" s="1">
        <v>0</v>
      </c>
      <c r="AQ280" s="1">
        <v>0</v>
      </c>
      <c r="AR280" s="36">
        <v>0</v>
      </c>
      <c r="AS280" s="36">
        <v>1</v>
      </c>
      <c r="AT280" s="36">
        <v>0</v>
      </c>
      <c r="AU280" s="36">
        <v>1</v>
      </c>
    </row>
    <row r="281" spans="1:47">
      <c r="A281" s="49">
        <v>41910.75</v>
      </c>
      <c r="B281" s="36" t="s">
        <v>94</v>
      </c>
      <c r="C281" s="36" t="s">
        <v>101</v>
      </c>
      <c r="D281" s="36" t="s">
        <v>278</v>
      </c>
      <c r="E281" s="36" t="s">
        <v>102</v>
      </c>
      <c r="F281" s="36" t="s">
        <v>323</v>
      </c>
      <c r="G281" s="36">
        <v>2</v>
      </c>
      <c r="H281" s="36">
        <v>23</v>
      </c>
      <c r="I281" s="36">
        <v>10.52</v>
      </c>
      <c r="J281" s="36">
        <v>5.84</v>
      </c>
      <c r="K281" s="36">
        <v>609</v>
      </c>
      <c r="L281" s="36">
        <v>0</v>
      </c>
      <c r="M281" s="36">
        <v>0</v>
      </c>
      <c r="N281" s="36">
        <v>609</v>
      </c>
      <c r="O281" s="36">
        <v>5</v>
      </c>
      <c r="P281" s="36">
        <v>0.82</v>
      </c>
      <c r="Q281" s="36">
        <v>266</v>
      </c>
      <c r="R281" s="36">
        <v>262</v>
      </c>
      <c r="S281" s="36">
        <v>0</v>
      </c>
      <c r="T281" s="36">
        <v>0</v>
      </c>
      <c r="U281" s="36">
        <v>98.5</v>
      </c>
      <c r="V281" s="36">
        <v>97.69</v>
      </c>
      <c r="W281" s="36">
        <v>262</v>
      </c>
      <c r="X281" s="36">
        <v>1</v>
      </c>
      <c r="Y281" s="36">
        <v>0.39</v>
      </c>
      <c r="Z281" s="36">
        <v>183</v>
      </c>
      <c r="AA281" s="36">
        <v>177</v>
      </c>
      <c r="AB281" s="36">
        <v>96.72</v>
      </c>
      <c r="AC281" s="36">
        <v>176</v>
      </c>
      <c r="AD281" s="36">
        <v>170</v>
      </c>
      <c r="AE281" s="36">
        <v>96.59</v>
      </c>
      <c r="AF281" s="36">
        <v>3.73</v>
      </c>
      <c r="AG281" s="36">
        <v>0.92777779999999999</v>
      </c>
      <c r="AH281" s="36">
        <v>63.81</v>
      </c>
      <c r="AI281" s="36">
        <v>24.89</v>
      </c>
      <c r="AJ281" s="46">
        <f t="shared" ca="1" si="5"/>
        <v>6</v>
      </c>
      <c r="AK281" s="47">
        <v>0.39215686274509803</v>
      </c>
      <c r="AL281" s="48">
        <v>6.1446000000000058</v>
      </c>
      <c r="AM281" s="1">
        <v>0</v>
      </c>
      <c r="AN281" s="1">
        <v>0</v>
      </c>
      <c r="AO281" s="1">
        <v>1</v>
      </c>
      <c r="AP281" s="1">
        <v>0</v>
      </c>
      <c r="AQ281" s="1">
        <v>0</v>
      </c>
      <c r="AR281" s="36">
        <v>0</v>
      </c>
      <c r="AS281" s="36">
        <v>1</v>
      </c>
      <c r="AT281" s="36">
        <v>0</v>
      </c>
      <c r="AU281" s="36">
        <v>4</v>
      </c>
    </row>
    <row r="282" spans="1:47">
      <c r="A282" s="49">
        <v>41910.75</v>
      </c>
      <c r="B282" s="36" t="s">
        <v>94</v>
      </c>
      <c r="C282" s="36" t="s">
        <v>101</v>
      </c>
      <c r="D282" s="36" t="s">
        <v>457</v>
      </c>
      <c r="E282" s="36" t="s">
        <v>102</v>
      </c>
      <c r="F282" s="36" t="s">
        <v>466</v>
      </c>
      <c r="G282" s="36">
        <v>2</v>
      </c>
      <c r="H282" s="36">
        <v>23</v>
      </c>
      <c r="I282" s="36">
        <v>10.76</v>
      </c>
      <c r="J282" s="36">
        <v>5.84</v>
      </c>
      <c r="K282" s="36">
        <v>1924</v>
      </c>
      <c r="L282" s="36">
        <v>0</v>
      </c>
      <c r="M282" s="36">
        <v>0</v>
      </c>
      <c r="N282" s="36">
        <v>1924</v>
      </c>
      <c r="O282" s="36">
        <v>25</v>
      </c>
      <c r="P282" s="36">
        <v>1.3</v>
      </c>
      <c r="Q282" s="36">
        <v>643</v>
      </c>
      <c r="R282" s="36">
        <v>626</v>
      </c>
      <c r="S282" s="36">
        <v>2</v>
      </c>
      <c r="T282" s="36">
        <v>0.31104199999999999</v>
      </c>
      <c r="U282" s="36">
        <v>97.36</v>
      </c>
      <c r="V282" s="36">
        <v>96.09</v>
      </c>
      <c r="W282" s="36">
        <v>626</v>
      </c>
      <c r="X282" s="36">
        <v>11</v>
      </c>
      <c r="Y282" s="36">
        <v>1.82</v>
      </c>
      <c r="Z282" s="36">
        <v>341</v>
      </c>
      <c r="AA282" s="36">
        <v>335.99</v>
      </c>
      <c r="AB282" s="36">
        <v>98.53</v>
      </c>
      <c r="AC282" s="36">
        <v>419</v>
      </c>
      <c r="AD282" s="36">
        <v>317.98</v>
      </c>
      <c r="AE282" s="36">
        <v>75.89</v>
      </c>
      <c r="AF282" s="36">
        <v>6.47</v>
      </c>
      <c r="AG282" s="36">
        <v>3.5388890000000002</v>
      </c>
      <c r="AH282" s="36">
        <v>110.79</v>
      </c>
      <c r="AI282" s="36">
        <v>54.68</v>
      </c>
      <c r="AJ282" s="46">
        <f t="shared" ca="1" si="5"/>
        <v>6</v>
      </c>
      <c r="AK282" s="47">
        <v>1.8092402835572952</v>
      </c>
      <c r="AL282" s="48">
        <v>25.14129999999998</v>
      </c>
      <c r="AM282" s="1">
        <v>0</v>
      </c>
      <c r="AN282" s="1">
        <v>0</v>
      </c>
      <c r="AO282" s="1">
        <v>1</v>
      </c>
      <c r="AP282" s="1">
        <v>0</v>
      </c>
      <c r="AQ282" s="1">
        <v>0</v>
      </c>
      <c r="AR282" s="36">
        <v>0</v>
      </c>
      <c r="AS282" s="36">
        <v>1</v>
      </c>
      <c r="AT282" s="36">
        <v>0</v>
      </c>
      <c r="AU282" s="36">
        <v>6</v>
      </c>
    </row>
    <row r="283" spans="1:47">
      <c r="A283" s="49">
        <v>41910.75</v>
      </c>
      <c r="B283" s="36" t="s">
        <v>94</v>
      </c>
      <c r="C283" s="36" t="s">
        <v>101</v>
      </c>
      <c r="D283" s="36" t="s">
        <v>220</v>
      </c>
      <c r="E283" s="36" t="s">
        <v>102</v>
      </c>
      <c r="F283" s="36" t="s">
        <v>949</v>
      </c>
      <c r="G283" s="36">
        <v>6</v>
      </c>
      <c r="H283" s="36">
        <v>71</v>
      </c>
      <c r="I283" s="36">
        <v>36</v>
      </c>
      <c r="J283" s="36">
        <v>27.34</v>
      </c>
      <c r="K283" s="36">
        <v>10810</v>
      </c>
      <c r="L283" s="36">
        <v>0</v>
      </c>
      <c r="M283" s="36">
        <v>0</v>
      </c>
      <c r="N283" s="36">
        <v>10810</v>
      </c>
      <c r="O283" s="36">
        <v>25</v>
      </c>
      <c r="P283" s="36">
        <v>0.23</v>
      </c>
      <c r="Q283" s="36">
        <v>3950</v>
      </c>
      <c r="R283" s="36">
        <v>3861</v>
      </c>
      <c r="S283" s="36">
        <v>77</v>
      </c>
      <c r="T283" s="36">
        <v>1.9498610000000001</v>
      </c>
      <c r="U283" s="36">
        <v>97.75</v>
      </c>
      <c r="V283" s="36">
        <v>97.53</v>
      </c>
      <c r="W283" s="36">
        <v>3861</v>
      </c>
      <c r="X283" s="36">
        <v>25</v>
      </c>
      <c r="Y283" s="36">
        <v>0.63</v>
      </c>
      <c r="Z283" s="36">
        <v>1426</v>
      </c>
      <c r="AA283" s="36">
        <v>1343.01</v>
      </c>
      <c r="AB283" s="36">
        <v>94.18</v>
      </c>
      <c r="AC283" s="36">
        <v>1461</v>
      </c>
      <c r="AD283" s="36">
        <v>1437.04</v>
      </c>
      <c r="AE283" s="36">
        <v>98.36</v>
      </c>
      <c r="AF283" s="36">
        <v>46.45</v>
      </c>
      <c r="AG283" s="36">
        <v>34.416670000000003</v>
      </c>
      <c r="AH283" s="36">
        <v>169.9</v>
      </c>
      <c r="AI283" s="36">
        <v>74.09</v>
      </c>
      <c r="AJ283" s="46">
        <f t="shared" ca="1" si="5"/>
        <v>6</v>
      </c>
      <c r="AK283" s="47">
        <v>0.63210645684103539</v>
      </c>
      <c r="AL283" s="48">
        <v>97.564999999999969</v>
      </c>
      <c r="AM283" s="1">
        <v>0</v>
      </c>
      <c r="AN283" s="1">
        <v>0</v>
      </c>
      <c r="AO283" s="1">
        <v>1</v>
      </c>
      <c r="AP283" s="1">
        <v>0</v>
      </c>
      <c r="AQ283" s="1">
        <v>0</v>
      </c>
      <c r="AR283" s="36">
        <v>0</v>
      </c>
      <c r="AS283" s="36">
        <v>1</v>
      </c>
      <c r="AT283" s="36">
        <v>0</v>
      </c>
      <c r="AU283" s="36">
        <v>5</v>
      </c>
    </row>
    <row r="284" spans="1:47">
      <c r="A284" s="49">
        <v>41910.75</v>
      </c>
      <c r="B284" s="36" t="s">
        <v>94</v>
      </c>
      <c r="C284" s="36" t="s">
        <v>101</v>
      </c>
      <c r="D284" s="36" t="s">
        <v>287</v>
      </c>
      <c r="E284" s="36" t="s">
        <v>102</v>
      </c>
      <c r="F284" s="36" t="s">
        <v>288</v>
      </c>
      <c r="G284" s="36">
        <v>3</v>
      </c>
      <c r="H284" s="36">
        <v>39</v>
      </c>
      <c r="I284" s="36">
        <v>16.28</v>
      </c>
      <c r="J284" s="36">
        <v>9.83</v>
      </c>
      <c r="K284" s="36">
        <v>6429</v>
      </c>
      <c r="L284" s="36">
        <v>0</v>
      </c>
      <c r="M284" s="36">
        <v>0</v>
      </c>
      <c r="N284" s="36">
        <v>6429</v>
      </c>
      <c r="O284" s="36">
        <v>56</v>
      </c>
      <c r="P284" s="36">
        <v>0.87</v>
      </c>
      <c r="Q284" s="36">
        <v>1673</v>
      </c>
      <c r="R284" s="36">
        <v>1630</v>
      </c>
      <c r="S284" s="36">
        <v>31</v>
      </c>
      <c r="T284" s="36">
        <v>1.852959</v>
      </c>
      <c r="U284" s="36">
        <v>97.43</v>
      </c>
      <c r="V284" s="36">
        <v>96.58</v>
      </c>
      <c r="W284" s="36">
        <v>1630</v>
      </c>
      <c r="X284" s="36">
        <v>21</v>
      </c>
      <c r="Y284" s="36">
        <v>1.35</v>
      </c>
      <c r="Z284" s="36">
        <v>620</v>
      </c>
      <c r="AA284" s="36">
        <v>581.99</v>
      </c>
      <c r="AB284" s="36">
        <v>93.87</v>
      </c>
      <c r="AC284" s="36">
        <v>533</v>
      </c>
      <c r="AD284" s="36">
        <v>518.98</v>
      </c>
      <c r="AE284" s="36">
        <v>97.37</v>
      </c>
      <c r="AF284" s="36">
        <v>18.07</v>
      </c>
      <c r="AG284" s="36">
        <v>11.477779999999999</v>
      </c>
      <c r="AH284" s="36">
        <v>183.89</v>
      </c>
      <c r="AI284" s="36">
        <v>63.51</v>
      </c>
      <c r="AJ284" s="46">
        <f t="shared" ca="1" si="5"/>
        <v>6</v>
      </c>
      <c r="AK284" s="47">
        <v>1.3401489479830757</v>
      </c>
      <c r="AL284" s="48">
        <v>57.216600000000028</v>
      </c>
      <c r="AM284" s="1">
        <v>0</v>
      </c>
      <c r="AN284" s="1">
        <v>0</v>
      </c>
      <c r="AO284" s="1">
        <v>1</v>
      </c>
      <c r="AP284" s="1">
        <v>0</v>
      </c>
      <c r="AQ284" s="1">
        <v>1</v>
      </c>
      <c r="AR284" s="36">
        <v>0</v>
      </c>
      <c r="AS284" s="36">
        <v>1</v>
      </c>
      <c r="AT284" s="36">
        <v>0</v>
      </c>
      <c r="AU284" s="36">
        <v>6</v>
      </c>
    </row>
    <row r="285" spans="1:47">
      <c r="A285" s="49">
        <v>41910.75</v>
      </c>
      <c r="B285" s="36" t="s">
        <v>94</v>
      </c>
      <c r="C285" s="36" t="s">
        <v>101</v>
      </c>
      <c r="D285" s="36" t="s">
        <v>528</v>
      </c>
      <c r="E285" s="36" t="s">
        <v>102</v>
      </c>
      <c r="F285" s="36" t="s">
        <v>909</v>
      </c>
      <c r="G285" s="36">
        <v>2</v>
      </c>
      <c r="H285" s="36">
        <v>23</v>
      </c>
      <c r="I285" s="36">
        <v>10.55</v>
      </c>
      <c r="J285" s="36">
        <v>5.84</v>
      </c>
      <c r="K285" s="36">
        <v>875</v>
      </c>
      <c r="L285" s="36">
        <v>0</v>
      </c>
      <c r="M285" s="36">
        <v>0</v>
      </c>
      <c r="N285" s="36">
        <v>875</v>
      </c>
      <c r="O285" s="36">
        <v>3</v>
      </c>
      <c r="P285" s="36">
        <v>0.34</v>
      </c>
      <c r="Q285" s="36">
        <v>206</v>
      </c>
      <c r="R285" s="36">
        <v>204</v>
      </c>
      <c r="S285" s="36">
        <v>0</v>
      </c>
      <c r="T285" s="36">
        <v>0</v>
      </c>
      <c r="U285" s="36">
        <v>99.03</v>
      </c>
      <c r="V285" s="36">
        <v>98.69</v>
      </c>
      <c r="W285" s="36">
        <v>204</v>
      </c>
      <c r="X285" s="36">
        <v>6</v>
      </c>
      <c r="Y285" s="36">
        <v>3.09</v>
      </c>
      <c r="Z285" s="36">
        <v>103</v>
      </c>
      <c r="AA285" s="36">
        <v>100</v>
      </c>
      <c r="AB285" s="36">
        <v>97.09</v>
      </c>
      <c r="AC285" s="36">
        <v>93</v>
      </c>
      <c r="AD285" s="36">
        <v>90</v>
      </c>
      <c r="AE285" s="36">
        <v>96.77</v>
      </c>
      <c r="AF285" s="36">
        <v>2.4900000000000002</v>
      </c>
      <c r="AG285" s="36">
        <v>0.26111109999999998</v>
      </c>
      <c r="AH285" s="36">
        <v>42.6</v>
      </c>
      <c r="AI285" s="36">
        <v>10.49</v>
      </c>
      <c r="AJ285" s="46">
        <f t="shared" ca="1" si="5"/>
        <v>6</v>
      </c>
      <c r="AK285" s="47">
        <v>3.0927835051546393</v>
      </c>
      <c r="AL285" s="48">
        <v>2.6986000000000048</v>
      </c>
      <c r="AM285" s="1">
        <v>0</v>
      </c>
      <c r="AN285" s="1">
        <v>0</v>
      </c>
      <c r="AO285" s="1">
        <v>1</v>
      </c>
      <c r="AP285" s="1">
        <v>0</v>
      </c>
      <c r="AQ285" s="1">
        <v>0</v>
      </c>
      <c r="AR285" s="36">
        <v>1</v>
      </c>
      <c r="AS285" s="36">
        <v>0</v>
      </c>
      <c r="AT285" s="36">
        <v>1</v>
      </c>
      <c r="AU285" s="36">
        <v>1</v>
      </c>
    </row>
    <row r="286" spans="1:47">
      <c r="A286" s="49">
        <v>41910.75</v>
      </c>
      <c r="B286" s="36" t="s">
        <v>94</v>
      </c>
      <c r="C286" s="36" t="s">
        <v>101</v>
      </c>
      <c r="D286" s="36" t="s">
        <v>247</v>
      </c>
      <c r="E286" s="36" t="s">
        <v>102</v>
      </c>
      <c r="F286" s="36" t="s">
        <v>950</v>
      </c>
      <c r="G286" s="36">
        <v>3</v>
      </c>
      <c r="H286" s="36">
        <v>39</v>
      </c>
      <c r="I286" s="36">
        <v>16.03</v>
      </c>
      <c r="J286" s="36">
        <v>9.83</v>
      </c>
      <c r="K286" s="36">
        <v>1801</v>
      </c>
      <c r="L286" s="36">
        <v>0</v>
      </c>
      <c r="M286" s="36">
        <v>0</v>
      </c>
      <c r="N286" s="36">
        <v>1801</v>
      </c>
      <c r="O286" s="36">
        <v>6</v>
      </c>
      <c r="P286" s="36">
        <v>0.33</v>
      </c>
      <c r="Q286" s="36">
        <v>811</v>
      </c>
      <c r="R286" s="36">
        <v>805</v>
      </c>
      <c r="S286" s="36">
        <v>0</v>
      </c>
      <c r="T286" s="36">
        <v>0</v>
      </c>
      <c r="U286" s="36">
        <v>99.26</v>
      </c>
      <c r="V286" s="36">
        <v>98.93</v>
      </c>
      <c r="W286" s="36">
        <v>805</v>
      </c>
      <c r="X286" s="36">
        <v>20</v>
      </c>
      <c r="Y286" s="36">
        <v>2.5299999999999998</v>
      </c>
      <c r="Z286" s="36">
        <v>325</v>
      </c>
      <c r="AA286" s="36">
        <v>322.01</v>
      </c>
      <c r="AB286" s="36">
        <v>99.08</v>
      </c>
      <c r="AC286" s="36">
        <v>311</v>
      </c>
      <c r="AD286" s="36">
        <v>305.99</v>
      </c>
      <c r="AE286" s="36">
        <v>98.39</v>
      </c>
      <c r="AF286" s="36">
        <v>9.69</v>
      </c>
      <c r="AG286" s="36">
        <v>6.2277779999999998</v>
      </c>
      <c r="AH286" s="36">
        <v>98.58</v>
      </c>
      <c r="AI286" s="36">
        <v>64.28</v>
      </c>
      <c r="AJ286" s="46">
        <f t="shared" ca="1" si="5"/>
        <v>6</v>
      </c>
      <c r="AK286" s="47">
        <v>2.5349185023701488</v>
      </c>
      <c r="AL286" s="48">
        <v>8.6776999999999447</v>
      </c>
      <c r="AM286" s="1">
        <v>0</v>
      </c>
      <c r="AN286" s="1">
        <v>0</v>
      </c>
      <c r="AO286" s="1">
        <v>1</v>
      </c>
      <c r="AP286" s="1">
        <v>0</v>
      </c>
      <c r="AQ286" s="1">
        <v>0</v>
      </c>
      <c r="AR286" s="36">
        <v>1</v>
      </c>
      <c r="AS286" s="36">
        <v>0</v>
      </c>
      <c r="AT286" s="36">
        <v>2</v>
      </c>
      <c r="AU286" s="36">
        <v>3</v>
      </c>
    </row>
    <row r="287" spans="1:47">
      <c r="A287" s="49">
        <v>41910.75</v>
      </c>
      <c r="B287" s="36" t="s">
        <v>94</v>
      </c>
      <c r="C287" s="36" t="s">
        <v>101</v>
      </c>
      <c r="D287" s="36" t="s">
        <v>247</v>
      </c>
      <c r="E287" s="36" t="s">
        <v>102</v>
      </c>
      <c r="F287" s="36" t="s">
        <v>248</v>
      </c>
      <c r="G287" s="36">
        <v>2</v>
      </c>
      <c r="H287" s="36">
        <v>23</v>
      </c>
      <c r="I287" s="36">
        <v>10.43</v>
      </c>
      <c r="J287" s="36">
        <v>5.08</v>
      </c>
      <c r="K287" s="36">
        <v>927</v>
      </c>
      <c r="L287" s="36">
        <v>0</v>
      </c>
      <c r="M287" s="36">
        <v>0</v>
      </c>
      <c r="N287" s="36">
        <v>927</v>
      </c>
      <c r="O287" s="36">
        <v>9</v>
      </c>
      <c r="P287" s="36">
        <v>0.97</v>
      </c>
      <c r="Q287" s="36">
        <v>396</v>
      </c>
      <c r="R287" s="36">
        <v>391</v>
      </c>
      <c r="S287" s="36">
        <v>0</v>
      </c>
      <c r="T287" s="36">
        <v>0</v>
      </c>
      <c r="U287" s="36">
        <v>98.74</v>
      </c>
      <c r="V287" s="36">
        <v>97.78</v>
      </c>
      <c r="W287" s="36">
        <v>391</v>
      </c>
      <c r="X287" s="36">
        <v>19</v>
      </c>
      <c r="Y287" s="36">
        <v>4.66</v>
      </c>
      <c r="Z287" s="36">
        <v>408</v>
      </c>
      <c r="AA287" s="36">
        <v>408</v>
      </c>
      <c r="AB287" s="36">
        <v>100</v>
      </c>
      <c r="AC287" s="36">
        <v>427</v>
      </c>
      <c r="AD287" s="36">
        <v>424.99</v>
      </c>
      <c r="AE287" s="36">
        <v>99.53</v>
      </c>
      <c r="AF287" s="36">
        <v>4.7300000000000004</v>
      </c>
      <c r="AG287" s="36">
        <v>3.3888889999999998</v>
      </c>
      <c r="AH287" s="36">
        <v>92.99</v>
      </c>
      <c r="AI287" s="36">
        <v>71.680000000000007</v>
      </c>
      <c r="AJ287" s="46">
        <f t="shared" ca="1" si="5"/>
        <v>6</v>
      </c>
      <c r="AK287" s="47">
        <v>4.6569768866883994</v>
      </c>
      <c r="AL287" s="48">
        <v>8.7911999999999964</v>
      </c>
      <c r="AM287" s="1">
        <v>0</v>
      </c>
      <c r="AN287" s="1">
        <v>0</v>
      </c>
      <c r="AO287" s="1">
        <v>2</v>
      </c>
      <c r="AP287" s="1">
        <v>0</v>
      </c>
      <c r="AQ287" s="1">
        <v>0</v>
      </c>
      <c r="AR287" s="36">
        <v>1</v>
      </c>
      <c r="AS287" s="36">
        <v>1</v>
      </c>
      <c r="AT287" s="36">
        <v>2</v>
      </c>
      <c r="AU287" s="36">
        <v>2</v>
      </c>
    </row>
    <row r="288" spans="1:47">
      <c r="A288" s="49">
        <v>41910.75</v>
      </c>
      <c r="B288" s="36" t="s">
        <v>94</v>
      </c>
      <c r="C288" s="36" t="s">
        <v>101</v>
      </c>
      <c r="D288" s="36" t="s">
        <v>289</v>
      </c>
      <c r="E288" s="36" t="s">
        <v>102</v>
      </c>
      <c r="F288" s="36" t="s">
        <v>290</v>
      </c>
      <c r="G288" s="36">
        <v>3</v>
      </c>
      <c r="H288" s="36">
        <v>39</v>
      </c>
      <c r="I288" s="36">
        <v>16.18</v>
      </c>
      <c r="J288" s="36">
        <v>9.83</v>
      </c>
      <c r="K288" s="36">
        <v>1406</v>
      </c>
      <c r="L288" s="36">
        <v>0</v>
      </c>
      <c r="M288" s="36">
        <v>0</v>
      </c>
      <c r="N288" s="36">
        <v>1406</v>
      </c>
      <c r="O288" s="36">
        <v>10</v>
      </c>
      <c r="P288" s="36">
        <v>0.71</v>
      </c>
      <c r="Q288" s="36">
        <v>672</v>
      </c>
      <c r="R288" s="36">
        <v>668</v>
      </c>
      <c r="S288" s="36">
        <v>0</v>
      </c>
      <c r="T288" s="36">
        <v>0</v>
      </c>
      <c r="U288" s="36">
        <v>99.4</v>
      </c>
      <c r="V288" s="36">
        <v>98.69</v>
      </c>
      <c r="W288" s="36">
        <v>668</v>
      </c>
      <c r="X288" s="36">
        <v>17</v>
      </c>
      <c r="Y288" s="36">
        <v>2.8</v>
      </c>
      <c r="Z288" s="36">
        <v>1027</v>
      </c>
      <c r="AA288" s="36">
        <v>1027</v>
      </c>
      <c r="AB288" s="36">
        <v>100</v>
      </c>
      <c r="AC288" s="36">
        <v>969</v>
      </c>
      <c r="AD288" s="36">
        <v>966</v>
      </c>
      <c r="AE288" s="36">
        <v>99.69</v>
      </c>
      <c r="AF288" s="36">
        <v>8.8699999999999992</v>
      </c>
      <c r="AG288" s="36">
        <v>5.0999999999999996</v>
      </c>
      <c r="AH288" s="36">
        <v>90.22</v>
      </c>
      <c r="AI288" s="36">
        <v>57.52</v>
      </c>
      <c r="AJ288" s="46">
        <f t="shared" ca="1" si="5"/>
        <v>6</v>
      </c>
      <c r="AK288" s="47">
        <v>2.8006589785831961</v>
      </c>
      <c r="AL288" s="48">
        <v>8.8032000000000146</v>
      </c>
      <c r="AM288" s="1">
        <v>0</v>
      </c>
      <c r="AN288" s="1">
        <v>0</v>
      </c>
      <c r="AO288" s="1">
        <v>1</v>
      </c>
      <c r="AP288" s="1">
        <v>0</v>
      </c>
      <c r="AQ288" s="1">
        <v>0</v>
      </c>
      <c r="AR288" s="36">
        <v>1</v>
      </c>
      <c r="AS288" s="36">
        <v>0</v>
      </c>
      <c r="AT288" s="36">
        <v>7</v>
      </c>
      <c r="AU288" s="36">
        <v>0</v>
      </c>
    </row>
    <row r="289" spans="1:47">
      <c r="A289" s="49">
        <v>41910.75</v>
      </c>
      <c r="B289" s="36" t="s">
        <v>94</v>
      </c>
      <c r="C289" s="36" t="s">
        <v>101</v>
      </c>
      <c r="D289" s="36" t="s">
        <v>366</v>
      </c>
      <c r="E289" s="36" t="s">
        <v>102</v>
      </c>
      <c r="F289" s="36" t="s">
        <v>603</v>
      </c>
      <c r="G289" s="36">
        <v>2</v>
      </c>
      <c r="H289" s="36">
        <v>23</v>
      </c>
      <c r="I289" s="36">
        <v>10.69</v>
      </c>
      <c r="J289" s="36">
        <v>5.84</v>
      </c>
      <c r="K289" s="36">
        <v>1345</v>
      </c>
      <c r="L289" s="36">
        <v>0</v>
      </c>
      <c r="M289" s="36">
        <v>0</v>
      </c>
      <c r="N289" s="36">
        <v>1345</v>
      </c>
      <c r="O289" s="36">
        <v>5</v>
      </c>
      <c r="P289" s="36">
        <v>0.37</v>
      </c>
      <c r="Q289" s="36">
        <v>654</v>
      </c>
      <c r="R289" s="36">
        <v>649</v>
      </c>
      <c r="S289" s="36">
        <v>3</v>
      </c>
      <c r="T289" s="36">
        <v>0.45801530000000001</v>
      </c>
      <c r="U289" s="36">
        <v>99.24</v>
      </c>
      <c r="V289" s="36">
        <v>98.87</v>
      </c>
      <c r="W289" s="36">
        <v>649</v>
      </c>
      <c r="X289" s="36">
        <v>13</v>
      </c>
      <c r="Y289" s="36">
        <v>2.11</v>
      </c>
      <c r="Z289" s="36">
        <v>833</v>
      </c>
      <c r="AA289" s="36">
        <v>834</v>
      </c>
      <c r="AB289" s="36">
        <v>100.12</v>
      </c>
      <c r="AC289" s="36">
        <v>806</v>
      </c>
      <c r="AD289" s="36">
        <v>801.97</v>
      </c>
      <c r="AE289" s="36">
        <v>99.5</v>
      </c>
      <c r="AF289" s="36">
        <v>8.39</v>
      </c>
      <c r="AG289" s="36">
        <v>6.016667</v>
      </c>
      <c r="AH289" s="36">
        <v>143.69</v>
      </c>
      <c r="AI289" s="36">
        <v>71.67</v>
      </c>
      <c r="AJ289" s="46">
        <f t="shared" ca="1" si="5"/>
        <v>6</v>
      </c>
      <c r="AK289" s="47">
        <v>2.1070716566445693</v>
      </c>
      <c r="AL289" s="48">
        <v>7.3901999999999699</v>
      </c>
      <c r="AM289" s="1">
        <v>0</v>
      </c>
      <c r="AN289" s="1">
        <v>0</v>
      </c>
      <c r="AO289" s="1">
        <v>1</v>
      </c>
      <c r="AP289" s="1">
        <v>0</v>
      </c>
      <c r="AQ289" s="1">
        <v>0</v>
      </c>
      <c r="AR289" s="36">
        <v>1</v>
      </c>
      <c r="AS289" s="36">
        <v>0</v>
      </c>
      <c r="AT289" s="36">
        <v>4</v>
      </c>
      <c r="AU289" s="36">
        <v>1</v>
      </c>
    </row>
    <row r="290" spans="1:47">
      <c r="A290" s="49">
        <v>41910.75</v>
      </c>
      <c r="B290" s="36" t="s">
        <v>94</v>
      </c>
      <c r="C290" s="36" t="s">
        <v>101</v>
      </c>
      <c r="D290" s="36" t="s">
        <v>203</v>
      </c>
      <c r="E290" s="36" t="s">
        <v>102</v>
      </c>
      <c r="F290" s="36" t="s">
        <v>1106</v>
      </c>
      <c r="G290" s="36">
        <v>2</v>
      </c>
      <c r="H290" s="36">
        <v>23</v>
      </c>
      <c r="I290" s="36">
        <v>10.98</v>
      </c>
      <c r="J290" s="36">
        <v>5.84</v>
      </c>
      <c r="K290" s="36">
        <v>243</v>
      </c>
      <c r="L290" s="36">
        <v>0</v>
      </c>
      <c r="M290" s="36">
        <v>0</v>
      </c>
      <c r="N290" s="36">
        <v>243</v>
      </c>
      <c r="O290" s="36">
        <v>2</v>
      </c>
      <c r="P290" s="36">
        <v>0.82</v>
      </c>
      <c r="Q290" s="36">
        <v>94</v>
      </c>
      <c r="R290" s="36">
        <v>89</v>
      </c>
      <c r="S290" s="36">
        <v>0</v>
      </c>
      <c r="T290" s="36">
        <v>0</v>
      </c>
      <c r="U290" s="36">
        <v>94.68</v>
      </c>
      <c r="V290" s="36">
        <v>93.9</v>
      </c>
      <c r="W290" s="36">
        <v>89</v>
      </c>
      <c r="X290" s="36">
        <v>2</v>
      </c>
      <c r="Y290" s="36">
        <v>1.77</v>
      </c>
      <c r="Z290" s="36">
        <v>102</v>
      </c>
      <c r="AA290" s="36">
        <v>102</v>
      </c>
      <c r="AB290" s="36">
        <v>100</v>
      </c>
      <c r="AC290" s="36">
        <v>129</v>
      </c>
      <c r="AD290" s="36">
        <v>125.99</v>
      </c>
      <c r="AE290" s="36">
        <v>97.67</v>
      </c>
      <c r="AF290" s="36">
        <v>0.99</v>
      </c>
      <c r="AG290" s="36">
        <v>7.2222229999999998E-2</v>
      </c>
      <c r="AH290" s="36">
        <v>16.93</v>
      </c>
      <c r="AI290" s="36">
        <v>7.3</v>
      </c>
      <c r="AJ290" s="46">
        <f t="shared" ca="1" si="5"/>
        <v>6</v>
      </c>
      <c r="AK290" s="47">
        <v>1.7700681476236835</v>
      </c>
      <c r="AL290" s="48">
        <v>5.7339999999999938</v>
      </c>
      <c r="AM290" s="1">
        <v>0</v>
      </c>
      <c r="AN290" s="1">
        <v>1</v>
      </c>
      <c r="AO290" s="1">
        <v>2</v>
      </c>
      <c r="AP290" s="1">
        <v>0</v>
      </c>
      <c r="AQ290" s="1">
        <v>1</v>
      </c>
      <c r="AR290" s="36">
        <v>0</v>
      </c>
      <c r="AS290" s="36">
        <v>1</v>
      </c>
      <c r="AT290" s="36">
        <v>0</v>
      </c>
      <c r="AU290" s="36">
        <v>1</v>
      </c>
    </row>
    <row r="291" spans="1:47">
      <c r="A291" s="49">
        <v>41910.75</v>
      </c>
      <c r="B291" s="36" t="s">
        <v>94</v>
      </c>
      <c r="C291" s="36" t="s">
        <v>101</v>
      </c>
      <c r="D291" s="36" t="s">
        <v>203</v>
      </c>
      <c r="E291" s="36" t="s">
        <v>102</v>
      </c>
      <c r="F291" s="36" t="s">
        <v>857</v>
      </c>
      <c r="G291" s="36">
        <v>2</v>
      </c>
      <c r="H291" s="36">
        <v>23</v>
      </c>
      <c r="I291" s="36">
        <v>10.86</v>
      </c>
      <c r="J291" s="36">
        <v>5.84</v>
      </c>
      <c r="K291" s="36">
        <v>589</v>
      </c>
      <c r="L291" s="36">
        <v>0</v>
      </c>
      <c r="M291" s="36">
        <v>0</v>
      </c>
      <c r="N291" s="36">
        <v>589</v>
      </c>
      <c r="O291" s="36">
        <v>2</v>
      </c>
      <c r="P291" s="36">
        <v>0.34</v>
      </c>
      <c r="Q291" s="36">
        <v>282</v>
      </c>
      <c r="R291" s="36">
        <v>279</v>
      </c>
      <c r="S291" s="36">
        <v>0</v>
      </c>
      <c r="T291" s="36">
        <v>0</v>
      </c>
      <c r="U291" s="36">
        <v>98.94</v>
      </c>
      <c r="V291" s="36">
        <v>98.6</v>
      </c>
      <c r="W291" s="36">
        <v>279</v>
      </c>
      <c r="X291" s="36">
        <v>6</v>
      </c>
      <c r="Y291" s="36">
        <v>2.52</v>
      </c>
      <c r="Z291" s="36">
        <v>182</v>
      </c>
      <c r="AA291" s="36">
        <v>182</v>
      </c>
      <c r="AB291" s="36">
        <v>100</v>
      </c>
      <c r="AC291" s="36">
        <v>142</v>
      </c>
      <c r="AD291" s="36">
        <v>141.01</v>
      </c>
      <c r="AE291" s="36">
        <v>99.3</v>
      </c>
      <c r="AF291" s="36">
        <v>3.84</v>
      </c>
      <c r="AG291" s="36">
        <v>1.6</v>
      </c>
      <c r="AH291" s="36">
        <v>65.709999999999994</v>
      </c>
      <c r="AI291" s="36">
        <v>41.68</v>
      </c>
      <c r="AJ291" s="46">
        <f t="shared" ca="1" si="5"/>
        <v>6</v>
      </c>
      <c r="AK291" s="47">
        <v>2.5209024830889457</v>
      </c>
      <c r="AL291" s="48">
        <v>3.9480000000000159</v>
      </c>
      <c r="AM291" s="1">
        <v>0</v>
      </c>
      <c r="AN291" s="1">
        <v>0</v>
      </c>
      <c r="AO291" s="1">
        <v>1</v>
      </c>
      <c r="AP291" s="1">
        <v>0</v>
      </c>
      <c r="AQ291" s="1">
        <v>0</v>
      </c>
      <c r="AR291" s="36">
        <v>1</v>
      </c>
      <c r="AS291" s="36">
        <v>0</v>
      </c>
      <c r="AT291" s="36">
        <v>3</v>
      </c>
      <c r="AU291" s="36">
        <v>0</v>
      </c>
    </row>
    <row r="292" spans="1:47">
      <c r="A292" s="49">
        <v>41910.75</v>
      </c>
      <c r="B292" s="36" t="s">
        <v>94</v>
      </c>
      <c r="C292" s="36" t="s">
        <v>101</v>
      </c>
      <c r="D292" s="36" t="s">
        <v>291</v>
      </c>
      <c r="E292" s="36" t="s">
        <v>102</v>
      </c>
      <c r="F292" s="36" t="s">
        <v>589</v>
      </c>
      <c r="G292" s="36">
        <v>4</v>
      </c>
      <c r="H292" s="36">
        <v>55</v>
      </c>
      <c r="I292" s="36">
        <v>22.23</v>
      </c>
      <c r="J292" s="36">
        <v>14.9</v>
      </c>
      <c r="K292" s="36">
        <v>2179</v>
      </c>
      <c r="L292" s="36">
        <v>0</v>
      </c>
      <c r="M292" s="36">
        <v>0</v>
      </c>
      <c r="N292" s="36">
        <v>2179</v>
      </c>
      <c r="O292" s="36">
        <v>23</v>
      </c>
      <c r="P292" s="36">
        <v>1.06</v>
      </c>
      <c r="Q292" s="36">
        <v>681</v>
      </c>
      <c r="R292" s="36">
        <v>667</v>
      </c>
      <c r="S292" s="36">
        <v>0</v>
      </c>
      <c r="T292" s="36">
        <v>0</v>
      </c>
      <c r="U292" s="36">
        <v>97.94</v>
      </c>
      <c r="V292" s="36">
        <v>96.9</v>
      </c>
      <c r="W292" s="36">
        <v>667</v>
      </c>
      <c r="X292" s="36">
        <v>6</v>
      </c>
      <c r="Y292" s="36">
        <v>0.94</v>
      </c>
      <c r="Z292" s="36">
        <v>1642</v>
      </c>
      <c r="AA292" s="36">
        <v>1631</v>
      </c>
      <c r="AB292" s="36">
        <v>99.33</v>
      </c>
      <c r="AC292" s="36">
        <v>1615</v>
      </c>
      <c r="AD292" s="36">
        <v>1599.01</v>
      </c>
      <c r="AE292" s="36">
        <v>99.01</v>
      </c>
      <c r="AF292" s="36">
        <v>7.02</v>
      </c>
      <c r="AG292" s="36">
        <v>0.83333330000000005</v>
      </c>
      <c r="AH292" s="36">
        <v>47.13</v>
      </c>
      <c r="AI292" s="36">
        <v>11.87</v>
      </c>
      <c r="AJ292" s="46">
        <f t="shared" ca="1" si="5"/>
        <v>6</v>
      </c>
      <c r="AK292" s="47">
        <v>0.94486700996834661</v>
      </c>
      <c r="AL292" s="48">
        <v>21.110999999999962</v>
      </c>
      <c r="AM292" s="1">
        <v>0</v>
      </c>
      <c r="AN292" s="1">
        <v>0</v>
      </c>
      <c r="AO292" s="1">
        <v>1</v>
      </c>
      <c r="AP292" s="1">
        <v>0</v>
      </c>
      <c r="AQ292" s="1">
        <v>0</v>
      </c>
      <c r="AR292" s="36">
        <v>0</v>
      </c>
      <c r="AS292" s="36">
        <v>1</v>
      </c>
      <c r="AT292" s="36">
        <v>2</v>
      </c>
      <c r="AU292" s="36">
        <v>7</v>
      </c>
    </row>
    <row r="293" spans="1:47">
      <c r="A293" s="49">
        <v>41910.75</v>
      </c>
      <c r="B293" s="36" t="s">
        <v>94</v>
      </c>
      <c r="C293" s="36" t="s">
        <v>101</v>
      </c>
      <c r="D293" s="36" t="s">
        <v>295</v>
      </c>
      <c r="E293" s="36" t="s">
        <v>102</v>
      </c>
      <c r="F293" s="36" t="s">
        <v>296</v>
      </c>
      <c r="G293" s="36">
        <v>3</v>
      </c>
      <c r="H293" s="36">
        <v>47</v>
      </c>
      <c r="I293" s="36">
        <v>17</v>
      </c>
      <c r="J293" s="36">
        <v>10.66</v>
      </c>
      <c r="K293" s="36">
        <v>774</v>
      </c>
      <c r="L293" s="36">
        <v>0</v>
      </c>
      <c r="M293" s="36">
        <v>0</v>
      </c>
      <c r="N293" s="36">
        <v>774</v>
      </c>
      <c r="O293" s="36">
        <v>4</v>
      </c>
      <c r="P293" s="36">
        <v>0.52</v>
      </c>
      <c r="Q293" s="36">
        <v>440</v>
      </c>
      <c r="R293" s="36">
        <v>432</v>
      </c>
      <c r="S293" s="36">
        <v>0</v>
      </c>
      <c r="T293" s="36">
        <v>0</v>
      </c>
      <c r="U293" s="36">
        <v>98.18</v>
      </c>
      <c r="V293" s="36">
        <v>97.67</v>
      </c>
      <c r="W293" s="36">
        <v>432</v>
      </c>
      <c r="X293" s="36">
        <v>12</v>
      </c>
      <c r="Y293" s="36">
        <v>2.31</v>
      </c>
      <c r="Z293" s="36">
        <v>1406</v>
      </c>
      <c r="AA293" s="36">
        <v>1404.03</v>
      </c>
      <c r="AB293" s="36">
        <v>99.86</v>
      </c>
      <c r="AC293" s="36">
        <v>1493</v>
      </c>
      <c r="AD293" s="36">
        <v>1491.95</v>
      </c>
      <c r="AE293" s="36">
        <v>99.93</v>
      </c>
      <c r="AF293" s="36">
        <v>9.36</v>
      </c>
      <c r="AG293" s="36">
        <v>3.4777779999999998</v>
      </c>
      <c r="AH293" s="36">
        <v>87.82</v>
      </c>
      <c r="AI293" s="36">
        <v>37.15</v>
      </c>
      <c r="AJ293" s="46">
        <f t="shared" ca="1" si="5"/>
        <v>6</v>
      </c>
      <c r="AK293" s="47">
        <v>2.3080473919064466</v>
      </c>
      <c r="AL293" s="48">
        <v>10.251999999999994</v>
      </c>
      <c r="AM293" s="1">
        <v>0</v>
      </c>
      <c r="AN293" s="1">
        <v>0</v>
      </c>
      <c r="AO293" s="1">
        <v>2</v>
      </c>
      <c r="AP293" s="1">
        <v>0</v>
      </c>
      <c r="AQ293" s="1">
        <v>1</v>
      </c>
      <c r="AR293" s="36">
        <v>1</v>
      </c>
      <c r="AS293" s="36">
        <v>1</v>
      </c>
      <c r="AT293" s="36">
        <v>5</v>
      </c>
      <c r="AU293" s="36">
        <v>6</v>
      </c>
    </row>
    <row r="294" spans="1:47">
      <c r="A294" s="49">
        <v>41910.75</v>
      </c>
      <c r="B294" s="36" t="s">
        <v>94</v>
      </c>
      <c r="C294" s="36" t="s">
        <v>101</v>
      </c>
      <c r="D294" s="36" t="s">
        <v>295</v>
      </c>
      <c r="E294" s="36" t="s">
        <v>102</v>
      </c>
      <c r="F294" s="36" t="s">
        <v>910</v>
      </c>
      <c r="G294" s="36">
        <v>3</v>
      </c>
      <c r="H294" s="36">
        <v>39</v>
      </c>
      <c r="I294" s="36">
        <v>16.079999999999998</v>
      </c>
      <c r="J294" s="36">
        <v>9.83</v>
      </c>
      <c r="K294" s="36">
        <v>860</v>
      </c>
      <c r="L294" s="36">
        <v>0</v>
      </c>
      <c r="M294" s="36">
        <v>0</v>
      </c>
      <c r="N294" s="36">
        <v>860</v>
      </c>
      <c r="O294" s="36">
        <v>2</v>
      </c>
      <c r="P294" s="36">
        <v>0.23</v>
      </c>
      <c r="Q294" s="36">
        <v>407</v>
      </c>
      <c r="R294" s="36">
        <v>406</v>
      </c>
      <c r="S294" s="36">
        <v>0</v>
      </c>
      <c r="T294" s="36">
        <v>0</v>
      </c>
      <c r="U294" s="36">
        <v>99.75</v>
      </c>
      <c r="V294" s="36">
        <v>99.52</v>
      </c>
      <c r="W294" s="36">
        <v>406</v>
      </c>
      <c r="X294" s="36">
        <v>15</v>
      </c>
      <c r="Y294" s="36">
        <v>3.63</v>
      </c>
      <c r="Z294" s="36">
        <v>1656</v>
      </c>
      <c r="AA294" s="36">
        <v>1654.01</v>
      </c>
      <c r="AB294" s="36">
        <v>99.88</v>
      </c>
      <c r="AC294" s="36">
        <v>1663</v>
      </c>
      <c r="AD294" s="36">
        <v>1661</v>
      </c>
      <c r="AE294" s="36">
        <v>99.88</v>
      </c>
      <c r="AF294" s="36">
        <v>7.42</v>
      </c>
      <c r="AG294" s="36">
        <v>3.516667</v>
      </c>
      <c r="AH294" s="36">
        <v>75.459999999999994</v>
      </c>
      <c r="AI294" s="36">
        <v>47.42</v>
      </c>
      <c r="AJ294" s="46">
        <f t="shared" ca="1" si="5"/>
        <v>6</v>
      </c>
      <c r="AK294" s="47">
        <v>3.6320492021598585</v>
      </c>
      <c r="AL294" s="48">
        <v>1.953600000000016</v>
      </c>
      <c r="AM294" s="1">
        <v>0</v>
      </c>
      <c r="AN294" s="1">
        <v>0</v>
      </c>
      <c r="AO294" s="1">
        <v>1</v>
      </c>
      <c r="AP294" s="1">
        <v>0</v>
      </c>
      <c r="AQ294" s="1">
        <v>0</v>
      </c>
      <c r="AR294" s="36">
        <v>1</v>
      </c>
      <c r="AS294" s="36">
        <v>0</v>
      </c>
      <c r="AT294" s="36">
        <v>4</v>
      </c>
      <c r="AU294" s="36">
        <v>1</v>
      </c>
    </row>
    <row r="295" spans="1:47">
      <c r="A295" s="49">
        <v>41910.75</v>
      </c>
      <c r="B295" s="36" t="s">
        <v>94</v>
      </c>
      <c r="C295" s="36" t="s">
        <v>101</v>
      </c>
      <c r="D295" s="36" t="s">
        <v>216</v>
      </c>
      <c r="E295" s="36" t="s">
        <v>102</v>
      </c>
      <c r="F295" s="36" t="s">
        <v>795</v>
      </c>
      <c r="G295" s="36">
        <v>2</v>
      </c>
      <c r="H295" s="36">
        <v>23</v>
      </c>
      <c r="I295" s="36">
        <v>10.97</v>
      </c>
      <c r="J295" s="36">
        <v>5.84</v>
      </c>
      <c r="K295" s="36">
        <v>521</v>
      </c>
      <c r="L295" s="36">
        <v>0</v>
      </c>
      <c r="M295" s="36">
        <v>0</v>
      </c>
      <c r="N295" s="36">
        <v>521</v>
      </c>
      <c r="O295" s="36">
        <v>5</v>
      </c>
      <c r="P295" s="36">
        <v>0.96</v>
      </c>
      <c r="Q295" s="36">
        <v>220</v>
      </c>
      <c r="R295" s="36">
        <v>217</v>
      </c>
      <c r="S295" s="36">
        <v>0</v>
      </c>
      <c r="T295" s="36">
        <v>0</v>
      </c>
      <c r="U295" s="36">
        <v>98.64</v>
      </c>
      <c r="V295" s="36">
        <v>97.69</v>
      </c>
      <c r="W295" s="36">
        <v>217</v>
      </c>
      <c r="X295" s="36">
        <v>3</v>
      </c>
      <c r="Y295" s="36">
        <v>1.36</v>
      </c>
      <c r="Z295" s="36">
        <v>284</v>
      </c>
      <c r="AA295" s="36">
        <v>284</v>
      </c>
      <c r="AB295" s="36">
        <v>100</v>
      </c>
      <c r="AC295" s="36">
        <v>288</v>
      </c>
      <c r="AD295" s="36">
        <v>288</v>
      </c>
      <c r="AE295" s="36">
        <v>100</v>
      </c>
      <c r="AF295" s="36">
        <v>2.37</v>
      </c>
      <c r="AG295" s="36">
        <v>0.52222219999999997</v>
      </c>
      <c r="AH295" s="36">
        <v>40.51</v>
      </c>
      <c r="AI295" s="36">
        <v>22.07</v>
      </c>
      <c r="AJ295" s="46">
        <f t="shared" ca="1" si="5"/>
        <v>6</v>
      </c>
      <c r="AK295" s="47">
        <v>1.3574660633484164</v>
      </c>
      <c r="AL295" s="48">
        <v>5.0820000000000052</v>
      </c>
      <c r="AM295" s="1">
        <v>0</v>
      </c>
      <c r="AN295" s="1">
        <v>0</v>
      </c>
      <c r="AO295" s="1">
        <v>1</v>
      </c>
      <c r="AP295" s="1">
        <v>0</v>
      </c>
      <c r="AQ295" s="1">
        <v>0</v>
      </c>
      <c r="AR295" s="36">
        <v>0</v>
      </c>
      <c r="AS295" s="36">
        <v>1</v>
      </c>
      <c r="AT295" s="36">
        <v>1</v>
      </c>
      <c r="AU295" s="36">
        <v>2</v>
      </c>
    </row>
    <row r="296" spans="1:47">
      <c r="A296" s="49">
        <v>41910.75</v>
      </c>
      <c r="B296" s="36" t="s">
        <v>94</v>
      </c>
      <c r="C296" s="36" t="s">
        <v>101</v>
      </c>
      <c r="D296" s="36" t="s">
        <v>216</v>
      </c>
      <c r="E296" s="36" t="s">
        <v>102</v>
      </c>
      <c r="F296" s="36" t="s">
        <v>292</v>
      </c>
      <c r="G296" s="36">
        <v>2</v>
      </c>
      <c r="H296" s="36">
        <v>23</v>
      </c>
      <c r="I296" s="36">
        <v>10.66</v>
      </c>
      <c r="J296" s="36">
        <v>5.84</v>
      </c>
      <c r="K296" s="36">
        <v>789</v>
      </c>
      <c r="L296" s="36">
        <v>0</v>
      </c>
      <c r="M296" s="36">
        <v>0</v>
      </c>
      <c r="N296" s="36">
        <v>789</v>
      </c>
      <c r="O296" s="36">
        <v>11</v>
      </c>
      <c r="P296" s="36">
        <v>1.39</v>
      </c>
      <c r="Q296" s="36">
        <v>291</v>
      </c>
      <c r="R296" s="36">
        <v>287</v>
      </c>
      <c r="S296" s="36">
        <v>0</v>
      </c>
      <c r="T296" s="36">
        <v>0</v>
      </c>
      <c r="U296" s="36">
        <v>98.63</v>
      </c>
      <c r="V296" s="36">
        <v>97.26</v>
      </c>
      <c r="W296" s="36">
        <v>287</v>
      </c>
      <c r="X296" s="36">
        <v>4</v>
      </c>
      <c r="Y296" s="36">
        <v>1.3</v>
      </c>
      <c r="Z296" s="36">
        <v>249</v>
      </c>
      <c r="AA296" s="36">
        <v>246.01</v>
      </c>
      <c r="AB296" s="36">
        <v>98.8</v>
      </c>
      <c r="AC296" s="36">
        <v>268</v>
      </c>
      <c r="AD296" s="36">
        <v>265.99</v>
      </c>
      <c r="AE296" s="36">
        <v>99.25</v>
      </c>
      <c r="AF296" s="36">
        <v>3.6</v>
      </c>
      <c r="AG296" s="36">
        <v>0.42777779999999999</v>
      </c>
      <c r="AH296" s="36">
        <v>61.62</v>
      </c>
      <c r="AI296" s="36">
        <v>11.88</v>
      </c>
      <c r="AJ296" s="46">
        <f t="shared" ca="1" si="5"/>
        <v>6</v>
      </c>
      <c r="AK296" s="47">
        <v>1.3030164831585118</v>
      </c>
      <c r="AL296" s="48">
        <v>7.9733999999999856</v>
      </c>
      <c r="AM296" s="1">
        <v>0</v>
      </c>
      <c r="AN296" s="1">
        <v>0</v>
      </c>
      <c r="AO296" s="1">
        <v>1</v>
      </c>
      <c r="AP296" s="1">
        <v>0</v>
      </c>
      <c r="AQ296" s="1">
        <v>0</v>
      </c>
      <c r="AR296" s="36">
        <v>0</v>
      </c>
      <c r="AS296" s="36">
        <v>1</v>
      </c>
      <c r="AT296" s="36">
        <v>5</v>
      </c>
      <c r="AU296" s="36">
        <v>7</v>
      </c>
    </row>
    <row r="297" spans="1:47">
      <c r="A297" s="49">
        <v>41910.75</v>
      </c>
      <c r="B297" s="36" t="s">
        <v>94</v>
      </c>
      <c r="C297" s="36" t="s">
        <v>101</v>
      </c>
      <c r="D297" s="36" t="s">
        <v>216</v>
      </c>
      <c r="E297" s="36" t="s">
        <v>102</v>
      </c>
      <c r="F297" s="36" t="s">
        <v>447</v>
      </c>
      <c r="G297" s="36">
        <v>2</v>
      </c>
      <c r="H297" s="36">
        <v>23</v>
      </c>
      <c r="I297" s="36">
        <v>10.66</v>
      </c>
      <c r="J297" s="36">
        <v>5.84</v>
      </c>
      <c r="K297" s="36">
        <v>1130</v>
      </c>
      <c r="L297" s="36">
        <v>0</v>
      </c>
      <c r="M297" s="36">
        <v>0</v>
      </c>
      <c r="N297" s="36">
        <v>1130</v>
      </c>
      <c r="O297" s="36">
        <v>4</v>
      </c>
      <c r="P297" s="36">
        <v>0.35</v>
      </c>
      <c r="Q297" s="36">
        <v>569</v>
      </c>
      <c r="R297" s="36">
        <v>562</v>
      </c>
      <c r="S297" s="36">
        <v>0</v>
      </c>
      <c r="T297" s="36">
        <v>0</v>
      </c>
      <c r="U297" s="36">
        <v>98.77</v>
      </c>
      <c r="V297" s="36">
        <v>98.42</v>
      </c>
      <c r="W297" s="36">
        <v>562</v>
      </c>
      <c r="X297" s="36">
        <v>12</v>
      </c>
      <c r="Y297" s="36">
        <v>2.25</v>
      </c>
      <c r="Z297" s="36">
        <v>145</v>
      </c>
      <c r="AA297" s="36">
        <v>139</v>
      </c>
      <c r="AB297" s="36">
        <v>95.86</v>
      </c>
      <c r="AC297" s="36">
        <v>110</v>
      </c>
      <c r="AD297" s="36">
        <v>110</v>
      </c>
      <c r="AE297" s="36">
        <v>100</v>
      </c>
      <c r="AF297" s="36">
        <v>6.13</v>
      </c>
      <c r="AG297" s="36">
        <v>3.65</v>
      </c>
      <c r="AH297" s="36">
        <v>104.99</v>
      </c>
      <c r="AI297" s="36">
        <v>59.51</v>
      </c>
      <c r="AJ297" s="46">
        <f t="shared" ca="1" si="5"/>
        <v>6</v>
      </c>
      <c r="AK297" s="47">
        <v>2.2514071294559099</v>
      </c>
      <c r="AL297" s="48">
        <v>8.9901999999999909</v>
      </c>
      <c r="AM297" s="1">
        <v>0</v>
      </c>
      <c r="AN297" s="1">
        <v>0</v>
      </c>
      <c r="AO297" s="1">
        <v>1</v>
      </c>
      <c r="AP297" s="1">
        <v>0</v>
      </c>
      <c r="AQ297" s="1">
        <v>0</v>
      </c>
      <c r="AR297" s="36">
        <v>1</v>
      </c>
      <c r="AS297" s="36">
        <v>0</v>
      </c>
      <c r="AT297" s="36">
        <v>3</v>
      </c>
      <c r="AU297" s="36">
        <v>2</v>
      </c>
    </row>
    <row r="298" spans="1:47">
      <c r="A298" s="49">
        <v>41910.75</v>
      </c>
      <c r="B298" s="36" t="s">
        <v>94</v>
      </c>
      <c r="C298" s="36" t="s">
        <v>101</v>
      </c>
      <c r="D298" s="36" t="s">
        <v>339</v>
      </c>
      <c r="E298" s="36" t="s">
        <v>102</v>
      </c>
      <c r="F298" s="36" t="s">
        <v>340</v>
      </c>
      <c r="G298" s="36">
        <v>3</v>
      </c>
      <c r="H298" s="36">
        <v>39</v>
      </c>
      <c r="I298" s="36">
        <v>16.86</v>
      </c>
      <c r="J298" s="36">
        <v>10.66</v>
      </c>
      <c r="K298" s="36">
        <v>1338</v>
      </c>
      <c r="L298" s="36">
        <v>0</v>
      </c>
      <c r="M298" s="36">
        <v>0</v>
      </c>
      <c r="N298" s="36">
        <v>1338</v>
      </c>
      <c r="O298" s="36">
        <v>7</v>
      </c>
      <c r="P298" s="36">
        <v>0.52</v>
      </c>
      <c r="Q298" s="36">
        <v>574</v>
      </c>
      <c r="R298" s="36">
        <v>561</v>
      </c>
      <c r="S298" s="36">
        <v>0</v>
      </c>
      <c r="T298" s="36">
        <v>0</v>
      </c>
      <c r="U298" s="36">
        <v>97.74</v>
      </c>
      <c r="V298" s="36">
        <v>97.23</v>
      </c>
      <c r="W298" s="36">
        <v>561</v>
      </c>
      <c r="X298" s="36">
        <v>5</v>
      </c>
      <c r="Y298" s="36">
        <v>0.88</v>
      </c>
      <c r="Z298" s="36">
        <v>186</v>
      </c>
      <c r="AA298" s="36">
        <v>183.01</v>
      </c>
      <c r="AB298" s="36">
        <v>98.39</v>
      </c>
      <c r="AC298" s="36">
        <v>191</v>
      </c>
      <c r="AD298" s="36">
        <v>191</v>
      </c>
      <c r="AE298" s="36">
        <v>100</v>
      </c>
      <c r="AF298" s="36">
        <v>5.74</v>
      </c>
      <c r="AG298" s="36">
        <v>0.30555559999999998</v>
      </c>
      <c r="AH298" s="36">
        <v>53.89</v>
      </c>
      <c r="AI298" s="36">
        <v>5.32</v>
      </c>
      <c r="AJ298" s="46">
        <f t="shared" ca="1" si="5"/>
        <v>6</v>
      </c>
      <c r="AK298" s="47">
        <v>0.87875006590625493</v>
      </c>
      <c r="AL298" s="48">
        <v>15.899799999999978</v>
      </c>
      <c r="AM298" s="1">
        <v>0</v>
      </c>
      <c r="AN298" s="1">
        <v>0</v>
      </c>
      <c r="AO298" s="1">
        <v>1</v>
      </c>
      <c r="AP298" s="1">
        <v>0</v>
      </c>
      <c r="AQ298" s="1">
        <v>0</v>
      </c>
      <c r="AR298" s="36">
        <v>0</v>
      </c>
      <c r="AS298" s="36">
        <v>1</v>
      </c>
      <c r="AT298" s="36">
        <v>1</v>
      </c>
      <c r="AU298" s="36">
        <v>6</v>
      </c>
    </row>
    <row r="299" spans="1:47">
      <c r="A299" s="49">
        <v>41910.75</v>
      </c>
      <c r="B299" s="36" t="s">
        <v>94</v>
      </c>
      <c r="C299" s="36" t="s">
        <v>101</v>
      </c>
      <c r="D299" s="36" t="s">
        <v>557</v>
      </c>
      <c r="E299" s="36" t="s">
        <v>102</v>
      </c>
      <c r="F299" s="36" t="s">
        <v>885</v>
      </c>
      <c r="G299" s="36">
        <v>2</v>
      </c>
      <c r="H299" s="36">
        <v>23</v>
      </c>
      <c r="I299" s="36">
        <v>10.8</v>
      </c>
      <c r="J299" s="36">
        <v>5.84</v>
      </c>
      <c r="K299" s="36">
        <v>1034</v>
      </c>
      <c r="L299" s="36">
        <v>0</v>
      </c>
      <c r="M299" s="36">
        <v>0</v>
      </c>
      <c r="N299" s="36">
        <v>1034</v>
      </c>
      <c r="O299" s="36">
        <v>6</v>
      </c>
      <c r="P299" s="36">
        <v>0.57999999999999996</v>
      </c>
      <c r="Q299" s="36">
        <v>522</v>
      </c>
      <c r="R299" s="36">
        <v>511</v>
      </c>
      <c r="S299" s="36">
        <v>0</v>
      </c>
      <c r="T299" s="36">
        <v>0</v>
      </c>
      <c r="U299" s="36">
        <v>97.89</v>
      </c>
      <c r="V299" s="36">
        <v>97.32</v>
      </c>
      <c r="W299" s="36">
        <v>511</v>
      </c>
      <c r="X299" s="36">
        <v>9</v>
      </c>
      <c r="Y299" s="36">
        <v>1.79</v>
      </c>
      <c r="Z299" s="36">
        <v>185</v>
      </c>
      <c r="AA299" s="36">
        <v>183</v>
      </c>
      <c r="AB299" s="36">
        <v>98.92</v>
      </c>
      <c r="AC299" s="36">
        <v>178</v>
      </c>
      <c r="AD299" s="36">
        <v>176.01</v>
      </c>
      <c r="AE299" s="36">
        <v>98.88</v>
      </c>
      <c r="AF299" s="36">
        <v>5.19</v>
      </c>
      <c r="AG299" s="36">
        <v>2.644444</v>
      </c>
      <c r="AH299" s="36">
        <v>88.82</v>
      </c>
      <c r="AI299" s="36">
        <v>50.96</v>
      </c>
      <c r="AJ299" s="46">
        <f t="shared" ca="1" si="5"/>
        <v>6</v>
      </c>
      <c r="AK299" s="47">
        <v>1.7856788555782623</v>
      </c>
      <c r="AL299" s="48">
        <v>13.989600000000037</v>
      </c>
      <c r="AM299" s="1">
        <v>0</v>
      </c>
      <c r="AN299" s="1">
        <v>0</v>
      </c>
      <c r="AO299" s="1">
        <v>1</v>
      </c>
      <c r="AP299" s="1">
        <v>0</v>
      </c>
      <c r="AQ299" s="1">
        <v>0</v>
      </c>
      <c r="AR299" s="36">
        <v>0</v>
      </c>
      <c r="AS299" s="36">
        <v>1</v>
      </c>
      <c r="AT299" s="36">
        <v>2</v>
      </c>
      <c r="AU299" s="36">
        <v>3</v>
      </c>
    </row>
    <row r="300" spans="1:47">
      <c r="A300" s="49">
        <v>41910.75</v>
      </c>
      <c r="B300" s="36" t="s">
        <v>94</v>
      </c>
      <c r="C300" s="36" t="s">
        <v>101</v>
      </c>
      <c r="D300" s="36" t="s">
        <v>345</v>
      </c>
      <c r="E300" s="36" t="s">
        <v>102</v>
      </c>
      <c r="F300" s="36" t="s">
        <v>796</v>
      </c>
      <c r="G300" s="36">
        <v>2</v>
      </c>
      <c r="H300" s="36">
        <v>23</v>
      </c>
      <c r="I300" s="36">
        <v>10.25</v>
      </c>
      <c r="J300" s="36">
        <v>5.08</v>
      </c>
      <c r="K300" s="36">
        <v>1592</v>
      </c>
      <c r="L300" s="36">
        <v>0</v>
      </c>
      <c r="M300" s="36">
        <v>0</v>
      </c>
      <c r="N300" s="36">
        <v>1592</v>
      </c>
      <c r="O300" s="36">
        <v>22</v>
      </c>
      <c r="P300" s="36">
        <v>1.38</v>
      </c>
      <c r="Q300" s="36">
        <v>672</v>
      </c>
      <c r="R300" s="36">
        <v>667</v>
      </c>
      <c r="S300" s="36">
        <v>0</v>
      </c>
      <c r="T300" s="36">
        <v>0</v>
      </c>
      <c r="U300" s="36">
        <v>99.26</v>
      </c>
      <c r="V300" s="36">
        <v>97.89</v>
      </c>
      <c r="W300" s="36">
        <v>667</v>
      </c>
      <c r="X300" s="36">
        <v>9</v>
      </c>
      <c r="Y300" s="36">
        <v>1.44</v>
      </c>
      <c r="Z300" s="36">
        <v>567</v>
      </c>
      <c r="AA300" s="36">
        <v>560.99</v>
      </c>
      <c r="AB300" s="36">
        <v>98.94</v>
      </c>
      <c r="AC300" s="36">
        <v>520</v>
      </c>
      <c r="AD300" s="36">
        <v>519.01</v>
      </c>
      <c r="AE300" s="36">
        <v>99.81</v>
      </c>
      <c r="AF300" s="36">
        <v>8.2200000000000006</v>
      </c>
      <c r="AG300" s="36">
        <v>6.65</v>
      </c>
      <c r="AH300" s="36">
        <v>161.62</v>
      </c>
      <c r="AI300" s="36">
        <v>80.930000000000007</v>
      </c>
      <c r="AJ300" s="46">
        <f t="shared" ca="1" si="5"/>
        <v>6</v>
      </c>
      <c r="AK300" s="47">
        <v>1.439953921474513</v>
      </c>
      <c r="AL300" s="48">
        <v>14.179199999999996</v>
      </c>
      <c r="AM300" s="1">
        <v>0</v>
      </c>
      <c r="AN300" s="1">
        <v>0</v>
      </c>
      <c r="AO300" s="1">
        <v>1</v>
      </c>
      <c r="AP300" s="1">
        <v>0</v>
      </c>
      <c r="AQ300" s="1">
        <v>0</v>
      </c>
      <c r="AR300" s="36">
        <v>0</v>
      </c>
      <c r="AS300" s="36">
        <v>1</v>
      </c>
      <c r="AT300" s="36">
        <v>2</v>
      </c>
      <c r="AU300" s="36">
        <v>1</v>
      </c>
    </row>
    <row r="301" spans="1:47">
      <c r="A301" s="49">
        <v>41910.75</v>
      </c>
      <c r="B301" s="36" t="s">
        <v>94</v>
      </c>
      <c r="C301" s="36" t="s">
        <v>101</v>
      </c>
      <c r="D301" s="36" t="s">
        <v>241</v>
      </c>
      <c r="E301" s="36" t="s">
        <v>102</v>
      </c>
      <c r="F301" s="36" t="s">
        <v>242</v>
      </c>
      <c r="G301" s="36">
        <v>2</v>
      </c>
      <c r="H301" s="36">
        <v>23</v>
      </c>
      <c r="I301" s="36">
        <v>9.3699999999999992</v>
      </c>
      <c r="J301" s="36">
        <v>4.34</v>
      </c>
      <c r="K301" s="36">
        <v>555</v>
      </c>
      <c r="L301" s="36">
        <v>0</v>
      </c>
      <c r="M301" s="36">
        <v>0</v>
      </c>
      <c r="N301" s="36">
        <v>555</v>
      </c>
      <c r="O301" s="36">
        <v>1</v>
      </c>
      <c r="P301" s="36">
        <v>0.18</v>
      </c>
      <c r="Q301" s="36">
        <v>292</v>
      </c>
      <c r="R301" s="36">
        <v>284</v>
      </c>
      <c r="S301" s="36">
        <v>0</v>
      </c>
      <c r="T301" s="36">
        <v>0</v>
      </c>
      <c r="U301" s="36">
        <v>97.26</v>
      </c>
      <c r="V301" s="36">
        <v>97.08</v>
      </c>
      <c r="W301" s="36">
        <v>284</v>
      </c>
      <c r="X301" s="36">
        <v>7</v>
      </c>
      <c r="Y301" s="36">
        <v>2.42</v>
      </c>
      <c r="Z301" s="36">
        <v>84</v>
      </c>
      <c r="AA301" s="36">
        <v>80</v>
      </c>
      <c r="AB301" s="36">
        <v>95.24</v>
      </c>
      <c r="AC301" s="36">
        <v>86</v>
      </c>
      <c r="AD301" s="36">
        <v>85</v>
      </c>
      <c r="AE301" s="36">
        <v>98.84</v>
      </c>
      <c r="AF301" s="36">
        <v>3.47</v>
      </c>
      <c r="AG301" s="36">
        <v>0.58888890000000005</v>
      </c>
      <c r="AH301" s="36">
        <v>79.91</v>
      </c>
      <c r="AI301" s="36">
        <v>16.96</v>
      </c>
      <c r="AJ301" s="46">
        <f t="shared" ca="1" si="5"/>
        <v>6</v>
      </c>
      <c r="AK301" s="47">
        <v>2.422145328719723</v>
      </c>
      <c r="AL301" s="48">
        <v>8.526400000000006</v>
      </c>
      <c r="AM301" s="1">
        <v>0</v>
      </c>
      <c r="AN301" s="1">
        <v>0</v>
      </c>
      <c r="AO301" s="1">
        <v>2</v>
      </c>
      <c r="AP301" s="1">
        <v>3</v>
      </c>
      <c r="AQ301" s="1">
        <v>0</v>
      </c>
      <c r="AR301" s="36">
        <v>1</v>
      </c>
      <c r="AS301" s="36">
        <v>1</v>
      </c>
      <c r="AT301" s="36">
        <v>7</v>
      </c>
      <c r="AU301" s="36">
        <v>6</v>
      </c>
    </row>
    <row r="302" spans="1:47">
      <c r="A302" s="49">
        <v>41910.75</v>
      </c>
      <c r="B302" s="36" t="s">
        <v>94</v>
      </c>
      <c r="C302" s="36" t="s">
        <v>101</v>
      </c>
      <c r="D302" s="36" t="s">
        <v>799</v>
      </c>
      <c r="E302" s="36" t="s">
        <v>102</v>
      </c>
      <c r="F302" s="36" t="s">
        <v>800</v>
      </c>
      <c r="G302" s="36">
        <v>2</v>
      </c>
      <c r="H302" s="36">
        <v>23</v>
      </c>
      <c r="I302" s="36">
        <v>10.6</v>
      </c>
      <c r="J302" s="36">
        <v>5.84</v>
      </c>
      <c r="K302" s="36">
        <v>1934</v>
      </c>
      <c r="L302" s="36">
        <v>0</v>
      </c>
      <c r="M302" s="36">
        <v>0</v>
      </c>
      <c r="N302" s="36">
        <v>1934</v>
      </c>
      <c r="O302" s="36">
        <v>18</v>
      </c>
      <c r="P302" s="36">
        <v>0.93</v>
      </c>
      <c r="Q302" s="36">
        <v>844</v>
      </c>
      <c r="R302" s="36">
        <v>834</v>
      </c>
      <c r="S302" s="36">
        <v>4</v>
      </c>
      <c r="T302" s="36">
        <v>0.47393360000000001</v>
      </c>
      <c r="U302" s="36">
        <v>98.82</v>
      </c>
      <c r="V302" s="36">
        <v>97.9</v>
      </c>
      <c r="W302" s="36">
        <v>834</v>
      </c>
      <c r="X302" s="36">
        <v>9</v>
      </c>
      <c r="Y302" s="36">
        <v>1.08</v>
      </c>
      <c r="Z302" s="36">
        <v>79</v>
      </c>
      <c r="AA302" s="36">
        <v>70</v>
      </c>
      <c r="AB302" s="36">
        <v>88.61</v>
      </c>
      <c r="AC302" s="36">
        <v>75</v>
      </c>
      <c r="AD302" s="36">
        <v>73</v>
      </c>
      <c r="AE302" s="36">
        <v>97.33</v>
      </c>
      <c r="AF302" s="36">
        <v>7.46</v>
      </c>
      <c r="AG302" s="36">
        <v>4.838889</v>
      </c>
      <c r="AH302" s="36">
        <v>127.62</v>
      </c>
      <c r="AI302" s="36">
        <v>64.900000000000006</v>
      </c>
      <c r="AJ302" s="46">
        <f t="shared" ca="1" si="5"/>
        <v>6</v>
      </c>
      <c r="AK302" s="47">
        <v>1.0752688172043012</v>
      </c>
      <c r="AL302" s="48">
        <v>17.72399999999995</v>
      </c>
      <c r="AM302" s="1">
        <v>0</v>
      </c>
      <c r="AN302" s="1">
        <v>0</v>
      </c>
      <c r="AO302" s="1">
        <v>1</v>
      </c>
      <c r="AP302" s="1">
        <v>0</v>
      </c>
      <c r="AQ302" s="1">
        <v>0</v>
      </c>
      <c r="AR302" s="36">
        <v>0</v>
      </c>
      <c r="AS302" s="36">
        <v>1</v>
      </c>
      <c r="AT302" s="36">
        <v>1</v>
      </c>
      <c r="AU302" s="36">
        <v>2</v>
      </c>
    </row>
    <row r="303" spans="1:47">
      <c r="A303" s="49">
        <v>41910.75</v>
      </c>
      <c r="B303" s="36" t="s">
        <v>94</v>
      </c>
      <c r="C303" s="36" t="s">
        <v>101</v>
      </c>
      <c r="D303" s="36" t="s">
        <v>299</v>
      </c>
      <c r="E303" s="36" t="s">
        <v>102</v>
      </c>
      <c r="F303" s="36" t="s">
        <v>1022</v>
      </c>
      <c r="G303" s="36">
        <v>2</v>
      </c>
      <c r="H303" s="36">
        <v>23</v>
      </c>
      <c r="I303" s="36">
        <v>10.029999999999999</v>
      </c>
      <c r="J303" s="36">
        <v>5.08</v>
      </c>
      <c r="K303" s="36">
        <v>1799</v>
      </c>
      <c r="L303" s="36">
        <v>0</v>
      </c>
      <c r="M303" s="36">
        <v>0</v>
      </c>
      <c r="N303" s="36">
        <v>1799</v>
      </c>
      <c r="O303" s="36">
        <v>18</v>
      </c>
      <c r="P303" s="36">
        <v>1</v>
      </c>
      <c r="Q303" s="36">
        <v>267</v>
      </c>
      <c r="R303" s="36">
        <v>264</v>
      </c>
      <c r="S303" s="36">
        <v>0</v>
      </c>
      <c r="T303" s="36">
        <v>0</v>
      </c>
      <c r="U303" s="36">
        <v>98.88</v>
      </c>
      <c r="V303" s="36">
        <v>97.89</v>
      </c>
      <c r="W303" s="36">
        <v>264</v>
      </c>
      <c r="X303" s="36">
        <v>2</v>
      </c>
      <c r="Y303" s="36">
        <v>0.79</v>
      </c>
      <c r="Z303" s="36">
        <v>242</v>
      </c>
      <c r="AA303" s="36">
        <v>242.99</v>
      </c>
      <c r="AB303" s="36">
        <v>100.41</v>
      </c>
      <c r="AC303" s="36">
        <v>236</v>
      </c>
      <c r="AD303" s="36">
        <v>233</v>
      </c>
      <c r="AE303" s="36">
        <v>98.73</v>
      </c>
      <c r="AF303" s="36">
        <v>3.15</v>
      </c>
      <c r="AG303" s="36">
        <v>0.80555560000000004</v>
      </c>
      <c r="AH303" s="36">
        <v>61.96</v>
      </c>
      <c r="AI303" s="36">
        <v>25.57</v>
      </c>
      <c r="AJ303" s="46">
        <f t="shared" ca="1" si="5"/>
        <v>6</v>
      </c>
      <c r="AK303" s="47">
        <v>0.78737057596157622</v>
      </c>
      <c r="AL303" s="48">
        <v>5.6336999999999993</v>
      </c>
      <c r="AM303" s="1">
        <v>0</v>
      </c>
      <c r="AN303" s="1">
        <v>0</v>
      </c>
      <c r="AO303" s="1">
        <v>1</v>
      </c>
      <c r="AP303" s="1">
        <v>0</v>
      </c>
      <c r="AQ303" s="1">
        <v>0</v>
      </c>
      <c r="AR303" s="36">
        <v>0</v>
      </c>
      <c r="AS303" s="36">
        <v>1</v>
      </c>
      <c r="AT303" s="36">
        <v>1</v>
      </c>
      <c r="AU303" s="36">
        <v>1</v>
      </c>
    </row>
    <row r="304" spans="1:47">
      <c r="A304" s="49">
        <v>41910.75</v>
      </c>
      <c r="B304" s="36" t="s">
        <v>94</v>
      </c>
      <c r="C304" s="36" t="s">
        <v>101</v>
      </c>
      <c r="D304" s="36" t="s">
        <v>293</v>
      </c>
      <c r="E304" s="36" t="s">
        <v>102</v>
      </c>
      <c r="F304" s="36" t="s">
        <v>1016</v>
      </c>
      <c r="G304" s="36">
        <v>4</v>
      </c>
      <c r="H304" s="36">
        <v>55</v>
      </c>
      <c r="I304" s="36">
        <v>22.29</v>
      </c>
      <c r="J304" s="36">
        <v>14.9</v>
      </c>
      <c r="K304" s="36">
        <v>1191</v>
      </c>
      <c r="L304" s="36">
        <v>0</v>
      </c>
      <c r="M304" s="36">
        <v>0</v>
      </c>
      <c r="N304" s="36">
        <v>1191</v>
      </c>
      <c r="O304" s="36">
        <v>21</v>
      </c>
      <c r="P304" s="36">
        <v>1.76</v>
      </c>
      <c r="Q304" s="36">
        <v>395</v>
      </c>
      <c r="R304" s="36">
        <v>393</v>
      </c>
      <c r="S304" s="36">
        <v>0</v>
      </c>
      <c r="T304" s="36">
        <v>0</v>
      </c>
      <c r="U304" s="36">
        <v>99.49</v>
      </c>
      <c r="V304" s="36">
        <v>97.74</v>
      </c>
      <c r="W304" s="36">
        <v>393</v>
      </c>
      <c r="X304" s="36">
        <v>4</v>
      </c>
      <c r="Y304" s="36">
        <v>1.08</v>
      </c>
      <c r="Z304" s="36">
        <v>343</v>
      </c>
      <c r="AA304" s="36">
        <v>331.99</v>
      </c>
      <c r="AB304" s="36">
        <v>96.79</v>
      </c>
      <c r="AC304" s="36">
        <v>331</v>
      </c>
      <c r="AD304" s="36">
        <v>308.99</v>
      </c>
      <c r="AE304" s="36">
        <v>93.35</v>
      </c>
      <c r="AF304" s="36">
        <v>4.03</v>
      </c>
      <c r="AG304" s="36">
        <v>0.45</v>
      </c>
      <c r="AH304" s="36">
        <v>27.07</v>
      </c>
      <c r="AI304" s="36">
        <v>11.16</v>
      </c>
      <c r="AJ304" s="46">
        <f t="shared" ca="1" si="5"/>
        <v>6</v>
      </c>
      <c r="AK304" s="47">
        <v>1.0810810810810811</v>
      </c>
      <c r="AL304" s="48">
        <v>8.9270000000000191</v>
      </c>
      <c r="AM304" s="1">
        <v>0</v>
      </c>
      <c r="AN304" s="1">
        <v>0</v>
      </c>
      <c r="AO304" s="1">
        <v>1</v>
      </c>
      <c r="AP304" s="1">
        <v>0</v>
      </c>
      <c r="AQ304" s="1">
        <v>0</v>
      </c>
      <c r="AR304" s="36">
        <v>0</v>
      </c>
      <c r="AS304" s="36">
        <v>1</v>
      </c>
      <c r="AT304" s="36">
        <v>1</v>
      </c>
      <c r="AU304" s="36">
        <v>1</v>
      </c>
    </row>
    <row r="305" spans="1:47">
      <c r="A305" s="49">
        <v>41910.75</v>
      </c>
      <c r="B305" s="36" t="s">
        <v>94</v>
      </c>
      <c r="C305" s="36" t="s">
        <v>101</v>
      </c>
      <c r="D305" s="36" t="s">
        <v>293</v>
      </c>
      <c r="E305" s="36" t="s">
        <v>102</v>
      </c>
      <c r="F305" s="36" t="s">
        <v>752</v>
      </c>
      <c r="G305" s="36">
        <v>2</v>
      </c>
      <c r="H305" s="36">
        <v>23</v>
      </c>
      <c r="I305" s="36">
        <v>10.57</v>
      </c>
      <c r="J305" s="36">
        <v>5.84</v>
      </c>
      <c r="K305" s="36">
        <v>1341</v>
      </c>
      <c r="L305" s="36">
        <v>0</v>
      </c>
      <c r="M305" s="36">
        <v>0</v>
      </c>
      <c r="N305" s="36">
        <v>1341</v>
      </c>
      <c r="O305" s="36">
        <v>8</v>
      </c>
      <c r="P305" s="36">
        <v>0.6</v>
      </c>
      <c r="Q305" s="36">
        <v>306</v>
      </c>
      <c r="R305" s="36">
        <v>305</v>
      </c>
      <c r="S305" s="36">
        <v>0</v>
      </c>
      <c r="T305" s="36">
        <v>0</v>
      </c>
      <c r="U305" s="36">
        <v>99.67</v>
      </c>
      <c r="V305" s="36">
        <v>99.07</v>
      </c>
      <c r="W305" s="36">
        <v>305</v>
      </c>
      <c r="X305" s="36">
        <v>7</v>
      </c>
      <c r="Y305" s="36">
        <v>2.35</v>
      </c>
      <c r="Z305" s="36">
        <v>278</v>
      </c>
      <c r="AA305" s="36">
        <v>275</v>
      </c>
      <c r="AB305" s="36">
        <v>98.92</v>
      </c>
      <c r="AC305" s="36">
        <v>271</v>
      </c>
      <c r="AD305" s="36">
        <v>267.99</v>
      </c>
      <c r="AE305" s="36">
        <v>98.89</v>
      </c>
      <c r="AF305" s="36">
        <v>2.69</v>
      </c>
      <c r="AG305" s="36">
        <v>0.67222219999999999</v>
      </c>
      <c r="AH305" s="36">
        <v>46.03</v>
      </c>
      <c r="AI305" s="36">
        <v>25</v>
      </c>
      <c r="AJ305" s="46">
        <f t="shared" ca="1" si="5"/>
        <v>6</v>
      </c>
      <c r="AK305" s="47">
        <v>2.3490721165139767</v>
      </c>
      <c r="AL305" s="48">
        <v>2.845800000000021</v>
      </c>
      <c r="AM305" s="1">
        <v>0</v>
      </c>
      <c r="AN305" s="1">
        <v>0</v>
      </c>
      <c r="AO305" s="1">
        <v>1</v>
      </c>
      <c r="AP305" s="1">
        <v>0</v>
      </c>
      <c r="AQ305" s="1">
        <v>0</v>
      </c>
      <c r="AR305" s="36">
        <v>1</v>
      </c>
      <c r="AS305" s="36">
        <v>0</v>
      </c>
      <c r="AT305" s="36">
        <v>2</v>
      </c>
      <c r="AU305" s="36">
        <v>1</v>
      </c>
    </row>
    <row r="306" spans="1:47">
      <c r="A306" s="49">
        <v>41910.75</v>
      </c>
      <c r="B306" s="36" t="s">
        <v>94</v>
      </c>
      <c r="C306" s="36" t="s">
        <v>101</v>
      </c>
      <c r="D306" s="36" t="s">
        <v>215</v>
      </c>
      <c r="E306" s="36" t="s">
        <v>102</v>
      </c>
      <c r="F306" s="36" t="s">
        <v>486</v>
      </c>
      <c r="G306" s="36">
        <v>2</v>
      </c>
      <c r="H306" s="36">
        <v>23</v>
      </c>
      <c r="I306" s="36">
        <v>9.2200000000000006</v>
      </c>
      <c r="J306" s="36">
        <v>4.34</v>
      </c>
      <c r="K306" s="36">
        <v>627</v>
      </c>
      <c r="L306" s="36">
        <v>0</v>
      </c>
      <c r="M306" s="36">
        <v>0</v>
      </c>
      <c r="N306" s="36">
        <v>627</v>
      </c>
      <c r="O306" s="36">
        <v>9</v>
      </c>
      <c r="P306" s="36">
        <v>1.44</v>
      </c>
      <c r="Q306" s="36">
        <v>226</v>
      </c>
      <c r="R306" s="36">
        <v>224</v>
      </c>
      <c r="S306" s="36">
        <v>0</v>
      </c>
      <c r="T306" s="36">
        <v>0</v>
      </c>
      <c r="U306" s="36">
        <v>99.12</v>
      </c>
      <c r="V306" s="36">
        <v>97.69</v>
      </c>
      <c r="W306" s="36">
        <v>224</v>
      </c>
      <c r="X306" s="36">
        <v>2</v>
      </c>
      <c r="Y306" s="36">
        <v>0.95</v>
      </c>
      <c r="Z306" s="36">
        <v>194</v>
      </c>
      <c r="AA306" s="36">
        <v>190.99</v>
      </c>
      <c r="AB306" s="36">
        <v>98.45</v>
      </c>
      <c r="AC306" s="36">
        <v>218</v>
      </c>
      <c r="AD306" s="36">
        <v>176.99</v>
      </c>
      <c r="AE306" s="36">
        <v>81.19</v>
      </c>
      <c r="AF306" s="36">
        <v>2.1800000000000002</v>
      </c>
      <c r="AG306" s="36">
        <v>0.42777779999999999</v>
      </c>
      <c r="AH306" s="36">
        <v>50.12</v>
      </c>
      <c r="AI306" s="36">
        <v>19.64</v>
      </c>
      <c r="AJ306" s="46">
        <f t="shared" ca="1" si="5"/>
        <v>6</v>
      </c>
      <c r="AK306" s="47">
        <v>0.95238095238095244</v>
      </c>
      <c r="AL306" s="48">
        <v>5.2206000000000055</v>
      </c>
      <c r="AM306" s="1">
        <v>0</v>
      </c>
      <c r="AN306" s="1">
        <v>0</v>
      </c>
      <c r="AO306" s="1">
        <v>1</v>
      </c>
      <c r="AP306" s="1">
        <v>1</v>
      </c>
      <c r="AQ306" s="1">
        <v>0</v>
      </c>
      <c r="AR306" s="36">
        <v>0</v>
      </c>
      <c r="AS306" s="36">
        <v>1</v>
      </c>
      <c r="AT306" s="36">
        <v>1</v>
      </c>
      <c r="AU306" s="36">
        <v>3</v>
      </c>
    </row>
    <row r="307" spans="1:47">
      <c r="A307" s="49">
        <v>41910.75</v>
      </c>
      <c r="B307" s="36" t="s">
        <v>94</v>
      </c>
      <c r="C307" s="36" t="s">
        <v>101</v>
      </c>
      <c r="D307" s="36" t="s">
        <v>201</v>
      </c>
      <c r="E307" s="36" t="s">
        <v>102</v>
      </c>
      <c r="F307" s="36" t="s">
        <v>1107</v>
      </c>
      <c r="G307" s="36">
        <v>2</v>
      </c>
      <c r="H307" s="36">
        <v>23</v>
      </c>
      <c r="I307" s="36">
        <v>10.36</v>
      </c>
      <c r="J307" s="36">
        <v>5.08</v>
      </c>
      <c r="K307" s="36">
        <v>897</v>
      </c>
      <c r="L307" s="36">
        <v>0</v>
      </c>
      <c r="M307" s="36">
        <v>0</v>
      </c>
      <c r="N307" s="36">
        <v>897</v>
      </c>
      <c r="O307" s="36">
        <v>7</v>
      </c>
      <c r="P307" s="36">
        <v>0.78</v>
      </c>
      <c r="Q307" s="36">
        <v>379</v>
      </c>
      <c r="R307" s="36">
        <v>370</v>
      </c>
      <c r="S307" s="36">
        <v>0</v>
      </c>
      <c r="T307" s="36">
        <v>0</v>
      </c>
      <c r="U307" s="36">
        <v>97.63</v>
      </c>
      <c r="V307" s="36">
        <v>96.87</v>
      </c>
      <c r="W307" s="36">
        <v>370</v>
      </c>
      <c r="X307" s="36">
        <v>8</v>
      </c>
      <c r="Y307" s="36">
        <v>2.06</v>
      </c>
      <c r="Z307" s="36">
        <v>552</v>
      </c>
      <c r="AA307" s="36">
        <v>551.01</v>
      </c>
      <c r="AB307" s="36">
        <v>99.82</v>
      </c>
      <c r="AC307" s="36">
        <v>571</v>
      </c>
      <c r="AD307" s="36">
        <v>569</v>
      </c>
      <c r="AE307" s="36">
        <v>99.65</v>
      </c>
      <c r="AF307" s="36">
        <v>5.13</v>
      </c>
      <c r="AG307" s="36">
        <v>2.572222</v>
      </c>
      <c r="AH307" s="36">
        <v>100.86</v>
      </c>
      <c r="AI307" s="36">
        <v>50.16</v>
      </c>
      <c r="AJ307" s="46">
        <f t="shared" ca="1" si="5"/>
        <v>6</v>
      </c>
      <c r="AK307" s="47">
        <v>2.0619088120827858</v>
      </c>
      <c r="AL307" s="48">
        <v>11.862699999999982</v>
      </c>
      <c r="AM307" s="1">
        <v>0</v>
      </c>
      <c r="AN307" s="1">
        <v>0</v>
      </c>
      <c r="AO307" s="1">
        <v>2</v>
      </c>
      <c r="AP307" s="1">
        <v>0</v>
      </c>
      <c r="AQ307" s="1">
        <v>0</v>
      </c>
      <c r="AR307" s="36">
        <v>1</v>
      </c>
      <c r="AS307" s="36">
        <v>1</v>
      </c>
      <c r="AT307" s="36">
        <v>2</v>
      </c>
      <c r="AU307" s="36">
        <v>4</v>
      </c>
    </row>
    <row r="308" spans="1:47">
      <c r="A308" s="49">
        <v>41910.791666666664</v>
      </c>
      <c r="B308" s="36" t="s">
        <v>94</v>
      </c>
      <c r="C308" s="36" t="s">
        <v>100</v>
      </c>
      <c r="D308" s="36" t="s">
        <v>823</v>
      </c>
      <c r="E308" s="36" t="s">
        <v>102</v>
      </c>
      <c r="F308" s="36" t="s">
        <v>1108</v>
      </c>
      <c r="G308" s="36">
        <v>4</v>
      </c>
      <c r="H308" s="36">
        <v>55</v>
      </c>
      <c r="I308" s="36">
        <v>20.309999999999999</v>
      </c>
      <c r="J308" s="36">
        <v>13.18</v>
      </c>
      <c r="K308" s="36">
        <v>966</v>
      </c>
      <c r="L308" s="36">
        <v>0</v>
      </c>
      <c r="M308" s="36">
        <v>0</v>
      </c>
      <c r="N308" s="36">
        <v>966</v>
      </c>
      <c r="O308" s="36">
        <v>19</v>
      </c>
      <c r="P308" s="36">
        <v>1.97</v>
      </c>
      <c r="Q308" s="36">
        <v>339</v>
      </c>
      <c r="R308" s="36">
        <v>334</v>
      </c>
      <c r="S308" s="36">
        <v>0</v>
      </c>
      <c r="T308" s="36">
        <v>0</v>
      </c>
      <c r="U308" s="36">
        <v>98.53</v>
      </c>
      <c r="V308" s="36">
        <v>96.59</v>
      </c>
      <c r="W308" s="36">
        <v>334</v>
      </c>
      <c r="X308" s="36">
        <v>3</v>
      </c>
      <c r="Y308" s="36">
        <v>1.03</v>
      </c>
      <c r="Z308" s="36">
        <v>620</v>
      </c>
      <c r="AA308" s="36">
        <v>610.02</v>
      </c>
      <c r="AB308" s="36">
        <v>98.39</v>
      </c>
      <c r="AC308" s="36">
        <v>580</v>
      </c>
      <c r="AD308" s="36">
        <v>566.02</v>
      </c>
      <c r="AE308" s="36">
        <v>97.59</v>
      </c>
      <c r="AF308" s="36">
        <v>3.63</v>
      </c>
      <c r="AG308" s="36">
        <v>0.68333330000000003</v>
      </c>
      <c r="AH308" s="36">
        <v>27.52</v>
      </c>
      <c r="AI308" s="36">
        <v>18.84</v>
      </c>
      <c r="AJ308" s="46">
        <f t="shared" ca="1" si="5"/>
        <v>6</v>
      </c>
      <c r="AK308" s="47">
        <v>1.0344827586206897</v>
      </c>
      <c r="AL308" s="48">
        <v>11.559899999999988</v>
      </c>
      <c r="AM308" s="1">
        <v>0</v>
      </c>
      <c r="AN308" s="1">
        <v>0</v>
      </c>
      <c r="AO308" s="1">
        <v>1</v>
      </c>
      <c r="AP308" s="1">
        <v>0</v>
      </c>
      <c r="AQ308" s="1">
        <v>0</v>
      </c>
      <c r="AR308" s="36">
        <v>0</v>
      </c>
      <c r="AS308" s="36">
        <v>1</v>
      </c>
      <c r="AT308" s="36">
        <v>0</v>
      </c>
      <c r="AU308" s="36">
        <v>2</v>
      </c>
    </row>
    <row r="309" spans="1:47">
      <c r="A309" s="49">
        <v>41910.791666666664</v>
      </c>
      <c r="B309" s="36" t="s">
        <v>94</v>
      </c>
      <c r="C309" s="36" t="s">
        <v>100</v>
      </c>
      <c r="D309" s="36" t="s">
        <v>792</v>
      </c>
      <c r="E309" s="36" t="s">
        <v>102</v>
      </c>
      <c r="F309" s="36" t="s">
        <v>803</v>
      </c>
      <c r="G309" s="36">
        <v>2</v>
      </c>
      <c r="H309" s="36">
        <v>23</v>
      </c>
      <c r="I309" s="36">
        <v>10.51</v>
      </c>
      <c r="J309" s="36">
        <v>5.84</v>
      </c>
      <c r="K309" s="36">
        <v>3296</v>
      </c>
      <c r="L309" s="36">
        <v>0</v>
      </c>
      <c r="M309" s="36">
        <v>0</v>
      </c>
      <c r="N309" s="36">
        <v>3296</v>
      </c>
      <c r="O309" s="36">
        <v>17</v>
      </c>
      <c r="P309" s="36">
        <v>0.52</v>
      </c>
      <c r="Q309" s="36">
        <v>1009</v>
      </c>
      <c r="R309" s="36">
        <v>977</v>
      </c>
      <c r="S309" s="36">
        <v>28</v>
      </c>
      <c r="T309" s="36">
        <v>2.7722769999999999</v>
      </c>
      <c r="U309" s="36">
        <v>96.83</v>
      </c>
      <c r="V309" s="36">
        <v>96.33</v>
      </c>
      <c r="W309" s="36">
        <v>977</v>
      </c>
      <c r="X309" s="36">
        <v>8</v>
      </c>
      <c r="Y309" s="36">
        <v>0.83</v>
      </c>
      <c r="Z309" s="36">
        <v>2433</v>
      </c>
      <c r="AA309" s="36">
        <v>2387.02</v>
      </c>
      <c r="AB309" s="36">
        <v>98.11</v>
      </c>
      <c r="AC309" s="36">
        <v>2400</v>
      </c>
      <c r="AD309" s="36">
        <v>2388</v>
      </c>
      <c r="AE309" s="36">
        <v>99.5</v>
      </c>
      <c r="AF309" s="36">
        <v>13.59</v>
      </c>
      <c r="AG309" s="36">
        <v>11.51111</v>
      </c>
      <c r="AH309" s="36">
        <v>232.61</v>
      </c>
      <c r="AI309" s="36">
        <v>84.71</v>
      </c>
      <c r="AJ309" s="46">
        <f t="shared" ca="1" si="5"/>
        <v>6</v>
      </c>
      <c r="AK309" s="47">
        <v>0.81801263829526172</v>
      </c>
      <c r="AL309" s="48">
        <v>37.030300000000018</v>
      </c>
      <c r="AM309" s="1">
        <v>0</v>
      </c>
      <c r="AN309" s="1">
        <v>0</v>
      </c>
      <c r="AO309" s="1">
        <v>1</v>
      </c>
      <c r="AP309" s="1">
        <v>0</v>
      </c>
      <c r="AQ309" s="1">
        <v>1</v>
      </c>
      <c r="AR309" s="36">
        <v>0</v>
      </c>
      <c r="AS309" s="36">
        <v>1</v>
      </c>
      <c r="AT309" s="36">
        <v>0</v>
      </c>
      <c r="AU309" s="36">
        <v>7</v>
      </c>
    </row>
    <row r="310" spans="1:47">
      <c r="A310" s="49">
        <v>41910.791666666664</v>
      </c>
      <c r="B310" s="36" t="s">
        <v>94</v>
      </c>
      <c r="C310" s="36" t="s">
        <v>100</v>
      </c>
      <c r="D310" s="36" t="s">
        <v>232</v>
      </c>
      <c r="E310" s="36" t="s">
        <v>102</v>
      </c>
      <c r="F310" s="36" t="s">
        <v>233</v>
      </c>
      <c r="G310" s="36">
        <v>3</v>
      </c>
      <c r="H310" s="36">
        <v>39</v>
      </c>
      <c r="I310" s="36">
        <v>16.71</v>
      </c>
      <c r="J310" s="36">
        <v>10.66</v>
      </c>
      <c r="K310" s="36">
        <v>3737</v>
      </c>
      <c r="L310" s="36">
        <v>0</v>
      </c>
      <c r="M310" s="36">
        <v>0</v>
      </c>
      <c r="N310" s="36">
        <v>3737</v>
      </c>
      <c r="O310" s="36">
        <v>9</v>
      </c>
      <c r="P310" s="36">
        <v>0.24</v>
      </c>
      <c r="Q310" s="36">
        <v>1741</v>
      </c>
      <c r="R310" s="36">
        <v>1699</v>
      </c>
      <c r="S310" s="36">
        <v>36</v>
      </c>
      <c r="T310" s="36">
        <v>2.0689649999999999</v>
      </c>
      <c r="U310" s="36">
        <v>97.59</v>
      </c>
      <c r="V310" s="36">
        <v>97.36</v>
      </c>
      <c r="W310" s="36">
        <v>1699</v>
      </c>
      <c r="X310" s="36">
        <v>14</v>
      </c>
      <c r="Y310" s="36">
        <v>0.87</v>
      </c>
      <c r="Z310" s="36">
        <v>936</v>
      </c>
      <c r="AA310" s="36">
        <v>912.97</v>
      </c>
      <c r="AB310" s="36">
        <v>97.54</v>
      </c>
      <c r="AC310" s="36">
        <v>830</v>
      </c>
      <c r="AD310" s="36">
        <v>830</v>
      </c>
      <c r="AE310" s="36">
        <v>100</v>
      </c>
      <c r="AF310" s="36">
        <v>20.41</v>
      </c>
      <c r="AG310" s="36">
        <v>16.227779999999999</v>
      </c>
      <c r="AH310" s="36">
        <v>191.42</v>
      </c>
      <c r="AI310" s="36">
        <v>79.53</v>
      </c>
      <c r="AJ310" s="46">
        <f t="shared" ca="1" si="5"/>
        <v>6</v>
      </c>
      <c r="AK310" s="47">
        <v>0.86632055097987049</v>
      </c>
      <c r="AL310" s="48">
        <v>45.962400000000009</v>
      </c>
      <c r="AM310" s="1">
        <v>0</v>
      </c>
      <c r="AN310" s="1">
        <v>0</v>
      </c>
      <c r="AO310" s="1">
        <v>1</v>
      </c>
      <c r="AP310" s="1">
        <v>0</v>
      </c>
      <c r="AQ310" s="1">
        <v>2</v>
      </c>
      <c r="AR310" s="36">
        <v>0</v>
      </c>
      <c r="AS310" s="36">
        <v>1</v>
      </c>
      <c r="AT310" s="36">
        <v>0</v>
      </c>
      <c r="AU310" s="36">
        <v>7</v>
      </c>
    </row>
    <row r="311" spans="1:47">
      <c r="A311" s="49">
        <v>41910.791666666664</v>
      </c>
      <c r="B311" s="36" t="s">
        <v>94</v>
      </c>
      <c r="C311" s="36" t="s">
        <v>100</v>
      </c>
      <c r="D311" s="36" t="s">
        <v>1109</v>
      </c>
      <c r="E311" s="36" t="s">
        <v>102</v>
      </c>
      <c r="F311" s="36" t="s">
        <v>1110</v>
      </c>
      <c r="G311" s="36">
        <v>4</v>
      </c>
      <c r="H311" s="36">
        <v>55</v>
      </c>
      <c r="I311" s="36">
        <v>21.86</v>
      </c>
      <c r="J311" s="36">
        <v>14.9</v>
      </c>
      <c r="K311" s="36">
        <v>1680</v>
      </c>
      <c r="L311" s="36">
        <v>0</v>
      </c>
      <c r="M311" s="36">
        <v>0</v>
      </c>
      <c r="N311" s="36">
        <v>1680</v>
      </c>
      <c r="O311" s="36">
        <v>17</v>
      </c>
      <c r="P311" s="36">
        <v>1.01</v>
      </c>
      <c r="Q311" s="36">
        <v>561</v>
      </c>
      <c r="R311" s="36">
        <v>555</v>
      </c>
      <c r="S311" s="36">
        <v>0</v>
      </c>
      <c r="T311" s="36">
        <v>0</v>
      </c>
      <c r="U311" s="36">
        <v>98.93</v>
      </c>
      <c r="V311" s="36">
        <v>97.93</v>
      </c>
      <c r="W311" s="36">
        <v>555</v>
      </c>
      <c r="X311" s="36">
        <v>0</v>
      </c>
      <c r="Y311" s="36">
        <v>0</v>
      </c>
      <c r="Z311" s="36">
        <v>645</v>
      </c>
      <c r="AA311" s="36">
        <v>643</v>
      </c>
      <c r="AB311" s="36">
        <v>99.69</v>
      </c>
      <c r="AC311" s="36">
        <v>599</v>
      </c>
      <c r="AD311" s="36">
        <v>594.99</v>
      </c>
      <c r="AE311" s="36">
        <v>99.33</v>
      </c>
      <c r="AF311" s="36">
        <v>5.26</v>
      </c>
      <c r="AG311" s="36">
        <v>0.3</v>
      </c>
      <c r="AH311" s="36">
        <v>35.270000000000003</v>
      </c>
      <c r="AI311" s="36">
        <v>5.71</v>
      </c>
      <c r="AJ311" s="46">
        <f t="shared" ca="1" si="5"/>
        <v>6</v>
      </c>
      <c r="AK311" s="47">
        <v>0</v>
      </c>
      <c r="AL311" s="48">
        <v>11.612699999999961</v>
      </c>
      <c r="AM311" s="1">
        <v>0</v>
      </c>
      <c r="AN311" s="1">
        <v>0</v>
      </c>
      <c r="AO311" s="1">
        <v>1</v>
      </c>
      <c r="AP311" s="1">
        <v>0</v>
      </c>
      <c r="AQ311" s="1">
        <v>0</v>
      </c>
      <c r="AR311" s="36">
        <v>0</v>
      </c>
      <c r="AS311" s="36">
        <v>1</v>
      </c>
      <c r="AT311" s="36">
        <v>0</v>
      </c>
      <c r="AU311" s="36">
        <v>1</v>
      </c>
    </row>
    <row r="312" spans="1:47">
      <c r="A312" s="49">
        <v>41910.791666666664</v>
      </c>
      <c r="B312" s="36" t="s">
        <v>94</v>
      </c>
      <c r="C312" s="36" t="s">
        <v>100</v>
      </c>
      <c r="D312" s="36" t="s">
        <v>698</v>
      </c>
      <c r="E312" s="36" t="s">
        <v>102</v>
      </c>
      <c r="F312" s="36" t="s">
        <v>1019</v>
      </c>
      <c r="G312" s="36">
        <v>5</v>
      </c>
      <c r="H312" s="36">
        <v>71</v>
      </c>
      <c r="I312" s="36">
        <v>26.96</v>
      </c>
      <c r="J312" s="36">
        <v>19.27</v>
      </c>
      <c r="K312" s="36">
        <v>3865</v>
      </c>
      <c r="L312" s="36">
        <v>0</v>
      </c>
      <c r="M312" s="36">
        <v>0</v>
      </c>
      <c r="N312" s="36">
        <v>3865</v>
      </c>
      <c r="O312" s="36">
        <v>21</v>
      </c>
      <c r="P312" s="36">
        <v>0.54</v>
      </c>
      <c r="Q312" s="36">
        <v>1488</v>
      </c>
      <c r="R312" s="36">
        <v>1483</v>
      </c>
      <c r="S312" s="36">
        <v>0</v>
      </c>
      <c r="T312" s="36">
        <v>0</v>
      </c>
      <c r="U312" s="36">
        <v>99.66</v>
      </c>
      <c r="V312" s="36">
        <v>99.12</v>
      </c>
      <c r="W312" s="36">
        <v>1483</v>
      </c>
      <c r="X312" s="36">
        <v>37</v>
      </c>
      <c r="Y312" s="36">
        <v>2.54</v>
      </c>
      <c r="Z312" s="36">
        <v>439</v>
      </c>
      <c r="AA312" s="36">
        <v>404.01</v>
      </c>
      <c r="AB312" s="36">
        <v>92.03</v>
      </c>
      <c r="AC312" s="36">
        <v>381</v>
      </c>
      <c r="AD312" s="36">
        <v>377.99</v>
      </c>
      <c r="AE312" s="36">
        <v>99.21</v>
      </c>
      <c r="AF312" s="36">
        <v>21.21</v>
      </c>
      <c r="AG312" s="36">
        <v>14.48889</v>
      </c>
      <c r="AH312" s="36">
        <v>110.04</v>
      </c>
      <c r="AI312" s="36">
        <v>68.33</v>
      </c>
      <c r="AJ312" s="46">
        <f t="shared" ca="1" si="5"/>
        <v>6</v>
      </c>
      <c r="AK312" s="47">
        <v>2.5394995126906341</v>
      </c>
      <c r="AL312" s="48">
        <v>13.094399999999933</v>
      </c>
      <c r="AM312" s="1">
        <v>0</v>
      </c>
      <c r="AN312" s="1">
        <v>0</v>
      </c>
      <c r="AO312" s="1">
        <v>1</v>
      </c>
      <c r="AP312" s="1">
        <v>0</v>
      </c>
      <c r="AQ312" s="1">
        <v>0</v>
      </c>
      <c r="AR312" s="36">
        <v>1</v>
      </c>
      <c r="AS312" s="36">
        <v>0</v>
      </c>
      <c r="AT312" s="36">
        <v>1</v>
      </c>
      <c r="AU312" s="36">
        <v>1</v>
      </c>
    </row>
    <row r="313" spans="1:47">
      <c r="A313" s="49">
        <v>41910.791666666664</v>
      </c>
      <c r="B313" s="36" t="s">
        <v>94</v>
      </c>
      <c r="C313" s="36" t="s">
        <v>100</v>
      </c>
      <c r="D313" s="36" t="s">
        <v>582</v>
      </c>
      <c r="E313" s="36" t="s">
        <v>102</v>
      </c>
      <c r="F313" s="36" t="s">
        <v>583</v>
      </c>
      <c r="G313" s="36">
        <v>2</v>
      </c>
      <c r="H313" s="36">
        <v>23</v>
      </c>
      <c r="I313" s="36">
        <v>10.47</v>
      </c>
      <c r="J313" s="36">
        <v>5.08</v>
      </c>
      <c r="K313" s="36">
        <v>685</v>
      </c>
      <c r="L313" s="36">
        <v>0</v>
      </c>
      <c r="M313" s="36">
        <v>0</v>
      </c>
      <c r="N313" s="36">
        <v>685</v>
      </c>
      <c r="O313" s="36">
        <v>2</v>
      </c>
      <c r="P313" s="36">
        <v>0.28999999999999998</v>
      </c>
      <c r="Q313" s="36">
        <v>225</v>
      </c>
      <c r="R313" s="36">
        <v>225</v>
      </c>
      <c r="S313" s="36">
        <v>0</v>
      </c>
      <c r="T313" s="36">
        <v>0</v>
      </c>
      <c r="U313" s="36">
        <v>100</v>
      </c>
      <c r="V313" s="36">
        <v>99.71</v>
      </c>
      <c r="W313" s="36">
        <v>225</v>
      </c>
      <c r="X313" s="36">
        <v>6</v>
      </c>
      <c r="Y313" s="36">
        <v>2.4900000000000002</v>
      </c>
      <c r="Z313" s="36">
        <v>405</v>
      </c>
      <c r="AA313" s="36">
        <v>400.99</v>
      </c>
      <c r="AB313" s="36">
        <v>99.01</v>
      </c>
      <c r="AC313" s="36">
        <v>425</v>
      </c>
      <c r="AD313" s="36">
        <v>417.01</v>
      </c>
      <c r="AE313" s="36">
        <v>98.12</v>
      </c>
      <c r="AF313" s="36">
        <v>2.94</v>
      </c>
      <c r="AG313" s="36">
        <v>0.75555559999999999</v>
      </c>
      <c r="AH313" s="36">
        <v>57.81</v>
      </c>
      <c r="AI313" s="36">
        <v>25.71</v>
      </c>
      <c r="AJ313" s="46">
        <f t="shared" ca="1" si="5"/>
        <v>6</v>
      </c>
      <c r="AK313" s="47">
        <v>2.4894199651481208</v>
      </c>
      <c r="AL313" s="48">
        <v>0.65250000000001407</v>
      </c>
      <c r="AM313" s="1">
        <v>0</v>
      </c>
      <c r="AN313" s="1">
        <v>0</v>
      </c>
      <c r="AO313" s="1">
        <v>1</v>
      </c>
      <c r="AP313" s="1">
        <v>0</v>
      </c>
      <c r="AQ313" s="1">
        <v>0</v>
      </c>
      <c r="AR313" s="36">
        <v>1</v>
      </c>
      <c r="AS313" s="36">
        <v>0</v>
      </c>
      <c r="AT313" s="36">
        <v>2</v>
      </c>
      <c r="AU313" s="36">
        <v>0</v>
      </c>
    </row>
    <row r="314" spans="1:47">
      <c r="A314" s="49">
        <v>41910.791666666664</v>
      </c>
      <c r="B314" s="36" t="s">
        <v>94</v>
      </c>
      <c r="C314" s="36" t="s">
        <v>100</v>
      </c>
      <c r="D314" s="36" t="s">
        <v>283</v>
      </c>
      <c r="E314" s="36" t="s">
        <v>102</v>
      </c>
      <c r="F314" s="36" t="s">
        <v>341</v>
      </c>
      <c r="G314" s="36">
        <v>2</v>
      </c>
      <c r="H314" s="36">
        <v>23</v>
      </c>
      <c r="I314" s="36">
        <v>10.74</v>
      </c>
      <c r="J314" s="36">
        <v>5.84</v>
      </c>
      <c r="K314" s="36">
        <v>858</v>
      </c>
      <c r="L314" s="36">
        <v>0</v>
      </c>
      <c r="M314" s="36">
        <v>0</v>
      </c>
      <c r="N314" s="36">
        <v>858</v>
      </c>
      <c r="O314" s="36">
        <v>11</v>
      </c>
      <c r="P314" s="36">
        <v>1.28</v>
      </c>
      <c r="Q314" s="36">
        <v>348</v>
      </c>
      <c r="R314" s="36">
        <v>345</v>
      </c>
      <c r="S314" s="36">
        <v>0</v>
      </c>
      <c r="T314" s="36">
        <v>0</v>
      </c>
      <c r="U314" s="36">
        <v>99.14</v>
      </c>
      <c r="V314" s="36">
        <v>97.87</v>
      </c>
      <c r="W314" s="36">
        <v>345</v>
      </c>
      <c r="X314" s="36">
        <v>11</v>
      </c>
      <c r="Y314" s="36">
        <v>3.08</v>
      </c>
      <c r="Z314" s="36">
        <v>1025</v>
      </c>
      <c r="AA314" s="36">
        <v>1018.03</v>
      </c>
      <c r="AB314" s="36">
        <v>99.32</v>
      </c>
      <c r="AC314" s="36">
        <v>1050</v>
      </c>
      <c r="AD314" s="36">
        <v>1030.05</v>
      </c>
      <c r="AE314" s="36">
        <v>98.1</v>
      </c>
      <c r="AF314" s="36">
        <v>6.51</v>
      </c>
      <c r="AG314" s="36">
        <v>4.016667</v>
      </c>
      <c r="AH314" s="36">
        <v>111.36</v>
      </c>
      <c r="AI314" s="36">
        <v>61.74</v>
      </c>
      <c r="AJ314" s="46">
        <f t="shared" ca="1" si="5"/>
        <v>6</v>
      </c>
      <c r="AK314" s="47">
        <v>3.0810598846003026</v>
      </c>
      <c r="AL314" s="48">
        <v>7.4123999999999839</v>
      </c>
      <c r="AM314" s="1">
        <v>0</v>
      </c>
      <c r="AN314" s="1">
        <v>0</v>
      </c>
      <c r="AO314" s="1">
        <v>2</v>
      </c>
      <c r="AP314" s="1">
        <v>0</v>
      </c>
      <c r="AQ314" s="1">
        <v>0</v>
      </c>
      <c r="AR314" s="36">
        <v>1</v>
      </c>
      <c r="AS314" s="36">
        <v>1</v>
      </c>
      <c r="AT314" s="36">
        <v>2</v>
      </c>
      <c r="AU314" s="36">
        <v>6</v>
      </c>
    </row>
    <row r="315" spans="1:47">
      <c r="A315" s="49">
        <v>41910.791666666664</v>
      </c>
      <c r="B315" s="36" t="s">
        <v>94</v>
      </c>
      <c r="C315" s="36" t="s">
        <v>101</v>
      </c>
      <c r="D315" s="36" t="s">
        <v>342</v>
      </c>
      <c r="E315" s="36" t="s">
        <v>102</v>
      </c>
      <c r="F315" s="36" t="s">
        <v>1111</v>
      </c>
      <c r="G315" s="36">
        <v>3</v>
      </c>
      <c r="H315" s="36">
        <v>39</v>
      </c>
      <c r="I315" s="36">
        <v>14.79</v>
      </c>
      <c r="J315" s="36">
        <v>9.01</v>
      </c>
      <c r="K315" s="36">
        <v>2295</v>
      </c>
      <c r="L315" s="36">
        <v>0</v>
      </c>
      <c r="M315" s="36">
        <v>0</v>
      </c>
      <c r="N315" s="36">
        <v>2295</v>
      </c>
      <c r="O315" s="36">
        <v>40</v>
      </c>
      <c r="P315" s="36">
        <v>1.74</v>
      </c>
      <c r="Q315" s="36">
        <v>664</v>
      </c>
      <c r="R315" s="36">
        <v>662</v>
      </c>
      <c r="S315" s="36">
        <v>0</v>
      </c>
      <c r="T315" s="36">
        <v>0</v>
      </c>
      <c r="U315" s="36">
        <v>99.7</v>
      </c>
      <c r="V315" s="36">
        <v>97.97</v>
      </c>
      <c r="W315" s="36">
        <v>662</v>
      </c>
      <c r="X315" s="36">
        <v>8</v>
      </c>
      <c r="Y315" s="36">
        <v>1.28</v>
      </c>
      <c r="Z315" s="36">
        <v>358</v>
      </c>
      <c r="AA315" s="36">
        <v>357</v>
      </c>
      <c r="AB315" s="36">
        <v>99.72</v>
      </c>
      <c r="AC315" s="36">
        <v>323</v>
      </c>
      <c r="AD315" s="36">
        <v>317.99</v>
      </c>
      <c r="AE315" s="36">
        <v>98.45</v>
      </c>
      <c r="AF315" s="36">
        <v>9.5500000000000007</v>
      </c>
      <c r="AG315" s="36">
        <v>7.9166670000000003</v>
      </c>
      <c r="AH315" s="36">
        <v>105.99</v>
      </c>
      <c r="AI315" s="36">
        <v>82.9</v>
      </c>
      <c r="AJ315" s="46">
        <f t="shared" ca="1" si="5"/>
        <v>6</v>
      </c>
      <c r="AK315" s="47">
        <v>1.2841297613123808</v>
      </c>
      <c r="AL315" s="48">
        <v>13.479200000000008</v>
      </c>
      <c r="AM315" s="1">
        <v>0</v>
      </c>
      <c r="AN315" s="1">
        <v>0</v>
      </c>
      <c r="AO315" s="1">
        <v>1</v>
      </c>
      <c r="AP315" s="1">
        <v>0</v>
      </c>
      <c r="AQ315" s="1">
        <v>0</v>
      </c>
      <c r="AR315" s="36">
        <v>0</v>
      </c>
      <c r="AS315" s="36">
        <v>1</v>
      </c>
      <c r="AT315" s="36">
        <v>2</v>
      </c>
      <c r="AU315" s="36">
        <v>2</v>
      </c>
    </row>
    <row r="316" spans="1:47">
      <c r="A316" s="49">
        <v>41910.791666666664</v>
      </c>
      <c r="B316" s="36" t="s">
        <v>94</v>
      </c>
      <c r="C316" s="36" t="s">
        <v>101</v>
      </c>
      <c r="D316" s="36" t="s">
        <v>443</v>
      </c>
      <c r="E316" s="36" t="s">
        <v>102</v>
      </c>
      <c r="F316" s="36" t="s">
        <v>448</v>
      </c>
      <c r="G316" s="36">
        <v>2</v>
      </c>
      <c r="H316" s="36">
        <v>23</v>
      </c>
      <c r="I316" s="36">
        <v>10.84</v>
      </c>
      <c r="J316" s="36">
        <v>5.84</v>
      </c>
      <c r="K316" s="36">
        <v>558</v>
      </c>
      <c r="L316" s="36">
        <v>0</v>
      </c>
      <c r="M316" s="36">
        <v>0</v>
      </c>
      <c r="N316" s="36">
        <v>558</v>
      </c>
      <c r="O316" s="36">
        <v>7</v>
      </c>
      <c r="P316" s="36">
        <v>1.25</v>
      </c>
      <c r="Q316" s="36">
        <v>231</v>
      </c>
      <c r="R316" s="36">
        <v>231</v>
      </c>
      <c r="S316" s="36">
        <v>0</v>
      </c>
      <c r="T316" s="36">
        <v>0</v>
      </c>
      <c r="U316" s="36">
        <v>100</v>
      </c>
      <c r="V316" s="36">
        <v>98.75</v>
      </c>
      <c r="W316" s="36">
        <v>231</v>
      </c>
      <c r="X316" s="36">
        <v>9</v>
      </c>
      <c r="Y316" s="36">
        <v>3.96</v>
      </c>
      <c r="Z316" s="36">
        <v>17</v>
      </c>
      <c r="AA316" s="36">
        <v>17</v>
      </c>
      <c r="AB316" s="36">
        <v>100</v>
      </c>
      <c r="AC316" s="36">
        <v>13</v>
      </c>
      <c r="AD316" s="36">
        <v>13</v>
      </c>
      <c r="AE316" s="36">
        <v>100</v>
      </c>
      <c r="AF316" s="36">
        <v>1.99</v>
      </c>
      <c r="AG316" s="36">
        <v>8.8888889999999998E-2</v>
      </c>
      <c r="AH316" s="36">
        <v>34.14</v>
      </c>
      <c r="AI316" s="36">
        <v>4.46</v>
      </c>
      <c r="AJ316" s="46">
        <f t="shared" ca="1" si="5"/>
        <v>6</v>
      </c>
      <c r="AK316" s="47">
        <v>3.9647577092511015</v>
      </c>
      <c r="AL316" s="48">
        <v>2.8875000000000002</v>
      </c>
      <c r="AM316" s="1">
        <v>0</v>
      </c>
      <c r="AN316" s="1">
        <v>0</v>
      </c>
      <c r="AO316" s="1">
        <v>1</v>
      </c>
      <c r="AP316" s="1">
        <v>2</v>
      </c>
      <c r="AQ316" s="1">
        <v>3</v>
      </c>
      <c r="AR316" s="36">
        <v>1</v>
      </c>
      <c r="AS316" s="36">
        <v>0</v>
      </c>
      <c r="AT316" s="36">
        <v>7</v>
      </c>
      <c r="AU316" s="36">
        <v>6</v>
      </c>
    </row>
    <row r="317" spans="1:47">
      <c r="A317" s="49">
        <v>41910.791666666664</v>
      </c>
      <c r="B317" s="36" t="s">
        <v>94</v>
      </c>
      <c r="C317" s="36" t="s">
        <v>101</v>
      </c>
      <c r="D317" s="36" t="s">
        <v>343</v>
      </c>
      <c r="E317" s="36" t="s">
        <v>102</v>
      </c>
      <c r="F317" s="36" t="s">
        <v>588</v>
      </c>
      <c r="G317" s="36">
        <v>2</v>
      </c>
      <c r="H317" s="36">
        <v>23</v>
      </c>
      <c r="I317" s="36">
        <v>10.44</v>
      </c>
      <c r="J317" s="36">
        <v>5.08</v>
      </c>
      <c r="K317" s="36">
        <v>684</v>
      </c>
      <c r="L317" s="36">
        <v>0</v>
      </c>
      <c r="M317" s="36">
        <v>0</v>
      </c>
      <c r="N317" s="36">
        <v>684</v>
      </c>
      <c r="O317" s="36">
        <v>6</v>
      </c>
      <c r="P317" s="36">
        <v>0.88</v>
      </c>
      <c r="Q317" s="36">
        <v>166</v>
      </c>
      <c r="R317" s="36">
        <v>166</v>
      </c>
      <c r="S317" s="36">
        <v>0</v>
      </c>
      <c r="T317" s="36">
        <v>0</v>
      </c>
      <c r="U317" s="36">
        <v>100</v>
      </c>
      <c r="V317" s="36">
        <v>99.12</v>
      </c>
      <c r="W317" s="36">
        <v>166</v>
      </c>
      <c r="X317" s="36">
        <v>9</v>
      </c>
      <c r="Y317" s="36">
        <v>5.39</v>
      </c>
      <c r="Z317" s="36">
        <v>94</v>
      </c>
      <c r="AA317" s="36">
        <v>92</v>
      </c>
      <c r="AB317" s="36">
        <v>97.87</v>
      </c>
      <c r="AC317" s="36">
        <v>111</v>
      </c>
      <c r="AD317" s="36">
        <v>93</v>
      </c>
      <c r="AE317" s="36">
        <v>83.78</v>
      </c>
      <c r="AF317" s="36">
        <v>2.56</v>
      </c>
      <c r="AG317" s="36">
        <v>0.30555559999999998</v>
      </c>
      <c r="AH317" s="36">
        <v>50.27</v>
      </c>
      <c r="AI317" s="36">
        <v>11.96</v>
      </c>
      <c r="AJ317" s="46">
        <f t="shared" ca="1" si="5"/>
        <v>6</v>
      </c>
      <c r="AK317" s="47">
        <v>5.3892215568862278</v>
      </c>
      <c r="AL317" s="48">
        <v>1.4607999999999925</v>
      </c>
      <c r="AM317" s="1">
        <v>1</v>
      </c>
      <c r="AN317" s="1">
        <v>0</v>
      </c>
      <c r="AO317" s="1">
        <v>2</v>
      </c>
      <c r="AP317" s="1">
        <v>1</v>
      </c>
      <c r="AQ317" s="1">
        <v>0</v>
      </c>
      <c r="AR317" s="36">
        <v>1</v>
      </c>
      <c r="AS317" s="36">
        <v>0</v>
      </c>
      <c r="AT317" s="36">
        <v>1</v>
      </c>
      <c r="AU317" s="36">
        <v>0</v>
      </c>
    </row>
    <row r="318" spans="1:47">
      <c r="A318" s="49">
        <v>41910.791666666664</v>
      </c>
      <c r="B318" s="36" t="s">
        <v>94</v>
      </c>
      <c r="C318" s="36" t="s">
        <v>101</v>
      </c>
      <c r="D318" s="36" t="s">
        <v>297</v>
      </c>
      <c r="E318" s="36" t="s">
        <v>102</v>
      </c>
      <c r="F318" s="36" t="s">
        <v>298</v>
      </c>
      <c r="G318" s="36">
        <v>2</v>
      </c>
      <c r="H318" s="36">
        <v>23</v>
      </c>
      <c r="I318" s="36">
        <v>10.47</v>
      </c>
      <c r="J318" s="36">
        <v>5.08</v>
      </c>
      <c r="K318" s="36">
        <v>960</v>
      </c>
      <c r="L318" s="36">
        <v>0</v>
      </c>
      <c r="M318" s="36">
        <v>0</v>
      </c>
      <c r="N318" s="36">
        <v>960</v>
      </c>
      <c r="O318" s="36">
        <v>23</v>
      </c>
      <c r="P318" s="36">
        <v>2.4</v>
      </c>
      <c r="Q318" s="36">
        <v>255</v>
      </c>
      <c r="R318" s="36">
        <v>255</v>
      </c>
      <c r="S318" s="36">
        <v>0</v>
      </c>
      <c r="T318" s="36">
        <v>0</v>
      </c>
      <c r="U318" s="36">
        <v>100</v>
      </c>
      <c r="V318" s="36">
        <v>97.6</v>
      </c>
      <c r="W318" s="36">
        <v>255</v>
      </c>
      <c r="X318" s="36">
        <v>1</v>
      </c>
      <c r="Y318" s="36">
        <v>0.43</v>
      </c>
      <c r="Z318" s="36">
        <v>490</v>
      </c>
      <c r="AA318" s="36">
        <v>490</v>
      </c>
      <c r="AB318" s="36">
        <v>100</v>
      </c>
      <c r="AC318" s="36">
        <v>472</v>
      </c>
      <c r="AD318" s="36">
        <v>470.02</v>
      </c>
      <c r="AE318" s="36">
        <v>99.58</v>
      </c>
      <c r="AF318" s="36">
        <v>3.23</v>
      </c>
      <c r="AG318" s="36">
        <v>1.0777779999999999</v>
      </c>
      <c r="AH318" s="36">
        <v>63.6</v>
      </c>
      <c r="AI318" s="36">
        <v>33.33</v>
      </c>
      <c r="AJ318" s="46">
        <f t="shared" ca="1" si="5"/>
        <v>6</v>
      </c>
      <c r="AK318" s="47">
        <v>0.42549570249340479</v>
      </c>
      <c r="AL318" s="48">
        <v>6.1200000000000152</v>
      </c>
      <c r="AM318" s="1">
        <v>0</v>
      </c>
      <c r="AN318" s="1">
        <v>0</v>
      </c>
      <c r="AO318" s="1">
        <v>1</v>
      </c>
      <c r="AP318" s="1">
        <v>0</v>
      </c>
      <c r="AQ318" s="1">
        <v>0</v>
      </c>
      <c r="AR318" s="36">
        <v>0</v>
      </c>
      <c r="AS318" s="36">
        <v>1</v>
      </c>
      <c r="AT318" s="36">
        <v>1</v>
      </c>
      <c r="AU318" s="36">
        <v>7</v>
      </c>
    </row>
    <row r="319" spans="1:47">
      <c r="A319" s="49">
        <v>41910.791666666664</v>
      </c>
      <c r="B319" s="36" t="s">
        <v>94</v>
      </c>
      <c r="C319" s="36" t="s">
        <v>101</v>
      </c>
      <c r="D319" s="36" t="s">
        <v>297</v>
      </c>
      <c r="E319" s="36" t="s">
        <v>102</v>
      </c>
      <c r="F319" s="36" t="s">
        <v>329</v>
      </c>
      <c r="G319" s="36">
        <v>2</v>
      </c>
      <c r="H319" s="36">
        <v>23</v>
      </c>
      <c r="I319" s="36">
        <v>10.4</v>
      </c>
      <c r="J319" s="36">
        <v>5.08</v>
      </c>
      <c r="K319" s="36">
        <v>982</v>
      </c>
      <c r="L319" s="36">
        <v>0</v>
      </c>
      <c r="M319" s="36">
        <v>0</v>
      </c>
      <c r="N319" s="36">
        <v>982</v>
      </c>
      <c r="O319" s="36">
        <v>17</v>
      </c>
      <c r="P319" s="36">
        <v>1.73</v>
      </c>
      <c r="Q319" s="36">
        <v>409</v>
      </c>
      <c r="R319" s="36">
        <v>407</v>
      </c>
      <c r="S319" s="36">
        <v>0</v>
      </c>
      <c r="T319" s="36">
        <v>0</v>
      </c>
      <c r="U319" s="36">
        <v>99.51</v>
      </c>
      <c r="V319" s="36">
        <v>97.79</v>
      </c>
      <c r="W319" s="36">
        <v>407</v>
      </c>
      <c r="X319" s="36">
        <v>6</v>
      </c>
      <c r="Y319" s="36">
        <v>1.41</v>
      </c>
      <c r="Z319" s="36">
        <v>472</v>
      </c>
      <c r="AA319" s="36">
        <v>470.02</v>
      </c>
      <c r="AB319" s="36">
        <v>99.58</v>
      </c>
      <c r="AC319" s="36">
        <v>492</v>
      </c>
      <c r="AD319" s="36">
        <v>489.98</v>
      </c>
      <c r="AE319" s="36">
        <v>99.59</v>
      </c>
      <c r="AF319" s="36">
        <v>4.5599999999999996</v>
      </c>
      <c r="AG319" s="36">
        <v>2.4333330000000002</v>
      </c>
      <c r="AH319" s="36">
        <v>89.61</v>
      </c>
      <c r="AI319" s="36">
        <v>53.41</v>
      </c>
      <c r="AJ319" s="46">
        <f t="shared" ca="1" si="5"/>
        <v>6</v>
      </c>
      <c r="AK319" s="47">
        <v>1.4052838673412027</v>
      </c>
      <c r="AL319" s="48">
        <v>9.0388999999999751</v>
      </c>
      <c r="AM319" s="1">
        <v>0</v>
      </c>
      <c r="AN319" s="1">
        <v>0</v>
      </c>
      <c r="AO319" s="1">
        <v>1</v>
      </c>
      <c r="AP319" s="1">
        <v>0</v>
      </c>
      <c r="AQ319" s="1">
        <v>0</v>
      </c>
      <c r="AR319" s="36">
        <v>0</v>
      </c>
      <c r="AS319" s="36">
        <v>1</v>
      </c>
      <c r="AT319" s="36">
        <v>0</v>
      </c>
      <c r="AU319" s="36">
        <v>3</v>
      </c>
    </row>
    <row r="320" spans="1:47">
      <c r="A320" s="49">
        <v>41910.791666666664</v>
      </c>
      <c r="B320" s="36" t="s">
        <v>94</v>
      </c>
      <c r="C320" s="36" t="s">
        <v>101</v>
      </c>
      <c r="D320" s="36" t="s">
        <v>240</v>
      </c>
      <c r="E320" s="36" t="s">
        <v>102</v>
      </c>
      <c r="F320" s="36" t="s">
        <v>659</v>
      </c>
      <c r="G320" s="36">
        <v>3</v>
      </c>
      <c r="H320" s="36">
        <v>39</v>
      </c>
      <c r="I320" s="36">
        <v>16.77</v>
      </c>
      <c r="J320" s="36">
        <v>10.66</v>
      </c>
      <c r="K320" s="36">
        <v>1371</v>
      </c>
      <c r="L320" s="36">
        <v>0</v>
      </c>
      <c r="M320" s="36">
        <v>0</v>
      </c>
      <c r="N320" s="36">
        <v>1371</v>
      </c>
      <c r="O320" s="36">
        <v>8</v>
      </c>
      <c r="P320" s="36">
        <v>0.57999999999999996</v>
      </c>
      <c r="Q320" s="36">
        <v>576</v>
      </c>
      <c r="R320" s="36">
        <v>574</v>
      </c>
      <c r="S320" s="36">
        <v>0</v>
      </c>
      <c r="T320" s="36">
        <v>0</v>
      </c>
      <c r="U320" s="36">
        <v>99.65</v>
      </c>
      <c r="V320" s="36">
        <v>99.07</v>
      </c>
      <c r="W320" s="36">
        <v>574</v>
      </c>
      <c r="X320" s="36">
        <v>22</v>
      </c>
      <c r="Y320" s="36">
        <v>3.85</v>
      </c>
      <c r="Z320" s="36">
        <v>46</v>
      </c>
      <c r="AA320" s="36">
        <v>45</v>
      </c>
      <c r="AB320" s="36">
        <v>97.83</v>
      </c>
      <c r="AC320" s="36">
        <v>47</v>
      </c>
      <c r="AD320" s="36">
        <v>42</v>
      </c>
      <c r="AE320" s="36">
        <v>89.36</v>
      </c>
      <c r="AF320" s="36">
        <v>9.5399999999999991</v>
      </c>
      <c r="AG320" s="36">
        <v>3.3055560000000002</v>
      </c>
      <c r="AH320" s="36">
        <v>89.48</v>
      </c>
      <c r="AI320" s="36">
        <v>34.65</v>
      </c>
      <c r="AJ320" s="46">
        <f t="shared" ca="1" si="5"/>
        <v>6</v>
      </c>
      <c r="AK320" s="47">
        <v>3.8528896672504378</v>
      </c>
      <c r="AL320" s="48">
        <v>5.3568000000000389</v>
      </c>
      <c r="AM320" s="1">
        <v>0</v>
      </c>
      <c r="AN320" s="1">
        <v>0</v>
      </c>
      <c r="AO320" s="1">
        <v>1</v>
      </c>
      <c r="AP320" s="1">
        <v>1</v>
      </c>
      <c r="AQ320" s="1">
        <v>0</v>
      </c>
      <c r="AR320" s="36">
        <v>1</v>
      </c>
      <c r="AS320" s="36">
        <v>0</v>
      </c>
      <c r="AT320" s="36">
        <v>2</v>
      </c>
      <c r="AU320" s="36">
        <v>2</v>
      </c>
    </row>
    <row r="321" spans="1:47">
      <c r="A321" s="49">
        <v>41910.791666666664</v>
      </c>
      <c r="B321" s="36" t="s">
        <v>94</v>
      </c>
      <c r="C321" s="36" t="s">
        <v>101</v>
      </c>
      <c r="D321" s="36" t="s">
        <v>241</v>
      </c>
      <c r="E321" s="36" t="s">
        <v>102</v>
      </c>
      <c r="F321" s="36" t="s">
        <v>467</v>
      </c>
      <c r="G321" s="36">
        <v>2</v>
      </c>
      <c r="H321" s="36">
        <v>23</v>
      </c>
      <c r="I321" s="36">
        <v>10.94</v>
      </c>
      <c r="J321" s="36">
        <v>5.84</v>
      </c>
      <c r="K321" s="36">
        <v>751</v>
      </c>
      <c r="L321" s="36">
        <v>0</v>
      </c>
      <c r="M321" s="36">
        <v>0</v>
      </c>
      <c r="N321" s="36">
        <v>751</v>
      </c>
      <c r="O321" s="36">
        <v>5</v>
      </c>
      <c r="P321" s="36">
        <v>0.67</v>
      </c>
      <c r="Q321" s="36">
        <v>340</v>
      </c>
      <c r="R321" s="36">
        <v>331</v>
      </c>
      <c r="S321" s="36">
        <v>0</v>
      </c>
      <c r="T321" s="36">
        <v>0</v>
      </c>
      <c r="U321" s="36">
        <v>97.35</v>
      </c>
      <c r="V321" s="36">
        <v>96.7</v>
      </c>
      <c r="W321" s="36">
        <v>331</v>
      </c>
      <c r="X321" s="36">
        <v>16</v>
      </c>
      <c r="Y321" s="36">
        <v>5.03</v>
      </c>
      <c r="Z321" s="36">
        <v>223</v>
      </c>
      <c r="AA321" s="36">
        <v>216</v>
      </c>
      <c r="AB321" s="36">
        <v>96.86</v>
      </c>
      <c r="AC321" s="36">
        <v>206</v>
      </c>
      <c r="AD321" s="36">
        <v>202.99</v>
      </c>
      <c r="AE321" s="36">
        <v>98.54</v>
      </c>
      <c r="AF321" s="36">
        <v>4.3099999999999996</v>
      </c>
      <c r="AG321" s="36">
        <v>0.78333339999999996</v>
      </c>
      <c r="AH321" s="36">
        <v>73.8</v>
      </c>
      <c r="AI321" s="36">
        <v>18.170000000000002</v>
      </c>
      <c r="AJ321" s="46">
        <f t="shared" ca="1" si="5"/>
        <v>6</v>
      </c>
      <c r="AK321" s="47">
        <v>5.0316047674455167</v>
      </c>
      <c r="AL321" s="48">
        <v>11.219999999999992</v>
      </c>
      <c r="AM321" s="1">
        <v>1</v>
      </c>
      <c r="AN321" s="1">
        <v>0</v>
      </c>
      <c r="AO321" s="1">
        <v>3</v>
      </c>
      <c r="AP321" s="1">
        <v>3</v>
      </c>
      <c r="AQ321" s="1">
        <v>5</v>
      </c>
      <c r="AR321" s="36">
        <v>1</v>
      </c>
      <c r="AS321" s="36">
        <v>1</v>
      </c>
      <c r="AT321" s="36">
        <v>6</v>
      </c>
      <c r="AU321" s="36">
        <v>7</v>
      </c>
    </row>
    <row r="322" spans="1:47">
      <c r="A322" s="49">
        <v>41910.791666666664</v>
      </c>
      <c r="B322" s="36" t="s">
        <v>94</v>
      </c>
      <c r="C322" s="36" t="s">
        <v>101</v>
      </c>
      <c r="D322" s="36" t="s">
        <v>241</v>
      </c>
      <c r="E322" s="36" t="s">
        <v>102</v>
      </c>
      <c r="F322" s="36" t="s">
        <v>346</v>
      </c>
      <c r="G322" s="36">
        <v>4</v>
      </c>
      <c r="H322" s="36">
        <v>55</v>
      </c>
      <c r="I322" s="36">
        <v>20.47</v>
      </c>
      <c r="J322" s="36">
        <v>13.18</v>
      </c>
      <c r="K322" s="36">
        <v>897</v>
      </c>
      <c r="L322" s="36">
        <v>0</v>
      </c>
      <c r="M322" s="36">
        <v>0</v>
      </c>
      <c r="N322" s="36">
        <v>897</v>
      </c>
      <c r="O322" s="36">
        <v>6</v>
      </c>
      <c r="P322" s="36">
        <v>0.67</v>
      </c>
      <c r="Q322" s="36">
        <v>450</v>
      </c>
      <c r="R322" s="36">
        <v>442</v>
      </c>
      <c r="S322" s="36">
        <v>0</v>
      </c>
      <c r="T322" s="36">
        <v>0</v>
      </c>
      <c r="U322" s="36">
        <v>98.22</v>
      </c>
      <c r="V322" s="36">
        <v>97.56</v>
      </c>
      <c r="W322" s="36">
        <v>442</v>
      </c>
      <c r="X322" s="36">
        <v>15</v>
      </c>
      <c r="Y322" s="36">
        <v>3.35</v>
      </c>
      <c r="Z322" s="36">
        <v>219</v>
      </c>
      <c r="AA322" s="36">
        <v>217.01</v>
      </c>
      <c r="AB322" s="36">
        <v>99.09</v>
      </c>
      <c r="AC322" s="36">
        <v>230</v>
      </c>
      <c r="AD322" s="36">
        <v>223.01</v>
      </c>
      <c r="AE322" s="36">
        <v>96.96</v>
      </c>
      <c r="AF322" s="36">
        <v>7.69</v>
      </c>
      <c r="AG322" s="36">
        <v>0.35</v>
      </c>
      <c r="AH322" s="36">
        <v>58.38</v>
      </c>
      <c r="AI322" s="36">
        <v>4.55</v>
      </c>
      <c r="AJ322" s="46">
        <f t="shared" ref="AJ322:AJ385" ca="1" si="6">DAY(TODAY()-DAY(A322))</f>
        <v>6</v>
      </c>
      <c r="AK322" s="47">
        <v>3.3482142857142856</v>
      </c>
      <c r="AL322" s="48">
        <v>10.979999999999992</v>
      </c>
      <c r="AM322" s="1">
        <v>0</v>
      </c>
      <c r="AN322" s="1">
        <v>0</v>
      </c>
      <c r="AO322" s="1">
        <v>2</v>
      </c>
      <c r="AP322" s="1">
        <v>0</v>
      </c>
      <c r="AQ322" s="1">
        <v>0</v>
      </c>
      <c r="AR322" s="36">
        <v>1</v>
      </c>
      <c r="AS322" s="36">
        <v>1</v>
      </c>
      <c r="AT322" s="36">
        <v>5</v>
      </c>
      <c r="AU322" s="36">
        <v>7</v>
      </c>
    </row>
    <row r="323" spans="1:47">
      <c r="A323" s="49">
        <v>41910.833333333336</v>
      </c>
      <c r="B323" s="36" t="s">
        <v>94</v>
      </c>
      <c r="C323" s="36" t="s">
        <v>101</v>
      </c>
      <c r="D323" s="36" t="s">
        <v>1112</v>
      </c>
      <c r="E323" s="36" t="s">
        <v>102</v>
      </c>
      <c r="F323" s="36" t="s">
        <v>1113</v>
      </c>
      <c r="G323" s="36">
        <v>4</v>
      </c>
      <c r="H323" s="36">
        <v>63</v>
      </c>
      <c r="I323" s="36">
        <v>19.34</v>
      </c>
      <c r="J323" s="36">
        <v>12.33</v>
      </c>
      <c r="K323" s="36">
        <v>1650</v>
      </c>
      <c r="L323" s="36">
        <v>0</v>
      </c>
      <c r="M323" s="36">
        <v>0</v>
      </c>
      <c r="N323" s="36">
        <v>1650</v>
      </c>
      <c r="O323" s="36">
        <v>8</v>
      </c>
      <c r="P323" s="36">
        <v>0.48</v>
      </c>
      <c r="Q323" s="36">
        <v>274</v>
      </c>
      <c r="R323" s="36">
        <v>269</v>
      </c>
      <c r="S323" s="36">
        <v>0</v>
      </c>
      <c r="T323" s="36">
        <v>0</v>
      </c>
      <c r="U323" s="36">
        <v>98.18</v>
      </c>
      <c r="V323" s="36">
        <v>97.71</v>
      </c>
      <c r="W323" s="36">
        <v>269</v>
      </c>
      <c r="X323" s="36">
        <v>1</v>
      </c>
      <c r="Y323" s="36">
        <v>0.38</v>
      </c>
      <c r="Z323" s="36">
        <v>142</v>
      </c>
      <c r="AA323" s="36">
        <v>142</v>
      </c>
      <c r="AB323" s="36">
        <v>100</v>
      </c>
      <c r="AC323" s="36">
        <v>136</v>
      </c>
      <c r="AD323" s="36">
        <v>134.99</v>
      </c>
      <c r="AE323" s="36">
        <v>99.26</v>
      </c>
      <c r="AF323" s="36">
        <v>4.4400000000000004</v>
      </c>
      <c r="AG323" s="36">
        <v>0.67777779999999999</v>
      </c>
      <c r="AH323" s="36">
        <v>36.049999999999997</v>
      </c>
      <c r="AI323" s="36">
        <v>15.25</v>
      </c>
      <c r="AJ323" s="46">
        <f t="shared" ca="1" si="6"/>
        <v>6</v>
      </c>
      <c r="AK323" s="47">
        <v>0.38169395778464826</v>
      </c>
      <c r="AL323" s="48">
        <v>6.2746000000000173</v>
      </c>
      <c r="AM323" s="1">
        <v>0</v>
      </c>
      <c r="AN323" s="1">
        <v>0</v>
      </c>
      <c r="AO323" s="1">
        <v>1</v>
      </c>
      <c r="AP323" s="1">
        <v>0</v>
      </c>
      <c r="AQ323" s="1">
        <v>0</v>
      </c>
      <c r="AR323" s="36">
        <v>0</v>
      </c>
      <c r="AS323" s="36">
        <v>1</v>
      </c>
      <c r="AT323" s="36">
        <v>0</v>
      </c>
      <c r="AU323" s="36">
        <v>1</v>
      </c>
    </row>
    <row r="324" spans="1:47">
      <c r="A324" s="50">
        <v>41910</v>
      </c>
      <c r="B324" s="36" t="s">
        <v>103</v>
      </c>
      <c r="C324" s="36" t="s">
        <v>107</v>
      </c>
      <c r="D324" s="36" t="s">
        <v>1114</v>
      </c>
      <c r="E324" s="36" t="s">
        <v>108</v>
      </c>
      <c r="F324" s="36" t="s">
        <v>1115</v>
      </c>
      <c r="G324" s="36">
        <v>3</v>
      </c>
      <c r="H324" s="36">
        <v>40</v>
      </c>
      <c r="I324" s="36">
        <v>17</v>
      </c>
      <c r="J324" s="36">
        <v>11.49</v>
      </c>
      <c r="K324" s="36">
        <v>1631</v>
      </c>
      <c r="L324" s="36">
        <v>0</v>
      </c>
      <c r="M324" s="36">
        <v>0</v>
      </c>
      <c r="N324" s="36">
        <v>1631</v>
      </c>
      <c r="O324" s="36">
        <v>2</v>
      </c>
      <c r="P324" s="36">
        <v>0.12</v>
      </c>
      <c r="Q324" s="36">
        <v>858</v>
      </c>
      <c r="R324" s="36">
        <v>837</v>
      </c>
      <c r="S324" s="36">
        <v>0</v>
      </c>
      <c r="T324" s="36">
        <v>0</v>
      </c>
      <c r="U324" s="36">
        <v>97.55</v>
      </c>
      <c r="V324" s="36">
        <v>97.43</v>
      </c>
      <c r="W324" s="36">
        <v>837</v>
      </c>
      <c r="X324" s="36">
        <v>2</v>
      </c>
      <c r="Y324" s="36">
        <v>0.24</v>
      </c>
      <c r="Z324" s="36">
        <v>600</v>
      </c>
      <c r="AA324" s="36">
        <v>597</v>
      </c>
      <c r="AB324" s="36">
        <v>99.5</v>
      </c>
      <c r="AC324" s="36">
        <v>612</v>
      </c>
      <c r="AD324" s="36">
        <v>603</v>
      </c>
      <c r="AE324" s="36">
        <v>98.53</v>
      </c>
      <c r="AF324" s="36">
        <v>15.35</v>
      </c>
      <c r="AG324" s="36">
        <v>15.34</v>
      </c>
      <c r="AH324" s="36">
        <v>133.59</v>
      </c>
      <c r="AI324" s="36">
        <v>99.93</v>
      </c>
      <c r="AJ324" s="46">
        <f t="shared" ca="1" si="6"/>
        <v>6</v>
      </c>
      <c r="AK324" s="47">
        <v>0.23724792408066431</v>
      </c>
      <c r="AL324" s="48">
        <v>22.050599999999939</v>
      </c>
      <c r="AM324" s="1">
        <v>0</v>
      </c>
      <c r="AN324" s="1">
        <v>0</v>
      </c>
      <c r="AO324" s="1">
        <v>1</v>
      </c>
      <c r="AP324" s="1">
        <v>0</v>
      </c>
      <c r="AQ324" s="1">
        <v>0</v>
      </c>
      <c r="AR324" s="36">
        <v>0</v>
      </c>
      <c r="AS324" s="36">
        <v>1</v>
      </c>
      <c r="AT324" s="36">
        <v>0</v>
      </c>
      <c r="AU324" s="36">
        <v>2</v>
      </c>
    </row>
    <row r="325" spans="1:47">
      <c r="A325" s="50">
        <v>41910</v>
      </c>
      <c r="B325" s="36" t="s">
        <v>103</v>
      </c>
      <c r="C325" s="36" t="s">
        <v>107</v>
      </c>
      <c r="D325" s="36" t="s">
        <v>300</v>
      </c>
      <c r="E325" s="36" t="s">
        <v>108</v>
      </c>
      <c r="F325" s="36" t="s">
        <v>301</v>
      </c>
      <c r="G325" s="36">
        <v>4</v>
      </c>
      <c r="H325" s="36">
        <v>56</v>
      </c>
      <c r="I325" s="36">
        <v>23</v>
      </c>
      <c r="J325" s="36">
        <v>16.63</v>
      </c>
      <c r="K325" s="36">
        <v>2499</v>
      </c>
      <c r="L325" s="36">
        <v>0</v>
      </c>
      <c r="M325" s="36">
        <v>0</v>
      </c>
      <c r="N325" s="36">
        <v>2499</v>
      </c>
      <c r="O325" s="36">
        <v>52</v>
      </c>
      <c r="P325" s="36">
        <v>2.08</v>
      </c>
      <c r="Q325" s="36">
        <v>1180</v>
      </c>
      <c r="R325" s="36">
        <v>1148</v>
      </c>
      <c r="S325" s="36">
        <v>0</v>
      </c>
      <c r="T325" s="36">
        <v>0</v>
      </c>
      <c r="U325" s="36">
        <v>97.29</v>
      </c>
      <c r="V325" s="36">
        <v>95.26</v>
      </c>
      <c r="W325" s="36">
        <v>1148</v>
      </c>
      <c r="X325" s="36">
        <v>17</v>
      </c>
      <c r="Y325" s="36">
        <v>1.48</v>
      </c>
      <c r="Z325" s="36">
        <v>365</v>
      </c>
      <c r="AA325" s="36">
        <v>267</v>
      </c>
      <c r="AB325" s="36">
        <v>73.150000000000006</v>
      </c>
      <c r="AC325" s="36">
        <v>251</v>
      </c>
      <c r="AD325" s="36">
        <v>241</v>
      </c>
      <c r="AE325" s="36">
        <v>96.02</v>
      </c>
      <c r="AF325" s="36">
        <v>24.25</v>
      </c>
      <c r="AG325" s="36">
        <v>24.25</v>
      </c>
      <c r="AH325" s="36">
        <v>145.84</v>
      </c>
      <c r="AI325" s="36">
        <v>100</v>
      </c>
      <c r="AJ325" s="46">
        <f t="shared" ca="1" si="6"/>
        <v>6</v>
      </c>
      <c r="AK325" s="47">
        <v>1.5151515151515151</v>
      </c>
      <c r="AL325" s="48">
        <v>55.931999999999945</v>
      </c>
      <c r="AM325" s="1">
        <v>0</v>
      </c>
      <c r="AN325" s="1">
        <v>0</v>
      </c>
      <c r="AO325" s="1">
        <v>1</v>
      </c>
      <c r="AP325" s="1">
        <v>0</v>
      </c>
      <c r="AQ325" s="1">
        <v>4</v>
      </c>
      <c r="AR325" s="36">
        <v>0</v>
      </c>
      <c r="AS325" s="36">
        <v>1</v>
      </c>
      <c r="AT325" s="36">
        <v>0</v>
      </c>
      <c r="AU325" s="36">
        <v>6</v>
      </c>
    </row>
    <row r="326" spans="1:47">
      <c r="A326" s="50">
        <v>41910</v>
      </c>
      <c r="B326" s="36" t="s">
        <v>103</v>
      </c>
      <c r="C326" s="36" t="s">
        <v>107</v>
      </c>
      <c r="D326" s="36" t="s">
        <v>302</v>
      </c>
      <c r="E326" s="36" t="s">
        <v>108</v>
      </c>
      <c r="F326" s="36" t="s">
        <v>403</v>
      </c>
      <c r="G326" s="36">
        <v>6</v>
      </c>
      <c r="H326" s="36">
        <v>64</v>
      </c>
      <c r="I326" s="36">
        <v>38</v>
      </c>
      <c r="J326" s="36">
        <v>30.08</v>
      </c>
      <c r="K326" s="36">
        <v>20675</v>
      </c>
      <c r="L326" s="36">
        <v>928</v>
      </c>
      <c r="M326" s="36">
        <v>4.49</v>
      </c>
      <c r="N326" s="36">
        <v>19747</v>
      </c>
      <c r="O326" s="36">
        <v>11</v>
      </c>
      <c r="P326" s="36">
        <v>0.06</v>
      </c>
      <c r="Q326" s="36">
        <v>9733</v>
      </c>
      <c r="R326" s="36">
        <v>9018</v>
      </c>
      <c r="S326" s="36">
        <v>599</v>
      </c>
      <c r="T326" s="36">
        <v>6.15</v>
      </c>
      <c r="U326" s="36">
        <v>92.65</v>
      </c>
      <c r="V326" s="36">
        <v>92.6</v>
      </c>
      <c r="W326" s="36">
        <v>9018</v>
      </c>
      <c r="X326" s="36">
        <v>7</v>
      </c>
      <c r="Y326" s="36">
        <v>0.08</v>
      </c>
      <c r="Z326" s="36">
        <v>3485</v>
      </c>
      <c r="AA326" s="36">
        <v>3437</v>
      </c>
      <c r="AB326" s="36">
        <v>98.62</v>
      </c>
      <c r="AC326" s="36">
        <v>511</v>
      </c>
      <c r="AD326" s="36">
        <v>499</v>
      </c>
      <c r="AE326" s="36">
        <v>97.65</v>
      </c>
      <c r="AF326" s="36">
        <v>75.989999999999995</v>
      </c>
      <c r="AG326" s="36">
        <v>75.989999999999995</v>
      </c>
      <c r="AH326" s="36">
        <v>252.61</v>
      </c>
      <c r="AI326" s="36">
        <v>100</v>
      </c>
      <c r="AJ326" s="46">
        <f t="shared" ca="1" si="6"/>
        <v>6</v>
      </c>
      <c r="AK326" s="47">
        <v>0.1151315789473684</v>
      </c>
      <c r="AL326" s="48">
        <v>720.24200000000053</v>
      </c>
      <c r="AM326" s="1">
        <v>0</v>
      </c>
      <c r="AN326" s="1">
        <v>1</v>
      </c>
      <c r="AO326" s="1">
        <v>2</v>
      </c>
      <c r="AP326" s="1">
        <v>0</v>
      </c>
      <c r="AQ326" s="1">
        <v>6</v>
      </c>
      <c r="AR326" s="36">
        <v>0</v>
      </c>
      <c r="AS326" s="36">
        <v>1</v>
      </c>
      <c r="AT326" s="36">
        <v>0</v>
      </c>
      <c r="AU326" s="36">
        <v>7</v>
      </c>
    </row>
    <row r="327" spans="1:47">
      <c r="A327" s="50">
        <v>41910</v>
      </c>
      <c r="B327" s="36" t="s">
        <v>103</v>
      </c>
      <c r="C327" s="36" t="s">
        <v>107</v>
      </c>
      <c r="D327" s="36" t="s">
        <v>302</v>
      </c>
      <c r="E327" s="36" t="s">
        <v>108</v>
      </c>
      <c r="F327" s="36" t="s">
        <v>303</v>
      </c>
      <c r="G327" s="36">
        <v>6</v>
      </c>
      <c r="H327" s="36">
        <v>64</v>
      </c>
      <c r="I327" s="36">
        <v>38</v>
      </c>
      <c r="J327" s="36">
        <v>30.08</v>
      </c>
      <c r="K327" s="36">
        <v>16772</v>
      </c>
      <c r="L327" s="36">
        <v>8</v>
      </c>
      <c r="M327" s="36">
        <v>0.05</v>
      </c>
      <c r="N327" s="36">
        <v>16764</v>
      </c>
      <c r="O327" s="36">
        <v>15</v>
      </c>
      <c r="P327" s="36">
        <v>0.09</v>
      </c>
      <c r="Q327" s="36">
        <v>7958</v>
      </c>
      <c r="R327" s="36">
        <v>7724</v>
      </c>
      <c r="S327" s="36">
        <v>164</v>
      </c>
      <c r="T327" s="36">
        <v>2.06</v>
      </c>
      <c r="U327" s="36">
        <v>97.06</v>
      </c>
      <c r="V327" s="36">
        <v>96.97</v>
      </c>
      <c r="W327" s="36">
        <v>7724</v>
      </c>
      <c r="X327" s="36">
        <v>14</v>
      </c>
      <c r="Y327" s="36">
        <v>0.18</v>
      </c>
      <c r="Z327" s="36">
        <v>4116</v>
      </c>
      <c r="AA327" s="36">
        <v>4030</v>
      </c>
      <c r="AB327" s="36">
        <v>97.91</v>
      </c>
      <c r="AC327" s="36">
        <v>1621</v>
      </c>
      <c r="AD327" s="36">
        <v>1594</v>
      </c>
      <c r="AE327" s="36">
        <v>98.33</v>
      </c>
      <c r="AF327" s="36">
        <v>75.84</v>
      </c>
      <c r="AG327" s="36">
        <v>75.78</v>
      </c>
      <c r="AH327" s="36">
        <v>252.14</v>
      </c>
      <c r="AI327" s="36">
        <v>99.92</v>
      </c>
      <c r="AJ327" s="46">
        <f t="shared" ca="1" si="6"/>
        <v>6</v>
      </c>
      <c r="AK327" s="47">
        <v>0.264750378214826</v>
      </c>
      <c r="AL327" s="48">
        <v>241.12740000000008</v>
      </c>
      <c r="AM327" s="1">
        <v>0</v>
      </c>
      <c r="AN327" s="1">
        <v>0</v>
      </c>
      <c r="AO327" s="1">
        <v>1</v>
      </c>
      <c r="AP327" s="1">
        <v>0</v>
      </c>
      <c r="AQ327" s="1">
        <v>0</v>
      </c>
      <c r="AR327" s="36">
        <v>0</v>
      </c>
      <c r="AS327" s="36">
        <v>1</v>
      </c>
      <c r="AT327" s="36">
        <v>0</v>
      </c>
      <c r="AU327" s="36">
        <v>7</v>
      </c>
    </row>
    <row r="328" spans="1:47">
      <c r="A328" s="50">
        <v>41910</v>
      </c>
      <c r="B328" s="36" t="s">
        <v>103</v>
      </c>
      <c r="C328" s="36" t="s">
        <v>107</v>
      </c>
      <c r="D328" s="36" t="s">
        <v>417</v>
      </c>
      <c r="E328" s="36" t="s">
        <v>108</v>
      </c>
      <c r="F328" s="36" t="s">
        <v>418</v>
      </c>
      <c r="G328" s="36">
        <v>2</v>
      </c>
      <c r="H328" s="36">
        <v>16</v>
      </c>
      <c r="I328" s="36">
        <v>12</v>
      </c>
      <c r="J328" s="36">
        <v>7.4020000000000001</v>
      </c>
      <c r="K328" s="36">
        <v>2609</v>
      </c>
      <c r="L328" s="36">
        <v>221</v>
      </c>
      <c r="M328" s="36">
        <v>8.4700000000000006</v>
      </c>
      <c r="N328" s="36">
        <v>2388</v>
      </c>
      <c r="O328" s="36">
        <v>0</v>
      </c>
      <c r="P328" s="36">
        <v>0</v>
      </c>
      <c r="Q328" s="36">
        <v>1325</v>
      </c>
      <c r="R328" s="36">
        <v>1247</v>
      </c>
      <c r="S328" s="36">
        <v>65</v>
      </c>
      <c r="T328" s="36">
        <v>4.91</v>
      </c>
      <c r="U328" s="36">
        <v>94.11</v>
      </c>
      <c r="V328" s="36">
        <v>94.11</v>
      </c>
      <c r="W328" s="36">
        <v>1247</v>
      </c>
      <c r="X328" s="36">
        <v>9</v>
      </c>
      <c r="Y328" s="36">
        <v>0.72</v>
      </c>
      <c r="Z328" s="36">
        <v>681</v>
      </c>
      <c r="AA328" s="36">
        <v>666</v>
      </c>
      <c r="AB328" s="36">
        <v>97.8</v>
      </c>
      <c r="AC328" s="36">
        <v>178</v>
      </c>
      <c r="AD328" s="36">
        <v>172</v>
      </c>
      <c r="AE328" s="36">
        <v>96.63</v>
      </c>
      <c r="AF328" s="36">
        <v>9.08</v>
      </c>
      <c r="AG328" s="36">
        <v>9.08</v>
      </c>
      <c r="AH328" s="36">
        <v>122.7</v>
      </c>
      <c r="AI328" s="36">
        <v>100</v>
      </c>
      <c r="AJ328" s="46">
        <f t="shared" ca="1" si="6"/>
        <v>6</v>
      </c>
      <c r="AK328" s="47">
        <v>1.1952191235059761</v>
      </c>
      <c r="AL328" s="48">
        <v>78.042500000000004</v>
      </c>
      <c r="AM328" s="1">
        <v>0</v>
      </c>
      <c r="AN328" s="1">
        <v>1</v>
      </c>
      <c r="AO328" s="1">
        <v>2</v>
      </c>
      <c r="AP328" s="1">
        <v>0</v>
      </c>
      <c r="AQ328" s="1">
        <v>3</v>
      </c>
      <c r="AR328" s="36">
        <v>0</v>
      </c>
      <c r="AS328" s="36">
        <v>1</v>
      </c>
      <c r="AT328" s="36">
        <v>0</v>
      </c>
      <c r="AU328" s="36">
        <v>6</v>
      </c>
    </row>
    <row r="329" spans="1:47">
      <c r="A329" s="50">
        <v>41910</v>
      </c>
      <c r="B329" s="36" t="s">
        <v>103</v>
      </c>
      <c r="C329" s="36" t="s">
        <v>107</v>
      </c>
      <c r="D329" s="36" t="s">
        <v>492</v>
      </c>
      <c r="E329" s="36" t="s">
        <v>108</v>
      </c>
      <c r="F329" s="36" t="s">
        <v>757</v>
      </c>
      <c r="G329" s="36">
        <v>3</v>
      </c>
      <c r="H329" s="36">
        <v>40</v>
      </c>
      <c r="I329" s="36">
        <v>17</v>
      </c>
      <c r="J329" s="36">
        <v>11.49</v>
      </c>
      <c r="K329" s="36">
        <v>2111</v>
      </c>
      <c r="L329" s="36">
        <v>4</v>
      </c>
      <c r="M329" s="36">
        <v>0.19</v>
      </c>
      <c r="N329" s="36">
        <v>2093</v>
      </c>
      <c r="O329" s="36">
        <v>5</v>
      </c>
      <c r="P329" s="36">
        <v>0.24</v>
      </c>
      <c r="Q329" s="36">
        <v>1076</v>
      </c>
      <c r="R329" s="36">
        <v>1048</v>
      </c>
      <c r="S329" s="36">
        <v>0</v>
      </c>
      <c r="T329" s="36">
        <v>0</v>
      </c>
      <c r="U329" s="36">
        <v>97.4</v>
      </c>
      <c r="V329" s="36">
        <v>97.17</v>
      </c>
      <c r="W329" s="36">
        <v>1048</v>
      </c>
      <c r="X329" s="36">
        <v>20</v>
      </c>
      <c r="Y329" s="36">
        <v>1.91</v>
      </c>
      <c r="Z329" s="36">
        <v>122</v>
      </c>
      <c r="AA329" s="36">
        <v>119</v>
      </c>
      <c r="AB329" s="36">
        <v>97.54</v>
      </c>
      <c r="AC329" s="36">
        <v>116</v>
      </c>
      <c r="AD329" s="36">
        <v>115</v>
      </c>
      <c r="AE329" s="36">
        <v>99.14</v>
      </c>
      <c r="AF329" s="36">
        <v>13.48</v>
      </c>
      <c r="AG329" s="36">
        <v>13.46</v>
      </c>
      <c r="AH329" s="36">
        <v>117.33</v>
      </c>
      <c r="AI329" s="36">
        <v>99.87</v>
      </c>
      <c r="AJ329" s="46">
        <f t="shared" ca="1" si="6"/>
        <v>6</v>
      </c>
      <c r="AK329" s="47">
        <v>1.9157088122605364</v>
      </c>
      <c r="AL329" s="48">
        <v>30.45079999999998</v>
      </c>
      <c r="AM329" s="1">
        <v>0</v>
      </c>
      <c r="AN329" s="1">
        <v>0</v>
      </c>
      <c r="AO329" s="1">
        <v>1</v>
      </c>
      <c r="AP329" s="1">
        <v>0</v>
      </c>
      <c r="AQ329" s="1">
        <v>0</v>
      </c>
      <c r="AR329" s="36">
        <v>0</v>
      </c>
      <c r="AS329" s="36">
        <v>1</v>
      </c>
      <c r="AT329" s="36">
        <v>0</v>
      </c>
      <c r="AU329" s="36">
        <v>4</v>
      </c>
    </row>
    <row r="330" spans="1:47">
      <c r="A330" s="50">
        <v>41910</v>
      </c>
      <c r="B330" s="36" t="s">
        <v>103</v>
      </c>
      <c r="C330" s="36" t="s">
        <v>107</v>
      </c>
      <c r="D330" s="36" t="s">
        <v>469</v>
      </c>
      <c r="E330" s="36" t="s">
        <v>108</v>
      </c>
      <c r="F330" s="36" t="s">
        <v>758</v>
      </c>
      <c r="G330" s="36">
        <v>2</v>
      </c>
      <c r="H330" s="36">
        <v>24</v>
      </c>
      <c r="I330" s="36">
        <v>11</v>
      </c>
      <c r="J330" s="36">
        <v>6.6150000000000002</v>
      </c>
      <c r="K330" s="36">
        <v>545</v>
      </c>
      <c r="L330" s="36">
        <v>0</v>
      </c>
      <c r="M330" s="36">
        <v>0</v>
      </c>
      <c r="N330" s="36">
        <v>533</v>
      </c>
      <c r="O330" s="36">
        <v>1</v>
      </c>
      <c r="P330" s="36">
        <v>0.19</v>
      </c>
      <c r="Q330" s="36">
        <v>234</v>
      </c>
      <c r="R330" s="36">
        <v>218</v>
      </c>
      <c r="S330" s="36">
        <v>0</v>
      </c>
      <c r="T330" s="36">
        <v>0</v>
      </c>
      <c r="U330" s="36">
        <v>93.16</v>
      </c>
      <c r="V330" s="36">
        <v>92.99</v>
      </c>
      <c r="W330" s="36">
        <v>218</v>
      </c>
      <c r="X330" s="36">
        <v>2</v>
      </c>
      <c r="Y330" s="36">
        <v>0.92</v>
      </c>
      <c r="Z330" s="36">
        <v>277</v>
      </c>
      <c r="AA330" s="36">
        <v>264</v>
      </c>
      <c r="AB330" s="36">
        <v>95.31</v>
      </c>
      <c r="AC330" s="36">
        <v>266</v>
      </c>
      <c r="AD330" s="36">
        <v>263</v>
      </c>
      <c r="AE330" s="36">
        <v>98.87</v>
      </c>
      <c r="AF330" s="36">
        <v>3.55</v>
      </c>
      <c r="AG330" s="36">
        <v>0.11</v>
      </c>
      <c r="AH330" s="36">
        <v>53.62</v>
      </c>
      <c r="AI330" s="36">
        <v>3.21</v>
      </c>
      <c r="AJ330" s="46">
        <f t="shared" ca="1" si="6"/>
        <v>6</v>
      </c>
      <c r="AK330" s="47">
        <v>0.92165898617511521</v>
      </c>
      <c r="AL330" s="48">
        <v>16.403400000000012</v>
      </c>
      <c r="AM330" s="1">
        <v>0</v>
      </c>
      <c r="AN330" s="1">
        <v>1</v>
      </c>
      <c r="AO330" s="1">
        <v>2</v>
      </c>
      <c r="AP330" s="1">
        <v>0</v>
      </c>
      <c r="AQ330" s="1">
        <v>2</v>
      </c>
      <c r="AR330" s="36">
        <v>0</v>
      </c>
      <c r="AS330" s="36">
        <v>1</v>
      </c>
      <c r="AT330" s="36">
        <v>0</v>
      </c>
      <c r="AU330" s="36">
        <v>4</v>
      </c>
    </row>
    <row r="331" spans="1:47">
      <c r="A331" s="50">
        <v>41910</v>
      </c>
      <c r="B331" s="36" t="s">
        <v>103</v>
      </c>
      <c r="C331" s="36" t="s">
        <v>107</v>
      </c>
      <c r="D331" s="36" t="s">
        <v>306</v>
      </c>
      <c r="E331" s="36" t="s">
        <v>108</v>
      </c>
      <c r="F331" s="36" t="s">
        <v>307</v>
      </c>
      <c r="G331" s="36">
        <v>2</v>
      </c>
      <c r="H331" s="36">
        <v>24</v>
      </c>
      <c r="I331" s="36">
        <v>11</v>
      </c>
      <c r="J331" s="36">
        <v>6.6150000000000002</v>
      </c>
      <c r="K331" s="36">
        <v>2790</v>
      </c>
      <c r="L331" s="36">
        <v>0</v>
      </c>
      <c r="M331" s="36">
        <v>0</v>
      </c>
      <c r="N331" s="36">
        <v>2774</v>
      </c>
      <c r="O331" s="36">
        <v>8</v>
      </c>
      <c r="P331" s="36">
        <v>0.28999999999999998</v>
      </c>
      <c r="Q331" s="36">
        <v>746</v>
      </c>
      <c r="R331" s="36">
        <v>718</v>
      </c>
      <c r="S331" s="36">
        <v>0</v>
      </c>
      <c r="T331" s="36">
        <v>0</v>
      </c>
      <c r="U331" s="36">
        <v>96.25</v>
      </c>
      <c r="V331" s="36">
        <v>95.97</v>
      </c>
      <c r="W331" s="36">
        <v>718</v>
      </c>
      <c r="X331" s="36">
        <v>6</v>
      </c>
      <c r="Y331" s="36">
        <v>0.84</v>
      </c>
      <c r="Z331" s="36">
        <v>617</v>
      </c>
      <c r="AA331" s="36">
        <v>583</v>
      </c>
      <c r="AB331" s="36">
        <v>94.49</v>
      </c>
      <c r="AC331" s="36">
        <v>587</v>
      </c>
      <c r="AD331" s="36">
        <v>577</v>
      </c>
      <c r="AE331" s="36">
        <v>98.3</v>
      </c>
      <c r="AF331" s="36">
        <v>8.67</v>
      </c>
      <c r="AG331" s="36">
        <v>8.25</v>
      </c>
      <c r="AH331" s="36">
        <v>131.1</v>
      </c>
      <c r="AI331" s="36">
        <v>95.12</v>
      </c>
      <c r="AJ331" s="46">
        <f t="shared" ca="1" si="6"/>
        <v>6</v>
      </c>
      <c r="AK331" s="47">
        <v>0.84269662921348309</v>
      </c>
      <c r="AL331" s="48">
        <v>30.063800000000011</v>
      </c>
      <c r="AM331" s="1">
        <v>0</v>
      </c>
      <c r="AN331" s="1">
        <v>0</v>
      </c>
      <c r="AO331" s="1">
        <v>1</v>
      </c>
      <c r="AP331" s="1">
        <v>0</v>
      </c>
      <c r="AQ331" s="1">
        <v>0</v>
      </c>
      <c r="AR331" s="36">
        <v>0</v>
      </c>
      <c r="AS331" s="36">
        <v>1</v>
      </c>
      <c r="AT331" s="36">
        <v>0</v>
      </c>
      <c r="AU331" s="36">
        <v>5</v>
      </c>
    </row>
    <row r="332" spans="1:47">
      <c r="A332" s="50">
        <v>41910</v>
      </c>
      <c r="B332" s="36" t="s">
        <v>103</v>
      </c>
      <c r="C332" s="36" t="s">
        <v>107</v>
      </c>
      <c r="D332" s="36" t="s">
        <v>132</v>
      </c>
      <c r="E332" s="36" t="s">
        <v>108</v>
      </c>
      <c r="F332" s="36" t="s">
        <v>308</v>
      </c>
      <c r="G332" s="36">
        <v>6</v>
      </c>
      <c r="H332" s="36">
        <v>88</v>
      </c>
      <c r="I332" s="36">
        <v>35</v>
      </c>
      <c r="J332" s="36">
        <v>27.34</v>
      </c>
      <c r="K332" s="36">
        <v>4790</v>
      </c>
      <c r="L332" s="36">
        <v>0</v>
      </c>
      <c r="M332" s="36">
        <v>0</v>
      </c>
      <c r="N332" s="36">
        <v>4790</v>
      </c>
      <c r="O332" s="36">
        <v>1</v>
      </c>
      <c r="P332" s="36">
        <v>0.02</v>
      </c>
      <c r="Q332" s="36">
        <v>2614</v>
      </c>
      <c r="R332" s="36">
        <v>2613</v>
      </c>
      <c r="S332" s="36">
        <v>0</v>
      </c>
      <c r="T332" s="36">
        <v>0</v>
      </c>
      <c r="U332" s="36">
        <v>99.96</v>
      </c>
      <c r="V332" s="36">
        <v>99.94</v>
      </c>
      <c r="W332" s="36">
        <v>2613</v>
      </c>
      <c r="X332" s="36">
        <v>45</v>
      </c>
      <c r="Y332" s="36">
        <v>1.72</v>
      </c>
      <c r="Z332" s="36">
        <v>2771</v>
      </c>
      <c r="AA332" s="36">
        <v>2722</v>
      </c>
      <c r="AB332" s="36">
        <v>98.23</v>
      </c>
      <c r="AC332" s="36">
        <v>1827</v>
      </c>
      <c r="AD332" s="36">
        <v>1736</v>
      </c>
      <c r="AE332" s="36">
        <v>95.02</v>
      </c>
      <c r="AF332" s="36">
        <v>21.69</v>
      </c>
      <c r="AG332" s="36">
        <v>5.9</v>
      </c>
      <c r="AH332" s="36">
        <v>79.34</v>
      </c>
      <c r="AI332" s="36">
        <v>27.19</v>
      </c>
      <c r="AJ332" s="46">
        <f t="shared" ca="1" si="6"/>
        <v>6</v>
      </c>
      <c r="AK332" s="47">
        <v>2.7658266748617084</v>
      </c>
      <c r="AL332" s="48">
        <v>1.5684000000000595</v>
      </c>
      <c r="AM332" s="1">
        <v>0</v>
      </c>
      <c r="AN332" s="1">
        <v>0</v>
      </c>
      <c r="AO332" s="1">
        <v>1</v>
      </c>
      <c r="AP332" s="1">
        <v>0</v>
      </c>
      <c r="AQ332" s="1">
        <v>0</v>
      </c>
      <c r="AR332" s="36">
        <v>1</v>
      </c>
      <c r="AS332" s="36">
        <v>0</v>
      </c>
      <c r="AT332" s="36">
        <v>6</v>
      </c>
      <c r="AU332" s="36">
        <v>0</v>
      </c>
    </row>
    <row r="333" spans="1:47">
      <c r="A333" s="50">
        <v>41910</v>
      </c>
      <c r="B333" s="36" t="s">
        <v>103</v>
      </c>
      <c r="C333" s="36" t="s">
        <v>107</v>
      </c>
      <c r="D333" s="36" t="s">
        <v>132</v>
      </c>
      <c r="E333" s="36" t="s">
        <v>108</v>
      </c>
      <c r="F333" s="36" t="s">
        <v>133</v>
      </c>
      <c r="G333" s="36">
        <v>4</v>
      </c>
      <c r="H333" s="36">
        <v>56</v>
      </c>
      <c r="I333" s="36">
        <v>23</v>
      </c>
      <c r="J333" s="36">
        <v>16.63</v>
      </c>
      <c r="K333" s="36">
        <v>3014</v>
      </c>
      <c r="L333" s="36">
        <v>5</v>
      </c>
      <c r="M333" s="36">
        <v>0.17</v>
      </c>
      <c r="N333" s="36">
        <v>2959</v>
      </c>
      <c r="O333" s="36">
        <v>9</v>
      </c>
      <c r="P333" s="36">
        <v>0.3</v>
      </c>
      <c r="Q333" s="36">
        <v>1388</v>
      </c>
      <c r="R333" s="36">
        <v>1316</v>
      </c>
      <c r="S333" s="36">
        <v>0</v>
      </c>
      <c r="T333" s="36">
        <v>0</v>
      </c>
      <c r="U333" s="36">
        <v>94.81</v>
      </c>
      <c r="V333" s="36">
        <v>94.52</v>
      </c>
      <c r="W333" s="36">
        <v>1316</v>
      </c>
      <c r="X333" s="36">
        <v>28</v>
      </c>
      <c r="Y333" s="36">
        <v>2.13</v>
      </c>
      <c r="Z333" s="36">
        <v>1894</v>
      </c>
      <c r="AA333" s="36">
        <v>1790</v>
      </c>
      <c r="AB333" s="36">
        <v>94.51</v>
      </c>
      <c r="AC333" s="36">
        <v>2301</v>
      </c>
      <c r="AD333" s="36">
        <v>2246</v>
      </c>
      <c r="AE333" s="36">
        <v>97.61</v>
      </c>
      <c r="AF333" s="36">
        <v>32.119999999999997</v>
      </c>
      <c r="AG333" s="36">
        <v>32.090000000000003</v>
      </c>
      <c r="AH333" s="36">
        <v>193.13</v>
      </c>
      <c r="AI333" s="36">
        <v>99.92</v>
      </c>
      <c r="AJ333" s="46">
        <f t="shared" ca="1" si="6"/>
        <v>6</v>
      </c>
      <c r="AK333" s="47">
        <v>1.5801354401805869</v>
      </c>
      <c r="AL333" s="48">
        <v>76.062400000000054</v>
      </c>
      <c r="AM333" s="1">
        <v>0</v>
      </c>
      <c r="AN333" s="1">
        <v>1</v>
      </c>
      <c r="AO333" s="1">
        <v>2</v>
      </c>
      <c r="AP333" s="1">
        <v>1</v>
      </c>
      <c r="AQ333" s="1">
        <v>4</v>
      </c>
      <c r="AR333" s="36">
        <v>0</v>
      </c>
      <c r="AS333" s="36">
        <v>1</v>
      </c>
      <c r="AT333" s="36">
        <v>2</v>
      </c>
      <c r="AU333" s="36">
        <v>6</v>
      </c>
    </row>
    <row r="334" spans="1:47">
      <c r="A334" s="50">
        <v>41910</v>
      </c>
      <c r="B334" s="36" t="s">
        <v>103</v>
      </c>
      <c r="C334" s="36" t="s">
        <v>107</v>
      </c>
      <c r="D334" s="36" t="s">
        <v>912</v>
      </c>
      <c r="E334" s="36" t="s">
        <v>108</v>
      </c>
      <c r="F334" s="36" t="s">
        <v>1116</v>
      </c>
      <c r="G334" s="36">
        <v>2</v>
      </c>
      <c r="H334" s="36">
        <v>24</v>
      </c>
      <c r="I334" s="36">
        <v>11</v>
      </c>
      <c r="J334" s="36">
        <v>6.6150000000000002</v>
      </c>
      <c r="K334" s="36">
        <v>626</v>
      </c>
      <c r="L334" s="36">
        <v>0</v>
      </c>
      <c r="M334" s="36">
        <v>0</v>
      </c>
      <c r="N334" s="36">
        <v>626</v>
      </c>
      <c r="O334" s="36">
        <v>0</v>
      </c>
      <c r="P334" s="36">
        <v>0</v>
      </c>
      <c r="Q334" s="36">
        <v>261</v>
      </c>
      <c r="R334" s="36">
        <v>260</v>
      </c>
      <c r="S334" s="36">
        <v>0</v>
      </c>
      <c r="T334" s="36">
        <v>0</v>
      </c>
      <c r="U334" s="36">
        <v>99.62</v>
      </c>
      <c r="V334" s="36">
        <v>99.62</v>
      </c>
      <c r="W334" s="36">
        <v>260</v>
      </c>
      <c r="X334" s="36">
        <v>6</v>
      </c>
      <c r="Y334" s="36">
        <v>2.31</v>
      </c>
      <c r="Z334" s="36">
        <v>113</v>
      </c>
      <c r="AA334" s="36">
        <v>113</v>
      </c>
      <c r="AB334" s="36">
        <v>100</v>
      </c>
      <c r="AC334" s="36">
        <v>110</v>
      </c>
      <c r="AD334" s="36">
        <v>109</v>
      </c>
      <c r="AE334" s="36">
        <v>99.09</v>
      </c>
      <c r="AF334" s="36">
        <v>2.96</v>
      </c>
      <c r="AG334" s="36">
        <v>0.51</v>
      </c>
      <c r="AH334" s="36">
        <v>44.81</v>
      </c>
      <c r="AI334" s="36">
        <v>17.14</v>
      </c>
      <c r="AJ334" s="46">
        <f t="shared" ca="1" si="6"/>
        <v>6</v>
      </c>
      <c r="AK334" s="47">
        <v>2.34375</v>
      </c>
      <c r="AL334" s="48">
        <v>0.99179999999998814</v>
      </c>
      <c r="AM334" s="1">
        <v>0</v>
      </c>
      <c r="AN334" s="1">
        <v>0</v>
      </c>
      <c r="AO334" s="1">
        <v>1</v>
      </c>
      <c r="AP334" s="1">
        <v>0</v>
      </c>
      <c r="AQ334" s="1">
        <v>0</v>
      </c>
      <c r="AR334" s="36">
        <v>1</v>
      </c>
      <c r="AS334" s="36">
        <v>0</v>
      </c>
      <c r="AT334" s="36">
        <v>1</v>
      </c>
      <c r="AU334" s="36">
        <v>0</v>
      </c>
    </row>
    <row r="335" spans="1:47">
      <c r="A335" s="50">
        <v>41910</v>
      </c>
      <c r="B335" s="36" t="s">
        <v>103</v>
      </c>
      <c r="C335" s="36" t="s">
        <v>98</v>
      </c>
      <c r="D335" s="36" t="s">
        <v>202</v>
      </c>
      <c r="E335" s="36" t="s">
        <v>109</v>
      </c>
      <c r="F335" s="36" t="s">
        <v>198</v>
      </c>
      <c r="G335" s="36">
        <v>2</v>
      </c>
      <c r="H335" s="36">
        <v>24</v>
      </c>
      <c r="I335" s="36">
        <v>11</v>
      </c>
      <c r="J335" s="36">
        <v>6.6150000000000002</v>
      </c>
      <c r="K335" s="36">
        <v>1415</v>
      </c>
      <c r="L335" s="36">
        <v>0</v>
      </c>
      <c r="M335" s="36">
        <v>0</v>
      </c>
      <c r="N335" s="36">
        <v>1415</v>
      </c>
      <c r="O335" s="36">
        <v>6</v>
      </c>
      <c r="P335" s="36">
        <v>0.42</v>
      </c>
      <c r="Q335" s="36">
        <v>263</v>
      </c>
      <c r="R335" s="36">
        <v>262</v>
      </c>
      <c r="S335" s="36">
        <v>0</v>
      </c>
      <c r="T335" s="36">
        <v>0</v>
      </c>
      <c r="U335" s="36">
        <v>99.62</v>
      </c>
      <c r="V335" s="36">
        <v>99.2</v>
      </c>
      <c r="W335" s="36">
        <v>262</v>
      </c>
      <c r="X335" s="36">
        <v>20</v>
      </c>
      <c r="Y335" s="36">
        <v>7.63</v>
      </c>
      <c r="Z335" s="36">
        <v>248</v>
      </c>
      <c r="AA335" s="36">
        <v>247</v>
      </c>
      <c r="AB335" s="36">
        <v>99.6</v>
      </c>
      <c r="AC335" s="36">
        <v>342</v>
      </c>
      <c r="AD335" s="36">
        <v>340</v>
      </c>
      <c r="AE335" s="36">
        <v>99.42</v>
      </c>
      <c r="AF335" s="36">
        <v>5.15</v>
      </c>
      <c r="AG335" s="36">
        <v>4.9400000000000004</v>
      </c>
      <c r="AH335" s="36">
        <v>77.790000000000006</v>
      </c>
      <c r="AI335" s="36">
        <v>95.92</v>
      </c>
      <c r="AJ335" s="46">
        <f t="shared" ca="1" si="6"/>
        <v>6</v>
      </c>
      <c r="AK335" s="47">
        <v>5.6338028169014089</v>
      </c>
      <c r="AL335" s="48">
        <v>2.1039999999999925</v>
      </c>
      <c r="AM335" s="1">
        <v>1</v>
      </c>
      <c r="AN335" s="1">
        <v>0</v>
      </c>
      <c r="AO335" s="1">
        <v>2</v>
      </c>
      <c r="AP335" s="1">
        <v>4</v>
      </c>
      <c r="AQ335" s="1">
        <v>0</v>
      </c>
      <c r="AR335" s="36">
        <v>1</v>
      </c>
      <c r="AS335" s="36">
        <v>0</v>
      </c>
      <c r="AT335" s="36">
        <v>6</v>
      </c>
      <c r="AU335" s="36">
        <v>0</v>
      </c>
    </row>
    <row r="336" spans="1:47">
      <c r="A336" s="50">
        <v>41910</v>
      </c>
      <c r="B336" s="36" t="s">
        <v>103</v>
      </c>
      <c r="C336" s="36" t="s">
        <v>98</v>
      </c>
      <c r="D336" s="36" t="s">
        <v>686</v>
      </c>
      <c r="E336" s="36" t="s">
        <v>109</v>
      </c>
      <c r="F336" s="36" t="s">
        <v>687</v>
      </c>
      <c r="G336" s="36">
        <v>4</v>
      </c>
      <c r="H336" s="36">
        <v>56</v>
      </c>
      <c r="I336" s="36">
        <v>23</v>
      </c>
      <c r="J336" s="36">
        <v>16.63</v>
      </c>
      <c r="K336" s="36">
        <v>708</v>
      </c>
      <c r="L336" s="36">
        <v>0</v>
      </c>
      <c r="M336" s="36">
        <v>0</v>
      </c>
      <c r="N336" s="36">
        <v>708</v>
      </c>
      <c r="O336" s="36">
        <v>1</v>
      </c>
      <c r="P336" s="36">
        <v>0.14000000000000001</v>
      </c>
      <c r="Q336" s="36">
        <v>192</v>
      </c>
      <c r="R336" s="36">
        <v>185</v>
      </c>
      <c r="S336" s="36">
        <v>0</v>
      </c>
      <c r="T336" s="36">
        <v>0</v>
      </c>
      <c r="U336" s="36">
        <v>96.35</v>
      </c>
      <c r="V336" s="36">
        <v>96.22</v>
      </c>
      <c r="W336" s="36">
        <v>185</v>
      </c>
      <c r="X336" s="36">
        <v>2</v>
      </c>
      <c r="Y336" s="36">
        <v>1.08</v>
      </c>
      <c r="Z336" s="36">
        <v>776</v>
      </c>
      <c r="AA336" s="36">
        <v>531</v>
      </c>
      <c r="AB336" s="36">
        <v>68.430000000000007</v>
      </c>
      <c r="AC336" s="36">
        <v>467</v>
      </c>
      <c r="AD336" s="36">
        <v>443</v>
      </c>
      <c r="AE336" s="36">
        <v>94.86</v>
      </c>
      <c r="AF336" s="36">
        <v>2.2999999999999998</v>
      </c>
      <c r="AG336" s="36">
        <v>0</v>
      </c>
      <c r="AH336" s="36">
        <v>13.81</v>
      </c>
      <c r="AI336" s="36">
        <v>0.13</v>
      </c>
      <c r="AJ336" s="46">
        <f t="shared" ca="1" si="6"/>
        <v>6</v>
      </c>
      <c r="AK336" s="47">
        <v>2.0618556701030926</v>
      </c>
      <c r="AL336" s="48">
        <v>7.2576000000000018</v>
      </c>
      <c r="AM336" s="1">
        <v>0</v>
      </c>
      <c r="AN336" s="1">
        <v>0</v>
      </c>
      <c r="AO336" s="1">
        <v>1</v>
      </c>
      <c r="AP336" s="1">
        <v>0</v>
      </c>
      <c r="AQ336" s="1">
        <v>0</v>
      </c>
      <c r="AR336" s="36">
        <v>0</v>
      </c>
      <c r="AS336" s="36">
        <v>1</v>
      </c>
      <c r="AT336" s="36">
        <v>0</v>
      </c>
      <c r="AU336" s="36">
        <v>1</v>
      </c>
    </row>
    <row r="337" spans="1:47">
      <c r="A337" s="50">
        <v>41910</v>
      </c>
      <c r="B337" s="36" t="s">
        <v>103</v>
      </c>
      <c r="C337" s="36" t="s">
        <v>98</v>
      </c>
      <c r="D337" s="36" t="s">
        <v>1117</v>
      </c>
      <c r="E337" s="36" t="s">
        <v>109</v>
      </c>
      <c r="F337" s="36" t="s">
        <v>1118</v>
      </c>
      <c r="G337" s="36">
        <v>2</v>
      </c>
      <c r="H337" s="36">
        <v>24</v>
      </c>
      <c r="I337" s="36">
        <v>11</v>
      </c>
      <c r="J337" s="36">
        <v>6.6150000000000002</v>
      </c>
      <c r="K337" s="36">
        <v>873</v>
      </c>
      <c r="L337" s="36">
        <v>0</v>
      </c>
      <c r="M337" s="36">
        <v>0</v>
      </c>
      <c r="N337" s="36">
        <v>873</v>
      </c>
      <c r="O337" s="36">
        <v>0</v>
      </c>
      <c r="P337" s="36">
        <v>0</v>
      </c>
      <c r="Q337" s="36">
        <v>234</v>
      </c>
      <c r="R337" s="36">
        <v>228</v>
      </c>
      <c r="S337" s="36">
        <v>0</v>
      </c>
      <c r="T337" s="36">
        <v>0</v>
      </c>
      <c r="U337" s="36">
        <v>97.44</v>
      </c>
      <c r="V337" s="36">
        <v>97.44</v>
      </c>
      <c r="W337" s="36">
        <v>228</v>
      </c>
      <c r="X337" s="36">
        <v>0</v>
      </c>
      <c r="Y337" s="36">
        <v>0</v>
      </c>
      <c r="Z337" s="36">
        <v>144</v>
      </c>
      <c r="AA337" s="36">
        <v>142</v>
      </c>
      <c r="AB337" s="36">
        <v>98.61</v>
      </c>
      <c r="AC337" s="36">
        <v>156</v>
      </c>
      <c r="AD337" s="36">
        <v>154</v>
      </c>
      <c r="AE337" s="36">
        <v>98.72</v>
      </c>
      <c r="AF337" s="36">
        <v>3.15</v>
      </c>
      <c r="AG337" s="36">
        <v>0.18</v>
      </c>
      <c r="AH337" s="36">
        <v>47.63</v>
      </c>
      <c r="AI337" s="36">
        <v>5.81</v>
      </c>
      <c r="AJ337" s="46">
        <f t="shared" ca="1" si="6"/>
        <v>6</v>
      </c>
      <c r="AK337" s="47">
        <v>0</v>
      </c>
      <c r="AL337" s="48">
        <v>5.9904000000000055</v>
      </c>
      <c r="AM337" s="1">
        <v>0</v>
      </c>
      <c r="AN337" s="1">
        <v>0</v>
      </c>
      <c r="AO337" s="1">
        <v>1</v>
      </c>
      <c r="AP337" s="1">
        <v>0</v>
      </c>
      <c r="AQ337" s="1">
        <v>0</v>
      </c>
      <c r="AR337" s="36">
        <v>0</v>
      </c>
      <c r="AS337" s="36">
        <v>1</v>
      </c>
      <c r="AT337" s="36">
        <v>0</v>
      </c>
      <c r="AU337" s="36">
        <v>1</v>
      </c>
    </row>
    <row r="338" spans="1:47">
      <c r="A338" s="50">
        <v>41910</v>
      </c>
      <c r="B338" s="36" t="s">
        <v>103</v>
      </c>
      <c r="C338" s="36" t="s">
        <v>98</v>
      </c>
      <c r="D338" s="36" t="s">
        <v>1119</v>
      </c>
      <c r="E338" s="36" t="s">
        <v>109</v>
      </c>
      <c r="F338" s="36" t="s">
        <v>1120</v>
      </c>
      <c r="G338" s="36">
        <v>3</v>
      </c>
      <c r="H338" s="36">
        <v>40</v>
      </c>
      <c r="I338" s="36">
        <v>17</v>
      </c>
      <c r="J338" s="36">
        <v>11.49</v>
      </c>
      <c r="K338" s="36">
        <v>1742</v>
      </c>
      <c r="L338" s="36">
        <v>0</v>
      </c>
      <c r="M338" s="36">
        <v>0</v>
      </c>
      <c r="N338" s="36">
        <v>1742</v>
      </c>
      <c r="O338" s="36">
        <v>3</v>
      </c>
      <c r="P338" s="36">
        <v>0.17</v>
      </c>
      <c r="Q338" s="36">
        <v>533</v>
      </c>
      <c r="R338" s="36">
        <v>520</v>
      </c>
      <c r="S338" s="36">
        <v>0</v>
      </c>
      <c r="T338" s="36">
        <v>0</v>
      </c>
      <c r="U338" s="36">
        <v>97.56</v>
      </c>
      <c r="V338" s="36">
        <v>97.39</v>
      </c>
      <c r="W338" s="36">
        <v>520</v>
      </c>
      <c r="X338" s="36">
        <v>1</v>
      </c>
      <c r="Y338" s="36">
        <v>0.19</v>
      </c>
      <c r="Z338" s="36">
        <v>689</v>
      </c>
      <c r="AA338" s="36">
        <v>686</v>
      </c>
      <c r="AB338" s="36">
        <v>99.56</v>
      </c>
      <c r="AC338" s="36">
        <v>689</v>
      </c>
      <c r="AD338" s="36">
        <v>686</v>
      </c>
      <c r="AE338" s="36">
        <v>99.56</v>
      </c>
      <c r="AF338" s="36">
        <v>8.64</v>
      </c>
      <c r="AG338" s="36">
        <v>1.52</v>
      </c>
      <c r="AH338" s="36">
        <v>75.150000000000006</v>
      </c>
      <c r="AI338" s="36">
        <v>17.57</v>
      </c>
      <c r="AJ338" s="46">
        <f t="shared" ca="1" si="6"/>
        <v>6</v>
      </c>
      <c r="AK338" s="47">
        <v>0.19230769230769232</v>
      </c>
      <c r="AL338" s="48">
        <v>13.911299999999997</v>
      </c>
      <c r="AM338" s="1">
        <v>0</v>
      </c>
      <c r="AN338" s="1">
        <v>0</v>
      </c>
      <c r="AO338" s="1">
        <v>1</v>
      </c>
      <c r="AP338" s="1">
        <v>0</v>
      </c>
      <c r="AQ338" s="1">
        <v>0</v>
      </c>
      <c r="AR338" s="36">
        <v>0</v>
      </c>
      <c r="AS338" s="36">
        <v>1</v>
      </c>
      <c r="AT338" s="36">
        <v>0</v>
      </c>
      <c r="AU338" s="36">
        <v>1</v>
      </c>
    </row>
    <row r="339" spans="1:47">
      <c r="A339" s="50">
        <v>41910</v>
      </c>
      <c r="B339" s="36" t="s">
        <v>103</v>
      </c>
      <c r="C339" s="36" t="s">
        <v>98</v>
      </c>
      <c r="D339" s="36" t="s">
        <v>312</v>
      </c>
      <c r="E339" s="36" t="s">
        <v>109</v>
      </c>
      <c r="F339" s="36" t="s">
        <v>568</v>
      </c>
      <c r="G339" s="36">
        <v>2</v>
      </c>
      <c r="H339" s="36">
        <v>24</v>
      </c>
      <c r="I339" s="36">
        <v>11</v>
      </c>
      <c r="J339" s="36">
        <v>6.6150000000000002</v>
      </c>
      <c r="K339" s="36">
        <v>1948</v>
      </c>
      <c r="L339" s="36">
        <v>0</v>
      </c>
      <c r="M339" s="36">
        <v>0</v>
      </c>
      <c r="N339" s="36">
        <v>1934</v>
      </c>
      <c r="O339" s="36">
        <v>0</v>
      </c>
      <c r="P339" s="36">
        <v>0</v>
      </c>
      <c r="Q339" s="36">
        <v>798</v>
      </c>
      <c r="R339" s="36">
        <v>769</v>
      </c>
      <c r="S339" s="36">
        <v>0</v>
      </c>
      <c r="T339" s="36">
        <v>0</v>
      </c>
      <c r="U339" s="36">
        <v>96.37</v>
      </c>
      <c r="V339" s="36">
        <v>96.37</v>
      </c>
      <c r="W339" s="36">
        <v>769</v>
      </c>
      <c r="X339" s="36">
        <v>5</v>
      </c>
      <c r="Y339" s="36">
        <v>0.65</v>
      </c>
      <c r="Z339" s="36">
        <v>243</v>
      </c>
      <c r="AA339" s="36">
        <v>240</v>
      </c>
      <c r="AB339" s="36">
        <v>98.77</v>
      </c>
      <c r="AC339" s="36">
        <v>266</v>
      </c>
      <c r="AD339" s="36">
        <v>255</v>
      </c>
      <c r="AE339" s="36">
        <v>95.86</v>
      </c>
      <c r="AF339" s="36">
        <v>10.61</v>
      </c>
      <c r="AG339" s="36">
        <v>10.34</v>
      </c>
      <c r="AH339" s="36">
        <v>160.33000000000001</v>
      </c>
      <c r="AI339" s="36">
        <v>97.45</v>
      </c>
      <c r="AJ339" s="46">
        <f t="shared" ca="1" si="6"/>
        <v>6</v>
      </c>
      <c r="AK339" s="47">
        <v>0.63775510204081631</v>
      </c>
      <c r="AL339" s="48">
        <v>28.967399999999962</v>
      </c>
      <c r="AM339" s="1">
        <v>0</v>
      </c>
      <c r="AN339" s="1">
        <v>0</v>
      </c>
      <c r="AO339" s="1">
        <v>1</v>
      </c>
      <c r="AP339" s="1">
        <v>0</v>
      </c>
      <c r="AQ339" s="1">
        <v>0</v>
      </c>
      <c r="AR339" s="36">
        <v>0</v>
      </c>
      <c r="AS339" s="36">
        <v>1</v>
      </c>
      <c r="AT339" s="36">
        <v>0</v>
      </c>
      <c r="AU339" s="36">
        <v>2</v>
      </c>
    </row>
    <row r="340" spans="1:47">
      <c r="A340" s="50">
        <v>41910</v>
      </c>
      <c r="B340" s="36" t="s">
        <v>103</v>
      </c>
      <c r="C340" s="36" t="s">
        <v>24</v>
      </c>
      <c r="D340" s="36" t="s">
        <v>128</v>
      </c>
      <c r="E340" s="36" t="s">
        <v>110</v>
      </c>
      <c r="F340" s="36" t="s">
        <v>129</v>
      </c>
      <c r="G340" s="36">
        <v>2</v>
      </c>
      <c r="H340" s="36">
        <v>24</v>
      </c>
      <c r="I340" s="36">
        <v>11</v>
      </c>
      <c r="J340" s="36">
        <v>6.6150000000000002</v>
      </c>
      <c r="K340" s="36">
        <v>912</v>
      </c>
      <c r="L340" s="36">
        <v>0</v>
      </c>
      <c r="M340" s="36">
        <v>0</v>
      </c>
      <c r="N340" s="36">
        <v>901</v>
      </c>
      <c r="O340" s="36">
        <v>0</v>
      </c>
      <c r="P340" s="36">
        <v>0</v>
      </c>
      <c r="Q340" s="36">
        <v>329</v>
      </c>
      <c r="R340" s="36">
        <v>320</v>
      </c>
      <c r="S340" s="36">
        <v>0</v>
      </c>
      <c r="T340" s="36">
        <v>0</v>
      </c>
      <c r="U340" s="36">
        <v>97.26</v>
      </c>
      <c r="V340" s="36">
        <v>97.26</v>
      </c>
      <c r="W340" s="36">
        <v>320</v>
      </c>
      <c r="X340" s="36">
        <v>1</v>
      </c>
      <c r="Y340" s="36">
        <v>0.31</v>
      </c>
      <c r="Z340" s="36">
        <v>292</v>
      </c>
      <c r="AA340" s="36">
        <v>286</v>
      </c>
      <c r="AB340" s="36">
        <v>97.95</v>
      </c>
      <c r="AC340" s="36">
        <v>286</v>
      </c>
      <c r="AD340" s="36">
        <v>280</v>
      </c>
      <c r="AE340" s="36">
        <v>97.9</v>
      </c>
      <c r="AF340" s="36">
        <v>5.64</v>
      </c>
      <c r="AG340" s="36">
        <v>0.89</v>
      </c>
      <c r="AH340" s="36">
        <v>85.22</v>
      </c>
      <c r="AI340" s="36">
        <v>15.77</v>
      </c>
      <c r="AJ340" s="46">
        <f t="shared" ca="1" si="6"/>
        <v>6</v>
      </c>
      <c r="AK340" s="47">
        <v>0.31847133757961787</v>
      </c>
      <c r="AL340" s="48">
        <v>9.0145999999999837</v>
      </c>
      <c r="AM340" s="1">
        <v>0</v>
      </c>
      <c r="AN340" s="1">
        <v>0</v>
      </c>
      <c r="AO340" s="1">
        <v>1</v>
      </c>
      <c r="AP340" s="1">
        <v>0</v>
      </c>
      <c r="AQ340" s="1">
        <v>0</v>
      </c>
      <c r="AR340" s="36">
        <v>0</v>
      </c>
      <c r="AS340" s="36">
        <v>1</v>
      </c>
      <c r="AT340" s="36">
        <v>0</v>
      </c>
      <c r="AU340" s="36">
        <v>2</v>
      </c>
    </row>
    <row r="341" spans="1:47">
      <c r="A341" s="50">
        <v>41910</v>
      </c>
      <c r="B341" s="36" t="s">
        <v>103</v>
      </c>
      <c r="C341" s="36" t="s">
        <v>24</v>
      </c>
      <c r="D341" s="36" t="s">
        <v>1121</v>
      </c>
      <c r="E341" s="36" t="s">
        <v>110</v>
      </c>
      <c r="F341" s="36" t="s">
        <v>1122</v>
      </c>
      <c r="G341" s="36">
        <v>4</v>
      </c>
      <c r="H341" s="36">
        <v>56</v>
      </c>
      <c r="I341" s="36">
        <v>23</v>
      </c>
      <c r="J341" s="36">
        <v>16.63</v>
      </c>
      <c r="K341" s="36">
        <v>3179</v>
      </c>
      <c r="L341" s="36">
        <v>0</v>
      </c>
      <c r="M341" s="36">
        <v>0</v>
      </c>
      <c r="N341" s="36">
        <v>3179</v>
      </c>
      <c r="O341" s="36">
        <v>18</v>
      </c>
      <c r="P341" s="36">
        <v>0.56999999999999995</v>
      </c>
      <c r="Q341" s="36">
        <v>1385</v>
      </c>
      <c r="R341" s="36">
        <v>1362</v>
      </c>
      <c r="S341" s="36">
        <v>0</v>
      </c>
      <c r="T341" s="36">
        <v>0</v>
      </c>
      <c r="U341" s="36">
        <v>98.34</v>
      </c>
      <c r="V341" s="36">
        <v>97.78</v>
      </c>
      <c r="W341" s="36">
        <v>1362</v>
      </c>
      <c r="X341" s="36">
        <v>8</v>
      </c>
      <c r="Y341" s="36">
        <v>0.59</v>
      </c>
      <c r="Z341" s="36">
        <v>421</v>
      </c>
      <c r="AA341" s="36">
        <v>406</v>
      </c>
      <c r="AB341" s="36">
        <v>96.44</v>
      </c>
      <c r="AC341" s="36">
        <v>418</v>
      </c>
      <c r="AD341" s="36">
        <v>417</v>
      </c>
      <c r="AE341" s="36">
        <v>99.76</v>
      </c>
      <c r="AF341" s="36">
        <v>15.09</v>
      </c>
      <c r="AG341" s="36">
        <v>4.7300000000000004</v>
      </c>
      <c r="AH341" s="36">
        <v>90.75</v>
      </c>
      <c r="AI341" s="36">
        <v>31.33</v>
      </c>
      <c r="AJ341" s="46">
        <f t="shared" ca="1" si="6"/>
        <v>6</v>
      </c>
      <c r="AK341" s="47">
        <v>0.58266569555717407</v>
      </c>
      <c r="AL341" s="48">
        <v>30.746999999999986</v>
      </c>
      <c r="AM341" s="1">
        <v>0</v>
      </c>
      <c r="AN341" s="1">
        <v>0</v>
      </c>
      <c r="AO341" s="1">
        <v>1</v>
      </c>
      <c r="AP341" s="1">
        <v>0</v>
      </c>
      <c r="AQ341" s="1">
        <v>0</v>
      </c>
      <c r="AR341" s="36">
        <v>0</v>
      </c>
      <c r="AS341" s="36">
        <v>1</v>
      </c>
      <c r="AT341" s="36">
        <v>0</v>
      </c>
      <c r="AU341" s="36">
        <v>1</v>
      </c>
    </row>
    <row r="342" spans="1:47">
      <c r="A342" s="50">
        <v>41910</v>
      </c>
      <c r="B342" s="36" t="s">
        <v>103</v>
      </c>
      <c r="C342" s="36" t="s">
        <v>24</v>
      </c>
      <c r="D342" s="36" t="s">
        <v>309</v>
      </c>
      <c r="E342" s="36" t="s">
        <v>110</v>
      </c>
      <c r="F342" s="36" t="s">
        <v>470</v>
      </c>
      <c r="G342" s="36">
        <v>4</v>
      </c>
      <c r="H342" s="36">
        <v>56</v>
      </c>
      <c r="I342" s="36">
        <v>23</v>
      </c>
      <c r="J342" s="36">
        <v>16.63</v>
      </c>
      <c r="K342" s="36">
        <v>2100</v>
      </c>
      <c r="L342" s="36">
        <v>0</v>
      </c>
      <c r="M342" s="36">
        <v>0</v>
      </c>
      <c r="N342" s="36">
        <v>2100</v>
      </c>
      <c r="O342" s="36">
        <v>28</v>
      </c>
      <c r="P342" s="36">
        <v>1.33</v>
      </c>
      <c r="Q342" s="36">
        <v>744</v>
      </c>
      <c r="R342" s="36">
        <v>708</v>
      </c>
      <c r="S342" s="36">
        <v>0</v>
      </c>
      <c r="T342" s="36">
        <v>0</v>
      </c>
      <c r="U342" s="36">
        <v>95.16</v>
      </c>
      <c r="V342" s="36">
        <v>93.89</v>
      </c>
      <c r="W342" s="36">
        <v>708</v>
      </c>
      <c r="X342" s="36">
        <v>16</v>
      </c>
      <c r="Y342" s="36">
        <v>2.2599999999999998</v>
      </c>
      <c r="Z342" s="36">
        <v>35</v>
      </c>
      <c r="AA342" s="36">
        <v>35</v>
      </c>
      <c r="AB342" s="36">
        <v>100</v>
      </c>
      <c r="AC342" s="36">
        <v>44</v>
      </c>
      <c r="AD342" s="36">
        <v>41</v>
      </c>
      <c r="AE342" s="36">
        <v>93.18</v>
      </c>
      <c r="AF342" s="36">
        <v>10.36</v>
      </c>
      <c r="AG342" s="36">
        <v>6.71</v>
      </c>
      <c r="AH342" s="36">
        <v>62.32</v>
      </c>
      <c r="AI342" s="36">
        <v>64.72</v>
      </c>
      <c r="AJ342" s="46">
        <f t="shared" ca="1" si="6"/>
        <v>6</v>
      </c>
      <c r="AK342" s="47">
        <v>2.2408963585434174</v>
      </c>
      <c r="AL342" s="48">
        <v>45.45839999999999</v>
      </c>
      <c r="AM342" s="1">
        <v>0</v>
      </c>
      <c r="AN342" s="1">
        <v>1</v>
      </c>
      <c r="AO342" s="1">
        <v>3</v>
      </c>
      <c r="AP342" s="1">
        <v>0</v>
      </c>
      <c r="AQ342" s="1">
        <v>2</v>
      </c>
      <c r="AR342" s="36">
        <v>1</v>
      </c>
      <c r="AS342" s="36">
        <v>1</v>
      </c>
      <c r="AT342" s="36">
        <v>5</v>
      </c>
      <c r="AU342" s="36">
        <v>7</v>
      </c>
    </row>
    <row r="343" spans="1:47">
      <c r="A343" s="50">
        <v>41910</v>
      </c>
      <c r="B343" s="36" t="s">
        <v>103</v>
      </c>
      <c r="C343" s="36" t="s">
        <v>24</v>
      </c>
      <c r="D343" s="36" t="s">
        <v>849</v>
      </c>
      <c r="E343" s="36" t="s">
        <v>110</v>
      </c>
      <c r="F343" s="36" t="s">
        <v>1123</v>
      </c>
      <c r="G343" s="36">
        <v>4</v>
      </c>
      <c r="H343" s="36">
        <v>56</v>
      </c>
      <c r="I343" s="36">
        <v>23</v>
      </c>
      <c r="J343" s="36">
        <v>16.63</v>
      </c>
      <c r="K343" s="36">
        <v>4607</v>
      </c>
      <c r="L343" s="36">
        <v>0</v>
      </c>
      <c r="M343" s="36">
        <v>0</v>
      </c>
      <c r="N343" s="36">
        <v>4607</v>
      </c>
      <c r="O343" s="36">
        <v>32</v>
      </c>
      <c r="P343" s="36">
        <v>0.69</v>
      </c>
      <c r="Q343" s="36">
        <v>1886</v>
      </c>
      <c r="R343" s="36">
        <v>1861</v>
      </c>
      <c r="S343" s="36">
        <v>0</v>
      </c>
      <c r="T343" s="36">
        <v>0</v>
      </c>
      <c r="U343" s="36">
        <v>98.67</v>
      </c>
      <c r="V343" s="36">
        <v>97.99</v>
      </c>
      <c r="W343" s="36">
        <v>1861</v>
      </c>
      <c r="X343" s="36">
        <v>2</v>
      </c>
      <c r="Y343" s="36">
        <v>0.11</v>
      </c>
      <c r="Z343" s="36">
        <v>179</v>
      </c>
      <c r="AA343" s="36">
        <v>179</v>
      </c>
      <c r="AB343" s="36">
        <v>100</v>
      </c>
      <c r="AC343" s="36">
        <v>192</v>
      </c>
      <c r="AD343" s="36">
        <v>191</v>
      </c>
      <c r="AE343" s="36">
        <v>99.48</v>
      </c>
      <c r="AF343" s="36">
        <v>23.67</v>
      </c>
      <c r="AG343" s="36">
        <v>23.52</v>
      </c>
      <c r="AH343" s="36">
        <v>142.36000000000001</v>
      </c>
      <c r="AI343" s="36">
        <v>99.37</v>
      </c>
      <c r="AJ343" s="46">
        <f t="shared" ca="1" si="6"/>
        <v>6</v>
      </c>
      <c r="AK343" s="47">
        <v>0.10678056593699946</v>
      </c>
      <c r="AL343" s="48">
        <v>37.908600000000099</v>
      </c>
      <c r="AM343" s="1">
        <v>0</v>
      </c>
      <c r="AN343" s="1">
        <v>0</v>
      </c>
      <c r="AO343" s="1">
        <v>1</v>
      </c>
      <c r="AP343" s="1">
        <v>0</v>
      </c>
      <c r="AQ343" s="1">
        <v>0</v>
      </c>
      <c r="AR343" s="36">
        <v>0</v>
      </c>
      <c r="AS343" s="36">
        <v>1</v>
      </c>
      <c r="AT343" s="36">
        <v>0</v>
      </c>
      <c r="AU343" s="36">
        <v>1</v>
      </c>
    </row>
    <row r="344" spans="1:47">
      <c r="A344" s="50">
        <v>41910</v>
      </c>
      <c r="B344" s="36" t="s">
        <v>103</v>
      </c>
      <c r="C344" s="36" t="s">
        <v>24</v>
      </c>
      <c r="D344" s="36" t="s">
        <v>196</v>
      </c>
      <c r="E344" s="36" t="s">
        <v>110</v>
      </c>
      <c r="F344" s="36" t="s">
        <v>197</v>
      </c>
      <c r="G344" s="36">
        <v>4</v>
      </c>
      <c r="H344" s="36">
        <v>56</v>
      </c>
      <c r="I344" s="36">
        <v>23</v>
      </c>
      <c r="J344" s="36">
        <v>16.63</v>
      </c>
      <c r="K344" s="36">
        <v>2912</v>
      </c>
      <c r="L344" s="36">
        <v>0</v>
      </c>
      <c r="M344" s="36">
        <v>0</v>
      </c>
      <c r="N344" s="36">
        <v>2842</v>
      </c>
      <c r="O344" s="36">
        <v>4</v>
      </c>
      <c r="P344" s="36">
        <v>0.14000000000000001</v>
      </c>
      <c r="Q344" s="36">
        <v>1069</v>
      </c>
      <c r="R344" s="36">
        <v>1011</v>
      </c>
      <c r="S344" s="36">
        <v>0</v>
      </c>
      <c r="T344" s="36">
        <v>0</v>
      </c>
      <c r="U344" s="36">
        <v>94.57</v>
      </c>
      <c r="V344" s="36">
        <v>94.44</v>
      </c>
      <c r="W344" s="36">
        <v>1011</v>
      </c>
      <c r="X344" s="36">
        <v>10</v>
      </c>
      <c r="Y344" s="36">
        <v>0.99</v>
      </c>
      <c r="Z344" s="36">
        <v>533</v>
      </c>
      <c r="AA344" s="36">
        <v>488</v>
      </c>
      <c r="AB344" s="36">
        <v>91.56</v>
      </c>
      <c r="AC344" s="36">
        <v>510</v>
      </c>
      <c r="AD344" s="36">
        <v>481</v>
      </c>
      <c r="AE344" s="36">
        <v>94.31</v>
      </c>
      <c r="AF344" s="36">
        <v>20.81</v>
      </c>
      <c r="AG344" s="36">
        <v>20.440000000000001</v>
      </c>
      <c r="AH344" s="36">
        <v>125.11</v>
      </c>
      <c r="AI344" s="36">
        <v>98.25</v>
      </c>
      <c r="AJ344" s="46">
        <f t="shared" ca="1" si="6"/>
        <v>6</v>
      </c>
      <c r="AK344" s="47">
        <v>0.99601593625498008</v>
      </c>
      <c r="AL344" s="48">
        <v>59.43640000000002</v>
      </c>
      <c r="AM344" s="1">
        <v>0</v>
      </c>
      <c r="AN344" s="1">
        <v>1</v>
      </c>
      <c r="AO344" s="1">
        <v>2</v>
      </c>
      <c r="AP344" s="1">
        <v>0</v>
      </c>
      <c r="AQ344" s="1">
        <v>1</v>
      </c>
      <c r="AR344" s="36">
        <v>0</v>
      </c>
      <c r="AS344" s="36">
        <v>1</v>
      </c>
      <c r="AT344" s="36">
        <v>1</v>
      </c>
      <c r="AU344" s="36">
        <v>2</v>
      </c>
    </row>
    <row r="345" spans="1:47">
      <c r="A345" s="50">
        <v>41910</v>
      </c>
      <c r="B345" s="36" t="s">
        <v>103</v>
      </c>
      <c r="C345" s="36" t="s">
        <v>24</v>
      </c>
      <c r="D345" s="36" t="s">
        <v>371</v>
      </c>
      <c r="E345" s="36" t="s">
        <v>110</v>
      </c>
      <c r="F345" s="36" t="s">
        <v>372</v>
      </c>
      <c r="G345" s="36">
        <v>6</v>
      </c>
      <c r="H345" s="36">
        <v>88</v>
      </c>
      <c r="I345" s="36">
        <v>35</v>
      </c>
      <c r="J345" s="36">
        <v>27.34</v>
      </c>
      <c r="K345" s="36">
        <v>11149</v>
      </c>
      <c r="L345" s="36">
        <v>0</v>
      </c>
      <c r="M345" s="36">
        <v>0</v>
      </c>
      <c r="N345" s="36">
        <v>11149</v>
      </c>
      <c r="O345" s="36">
        <v>207</v>
      </c>
      <c r="P345" s="36">
        <v>1.86</v>
      </c>
      <c r="Q345" s="36">
        <v>4798</v>
      </c>
      <c r="R345" s="36">
        <v>4585</v>
      </c>
      <c r="S345" s="36">
        <v>71</v>
      </c>
      <c r="T345" s="36">
        <v>1.48</v>
      </c>
      <c r="U345" s="36">
        <v>95.56</v>
      </c>
      <c r="V345" s="36">
        <v>93.79</v>
      </c>
      <c r="W345" s="36">
        <v>4585</v>
      </c>
      <c r="X345" s="36">
        <v>85</v>
      </c>
      <c r="Y345" s="36">
        <v>1.85</v>
      </c>
      <c r="Z345" s="36">
        <v>463</v>
      </c>
      <c r="AA345" s="36">
        <v>440</v>
      </c>
      <c r="AB345" s="36">
        <v>95.03</v>
      </c>
      <c r="AC345" s="36">
        <v>283</v>
      </c>
      <c r="AD345" s="36">
        <v>279</v>
      </c>
      <c r="AE345" s="36">
        <v>98.59</v>
      </c>
      <c r="AF345" s="36">
        <v>66.37</v>
      </c>
      <c r="AG345" s="36">
        <v>66.08</v>
      </c>
      <c r="AH345" s="36">
        <v>242.76</v>
      </c>
      <c r="AI345" s="36">
        <v>99.56</v>
      </c>
      <c r="AJ345" s="46">
        <f t="shared" ca="1" si="6"/>
        <v>6</v>
      </c>
      <c r="AK345" s="47">
        <v>1.9213381555153706</v>
      </c>
      <c r="AL345" s="48">
        <v>297.95579999999967</v>
      </c>
      <c r="AM345" s="1">
        <v>0</v>
      </c>
      <c r="AN345" s="1">
        <v>1</v>
      </c>
      <c r="AO345" s="1">
        <v>2</v>
      </c>
      <c r="AP345" s="1">
        <v>0</v>
      </c>
      <c r="AQ345" s="1">
        <v>2</v>
      </c>
      <c r="AR345" s="36">
        <v>0</v>
      </c>
      <c r="AS345" s="36">
        <v>1</v>
      </c>
      <c r="AT345" s="36">
        <v>0</v>
      </c>
      <c r="AU345" s="36">
        <v>4</v>
      </c>
    </row>
    <row r="346" spans="1:47">
      <c r="A346" s="50">
        <v>41910</v>
      </c>
      <c r="B346" s="36" t="s">
        <v>103</v>
      </c>
      <c r="C346" s="36" t="s">
        <v>24</v>
      </c>
      <c r="D346" s="36" t="s">
        <v>586</v>
      </c>
      <c r="E346" s="36" t="s">
        <v>110</v>
      </c>
      <c r="F346" s="36" t="s">
        <v>890</v>
      </c>
      <c r="G346" s="36">
        <v>2</v>
      </c>
      <c r="H346" s="36">
        <v>32</v>
      </c>
      <c r="I346" s="36">
        <v>10</v>
      </c>
      <c r="J346" s="36">
        <v>5.8419999999999996</v>
      </c>
      <c r="K346" s="36">
        <v>2109</v>
      </c>
      <c r="L346" s="36">
        <v>0</v>
      </c>
      <c r="M346" s="36">
        <v>0</v>
      </c>
      <c r="N346" s="36">
        <v>2109</v>
      </c>
      <c r="O346" s="36">
        <v>2</v>
      </c>
      <c r="P346" s="36">
        <v>0.09</v>
      </c>
      <c r="Q346" s="36">
        <v>840</v>
      </c>
      <c r="R346" s="36">
        <v>823</v>
      </c>
      <c r="S346" s="36">
        <v>13</v>
      </c>
      <c r="T346" s="36">
        <v>1.55</v>
      </c>
      <c r="U346" s="36">
        <v>97.98</v>
      </c>
      <c r="V346" s="36">
        <v>97.88</v>
      </c>
      <c r="W346" s="36">
        <v>823</v>
      </c>
      <c r="X346" s="36">
        <v>5</v>
      </c>
      <c r="Y346" s="36">
        <v>0.61</v>
      </c>
      <c r="Z346" s="36">
        <v>293</v>
      </c>
      <c r="AA346" s="36">
        <v>287</v>
      </c>
      <c r="AB346" s="36">
        <v>97.95</v>
      </c>
      <c r="AC346" s="36">
        <v>294</v>
      </c>
      <c r="AD346" s="36">
        <v>294</v>
      </c>
      <c r="AE346" s="36">
        <v>100</v>
      </c>
      <c r="AF346" s="36">
        <v>15.07</v>
      </c>
      <c r="AG346" s="36">
        <v>14.98</v>
      </c>
      <c r="AH346" s="36">
        <v>257.99</v>
      </c>
      <c r="AI346" s="36">
        <v>99.41</v>
      </c>
      <c r="AJ346" s="46">
        <f t="shared" ca="1" si="6"/>
        <v>6</v>
      </c>
      <c r="AK346" s="47">
        <v>0.60240963855421692</v>
      </c>
      <c r="AL346" s="48">
        <v>17.808000000000039</v>
      </c>
      <c r="AM346" s="1">
        <v>0</v>
      </c>
      <c r="AN346" s="1">
        <v>0</v>
      </c>
      <c r="AO346" s="1">
        <v>1</v>
      </c>
      <c r="AP346" s="1">
        <v>0</v>
      </c>
      <c r="AQ346" s="1">
        <v>0</v>
      </c>
      <c r="AR346" s="36">
        <v>0</v>
      </c>
      <c r="AS346" s="36">
        <v>1</v>
      </c>
      <c r="AT346" s="36">
        <v>0</v>
      </c>
      <c r="AU346" s="36">
        <v>2</v>
      </c>
    </row>
    <row r="347" spans="1:47">
      <c r="A347" s="50">
        <v>41910</v>
      </c>
      <c r="B347" s="36" t="s">
        <v>103</v>
      </c>
      <c r="C347" s="36" t="s">
        <v>24</v>
      </c>
      <c r="D347" s="36" t="s">
        <v>243</v>
      </c>
      <c r="E347" s="36" t="s">
        <v>110</v>
      </c>
      <c r="F347" s="36" t="s">
        <v>244</v>
      </c>
      <c r="G347" s="36">
        <v>4</v>
      </c>
      <c r="H347" s="36">
        <v>56</v>
      </c>
      <c r="I347" s="36">
        <v>23</v>
      </c>
      <c r="J347" s="36">
        <v>16.63</v>
      </c>
      <c r="K347" s="36">
        <v>2696</v>
      </c>
      <c r="L347" s="36">
        <v>0</v>
      </c>
      <c r="M347" s="36">
        <v>0</v>
      </c>
      <c r="N347" s="36">
        <v>2667</v>
      </c>
      <c r="O347" s="36">
        <v>4</v>
      </c>
      <c r="P347" s="36">
        <v>0.15</v>
      </c>
      <c r="Q347" s="36">
        <v>1124</v>
      </c>
      <c r="R347" s="36">
        <v>1087</v>
      </c>
      <c r="S347" s="36">
        <v>0</v>
      </c>
      <c r="T347" s="36">
        <v>0</v>
      </c>
      <c r="U347" s="36">
        <v>96.71</v>
      </c>
      <c r="V347" s="36">
        <v>96.56</v>
      </c>
      <c r="W347" s="36">
        <v>1087</v>
      </c>
      <c r="X347" s="36">
        <v>8</v>
      </c>
      <c r="Y347" s="36">
        <v>0.74</v>
      </c>
      <c r="Z347" s="36">
        <v>352</v>
      </c>
      <c r="AA347" s="36">
        <v>337</v>
      </c>
      <c r="AB347" s="36">
        <v>95.74</v>
      </c>
      <c r="AC347" s="36">
        <v>356</v>
      </c>
      <c r="AD347" s="36">
        <v>342</v>
      </c>
      <c r="AE347" s="36">
        <v>96.07</v>
      </c>
      <c r="AF347" s="36">
        <v>15.58</v>
      </c>
      <c r="AG347" s="36">
        <v>5.14</v>
      </c>
      <c r="AH347" s="36">
        <v>93.67</v>
      </c>
      <c r="AI347" s="36">
        <v>32.96</v>
      </c>
      <c r="AJ347" s="46">
        <f t="shared" ca="1" si="6"/>
        <v>6</v>
      </c>
      <c r="AK347" s="47">
        <v>0.73260073260073255</v>
      </c>
      <c r="AL347" s="48">
        <v>38.665599999999976</v>
      </c>
      <c r="AM347" s="1">
        <v>0</v>
      </c>
      <c r="AN347" s="1">
        <v>0</v>
      </c>
      <c r="AO347" s="1">
        <v>1</v>
      </c>
      <c r="AP347" s="1">
        <v>0</v>
      </c>
      <c r="AQ347" s="1">
        <v>0</v>
      </c>
      <c r="AR347" s="36">
        <v>0</v>
      </c>
      <c r="AS347" s="36">
        <v>1</v>
      </c>
      <c r="AT347" s="36">
        <v>0</v>
      </c>
      <c r="AU347" s="36">
        <v>6</v>
      </c>
    </row>
    <row r="348" spans="1:47">
      <c r="A348" s="50">
        <v>41910</v>
      </c>
      <c r="B348" s="36" t="s">
        <v>103</v>
      </c>
      <c r="C348" s="36" t="s">
        <v>24</v>
      </c>
      <c r="D348" s="36" t="s">
        <v>243</v>
      </c>
      <c r="E348" s="36" t="s">
        <v>110</v>
      </c>
      <c r="F348" s="36" t="s">
        <v>311</v>
      </c>
      <c r="G348" s="36">
        <v>2</v>
      </c>
      <c r="H348" s="36">
        <v>24</v>
      </c>
      <c r="I348" s="36">
        <v>11</v>
      </c>
      <c r="J348" s="36">
        <v>6.6150000000000002</v>
      </c>
      <c r="K348" s="36">
        <v>2152</v>
      </c>
      <c r="L348" s="36">
        <v>0</v>
      </c>
      <c r="M348" s="36">
        <v>0</v>
      </c>
      <c r="N348" s="36">
        <v>2096</v>
      </c>
      <c r="O348" s="36">
        <v>4</v>
      </c>
      <c r="P348" s="36">
        <v>0.19</v>
      </c>
      <c r="Q348" s="36">
        <v>819</v>
      </c>
      <c r="R348" s="36">
        <v>708</v>
      </c>
      <c r="S348" s="36">
        <v>0</v>
      </c>
      <c r="T348" s="36">
        <v>0</v>
      </c>
      <c r="U348" s="36">
        <v>86.45</v>
      </c>
      <c r="V348" s="36">
        <v>86.28</v>
      </c>
      <c r="W348" s="36">
        <v>708</v>
      </c>
      <c r="X348" s="36">
        <v>15</v>
      </c>
      <c r="Y348" s="36">
        <v>2.12</v>
      </c>
      <c r="Z348" s="36">
        <v>117</v>
      </c>
      <c r="AA348" s="36">
        <v>101</v>
      </c>
      <c r="AB348" s="36">
        <v>86.32</v>
      </c>
      <c r="AC348" s="36">
        <v>102</v>
      </c>
      <c r="AD348" s="36">
        <v>91</v>
      </c>
      <c r="AE348" s="36">
        <v>89.22</v>
      </c>
      <c r="AF348" s="36">
        <v>9.2100000000000009</v>
      </c>
      <c r="AG348" s="36">
        <v>9.1999999999999993</v>
      </c>
      <c r="AH348" s="36">
        <v>139.24</v>
      </c>
      <c r="AI348" s="36">
        <v>99.84</v>
      </c>
      <c r="AJ348" s="46">
        <f t="shared" ca="1" si="6"/>
        <v>6</v>
      </c>
      <c r="AK348" s="47">
        <v>2.1489971346704868</v>
      </c>
      <c r="AL348" s="48">
        <v>112.36679999999998</v>
      </c>
      <c r="AM348" s="1">
        <v>0</v>
      </c>
      <c r="AN348" s="1">
        <v>1</v>
      </c>
      <c r="AO348" s="1">
        <v>3</v>
      </c>
      <c r="AP348" s="1">
        <v>0</v>
      </c>
      <c r="AQ348" s="1">
        <v>6</v>
      </c>
      <c r="AR348" s="36">
        <v>1</v>
      </c>
      <c r="AS348" s="36">
        <v>1</v>
      </c>
      <c r="AT348" s="36">
        <v>1</v>
      </c>
      <c r="AU348" s="36">
        <v>7</v>
      </c>
    </row>
    <row r="349" spans="1:47">
      <c r="A349" s="50">
        <v>41910</v>
      </c>
      <c r="B349" s="36" t="s">
        <v>103</v>
      </c>
      <c r="C349" s="36" t="s">
        <v>24</v>
      </c>
      <c r="D349" s="36" t="s">
        <v>590</v>
      </c>
      <c r="E349" s="36" t="s">
        <v>110</v>
      </c>
      <c r="F349" s="36" t="s">
        <v>591</v>
      </c>
      <c r="G349" s="36">
        <v>2</v>
      </c>
      <c r="H349" s="36">
        <v>24</v>
      </c>
      <c r="I349" s="36">
        <v>11</v>
      </c>
      <c r="J349" s="36">
        <v>6.6150000000000002</v>
      </c>
      <c r="K349" s="36">
        <v>791</v>
      </c>
      <c r="L349" s="36">
        <v>0</v>
      </c>
      <c r="M349" s="36">
        <v>0</v>
      </c>
      <c r="N349" s="36">
        <v>791</v>
      </c>
      <c r="O349" s="36">
        <v>1</v>
      </c>
      <c r="P349" s="36">
        <v>0.13</v>
      </c>
      <c r="Q349" s="36">
        <v>301</v>
      </c>
      <c r="R349" s="36">
        <v>301</v>
      </c>
      <c r="S349" s="36">
        <v>0</v>
      </c>
      <c r="T349" s="36">
        <v>0</v>
      </c>
      <c r="U349" s="36">
        <v>100</v>
      </c>
      <c r="V349" s="36">
        <v>99.87</v>
      </c>
      <c r="W349" s="36">
        <v>301</v>
      </c>
      <c r="X349" s="36">
        <v>13</v>
      </c>
      <c r="Y349" s="36">
        <v>4.32</v>
      </c>
      <c r="Z349" s="36">
        <v>95</v>
      </c>
      <c r="AA349" s="36">
        <v>94</v>
      </c>
      <c r="AB349" s="36">
        <v>98.95</v>
      </c>
      <c r="AC349" s="36">
        <v>87</v>
      </c>
      <c r="AD349" s="36">
        <v>86</v>
      </c>
      <c r="AE349" s="36">
        <v>98.85</v>
      </c>
      <c r="AF349" s="36">
        <v>6.37</v>
      </c>
      <c r="AG349" s="36">
        <v>5.18</v>
      </c>
      <c r="AH349" s="36">
        <v>96.31</v>
      </c>
      <c r="AI349" s="36">
        <v>81.38</v>
      </c>
      <c r="AJ349" s="46">
        <f t="shared" ca="1" si="6"/>
        <v>6</v>
      </c>
      <c r="AK349" s="47">
        <v>4.4368600682593859</v>
      </c>
      <c r="AL349" s="48">
        <v>0.39129999999998633</v>
      </c>
      <c r="AM349" s="1">
        <v>0</v>
      </c>
      <c r="AN349" s="1">
        <v>0</v>
      </c>
      <c r="AO349" s="1">
        <v>1</v>
      </c>
      <c r="AP349" s="1">
        <v>0</v>
      </c>
      <c r="AQ349" s="1">
        <v>0</v>
      </c>
      <c r="AR349" s="36">
        <v>1</v>
      </c>
      <c r="AS349" s="36">
        <v>0</v>
      </c>
      <c r="AT349" s="36">
        <v>2</v>
      </c>
      <c r="AU349" s="36">
        <v>0</v>
      </c>
    </row>
    <row r="350" spans="1:47">
      <c r="A350" s="50">
        <v>41910</v>
      </c>
      <c r="B350" s="36" t="s">
        <v>103</v>
      </c>
      <c r="C350" s="36" t="s">
        <v>24</v>
      </c>
      <c r="D350" s="36" t="s">
        <v>111</v>
      </c>
      <c r="E350" s="36" t="s">
        <v>110</v>
      </c>
      <c r="F350" s="36" t="s">
        <v>13</v>
      </c>
      <c r="G350" s="36">
        <v>4</v>
      </c>
      <c r="H350" s="36">
        <v>56</v>
      </c>
      <c r="I350" s="36">
        <v>23</v>
      </c>
      <c r="J350" s="36">
        <v>16.63</v>
      </c>
      <c r="K350" s="36">
        <v>4285</v>
      </c>
      <c r="L350" s="36">
        <v>6</v>
      </c>
      <c r="M350" s="36">
        <v>0.14000000000000001</v>
      </c>
      <c r="N350" s="36">
        <v>4278</v>
      </c>
      <c r="O350" s="36">
        <v>17</v>
      </c>
      <c r="P350" s="36">
        <v>0.4</v>
      </c>
      <c r="Q350" s="36">
        <v>1654</v>
      </c>
      <c r="R350" s="36">
        <v>1595</v>
      </c>
      <c r="S350" s="36">
        <v>0</v>
      </c>
      <c r="T350" s="36">
        <v>0</v>
      </c>
      <c r="U350" s="36">
        <v>96.43</v>
      </c>
      <c r="V350" s="36">
        <v>96.05</v>
      </c>
      <c r="W350" s="36">
        <v>1595</v>
      </c>
      <c r="X350" s="36">
        <v>5</v>
      </c>
      <c r="Y350" s="36">
        <v>0.31</v>
      </c>
      <c r="Z350" s="36">
        <v>488</v>
      </c>
      <c r="AA350" s="36">
        <v>481</v>
      </c>
      <c r="AB350" s="36">
        <v>98.57</v>
      </c>
      <c r="AC350" s="36">
        <v>507</v>
      </c>
      <c r="AD350" s="36">
        <v>498</v>
      </c>
      <c r="AE350" s="36">
        <v>98.22</v>
      </c>
      <c r="AF350" s="36">
        <v>16.21</v>
      </c>
      <c r="AG350" s="36">
        <v>6.53</v>
      </c>
      <c r="AH350" s="36">
        <v>97.48</v>
      </c>
      <c r="AI350" s="36">
        <v>40.25</v>
      </c>
      <c r="AJ350" s="46">
        <f t="shared" ca="1" si="6"/>
        <v>6</v>
      </c>
      <c r="AK350" s="47">
        <v>0.3101736972704715</v>
      </c>
      <c r="AL350" s="48">
        <v>65.333000000000041</v>
      </c>
      <c r="AM350" s="1">
        <v>0</v>
      </c>
      <c r="AN350" s="1">
        <v>0</v>
      </c>
      <c r="AO350" s="1">
        <v>1</v>
      </c>
      <c r="AP350" s="1">
        <v>0</v>
      </c>
      <c r="AQ350" s="1">
        <v>4</v>
      </c>
      <c r="AR350" s="36">
        <v>0</v>
      </c>
      <c r="AS350" s="36">
        <v>1</v>
      </c>
      <c r="AT350" s="36">
        <v>0</v>
      </c>
      <c r="AU350" s="36">
        <v>7</v>
      </c>
    </row>
    <row r="351" spans="1:47">
      <c r="A351" s="50">
        <v>41910</v>
      </c>
      <c r="B351" s="36" t="s">
        <v>103</v>
      </c>
      <c r="C351" s="36" t="s">
        <v>107</v>
      </c>
      <c r="D351" s="36" t="s">
        <v>200</v>
      </c>
      <c r="E351" s="36" t="s">
        <v>134</v>
      </c>
      <c r="F351" s="36" t="s">
        <v>199</v>
      </c>
      <c r="G351" s="36">
        <v>2</v>
      </c>
      <c r="H351" s="36">
        <v>24</v>
      </c>
      <c r="I351" s="36">
        <v>11</v>
      </c>
      <c r="J351" s="36">
        <v>6.6150000000000002</v>
      </c>
      <c r="K351" s="36">
        <v>3929</v>
      </c>
      <c r="L351" s="36">
        <v>0</v>
      </c>
      <c r="M351" s="36">
        <v>0</v>
      </c>
      <c r="N351" s="36">
        <v>3929</v>
      </c>
      <c r="O351" s="36">
        <v>6</v>
      </c>
      <c r="P351" s="36">
        <v>0.15</v>
      </c>
      <c r="Q351" s="36">
        <v>1520</v>
      </c>
      <c r="R351" s="36">
        <v>1434</v>
      </c>
      <c r="S351" s="36">
        <v>64</v>
      </c>
      <c r="T351" s="36">
        <v>4.21</v>
      </c>
      <c r="U351" s="36">
        <v>94.34</v>
      </c>
      <c r="V351" s="36">
        <v>94.2</v>
      </c>
      <c r="W351" s="36">
        <v>1434</v>
      </c>
      <c r="X351" s="36">
        <v>2</v>
      </c>
      <c r="Y351" s="36">
        <v>0.14000000000000001</v>
      </c>
      <c r="Z351" s="36">
        <v>1300</v>
      </c>
      <c r="AA351" s="36">
        <v>1259</v>
      </c>
      <c r="AB351" s="36">
        <v>96.85</v>
      </c>
      <c r="AC351" s="36">
        <v>897</v>
      </c>
      <c r="AD351" s="36">
        <v>897</v>
      </c>
      <c r="AE351" s="36">
        <v>100</v>
      </c>
      <c r="AF351" s="36">
        <v>21.9</v>
      </c>
      <c r="AG351" s="36">
        <v>21.89</v>
      </c>
      <c r="AH351" s="36">
        <v>331.07</v>
      </c>
      <c r="AI351" s="36">
        <v>99.96</v>
      </c>
      <c r="AJ351" s="46">
        <f t="shared" ca="1" si="6"/>
        <v>6</v>
      </c>
      <c r="AK351" s="47">
        <v>0.18656716417910446</v>
      </c>
      <c r="AL351" s="48">
        <v>88.159999999999968</v>
      </c>
      <c r="AM351" s="1">
        <v>0</v>
      </c>
      <c r="AN351" s="1">
        <v>1</v>
      </c>
      <c r="AO351" s="1">
        <v>2</v>
      </c>
      <c r="AP351" s="1">
        <v>0</v>
      </c>
      <c r="AQ351" s="1">
        <v>6</v>
      </c>
      <c r="AR351" s="36">
        <v>0</v>
      </c>
      <c r="AS351" s="36">
        <v>1</v>
      </c>
      <c r="AT351" s="36">
        <v>0</v>
      </c>
      <c r="AU351" s="36">
        <v>7</v>
      </c>
    </row>
    <row r="352" spans="1:47">
      <c r="A352" s="50">
        <v>41910</v>
      </c>
      <c r="B352" s="36" t="s">
        <v>103</v>
      </c>
      <c r="C352" s="36" t="s">
        <v>107</v>
      </c>
      <c r="D352" s="36" t="s">
        <v>916</v>
      </c>
      <c r="E352" s="36" t="s">
        <v>134</v>
      </c>
      <c r="F352" s="36" t="s">
        <v>917</v>
      </c>
      <c r="G352" s="36">
        <v>2</v>
      </c>
      <c r="H352" s="36">
        <v>24</v>
      </c>
      <c r="I352" s="36">
        <v>11</v>
      </c>
      <c r="J352" s="36">
        <v>6.6150000000000002</v>
      </c>
      <c r="K352" s="36">
        <v>4270</v>
      </c>
      <c r="L352" s="36">
        <v>0</v>
      </c>
      <c r="M352" s="36">
        <v>0</v>
      </c>
      <c r="N352" s="36">
        <v>4270</v>
      </c>
      <c r="O352" s="36">
        <v>6</v>
      </c>
      <c r="P352" s="36">
        <v>0.14000000000000001</v>
      </c>
      <c r="Q352" s="36">
        <v>1497</v>
      </c>
      <c r="R352" s="36">
        <v>1469</v>
      </c>
      <c r="S352" s="36">
        <v>12</v>
      </c>
      <c r="T352" s="36">
        <v>0.8</v>
      </c>
      <c r="U352" s="36">
        <v>98.13</v>
      </c>
      <c r="V352" s="36">
        <v>97.99</v>
      </c>
      <c r="W352" s="36">
        <v>1469</v>
      </c>
      <c r="X352" s="36">
        <v>2</v>
      </c>
      <c r="Y352" s="36">
        <v>0.14000000000000001</v>
      </c>
      <c r="Z352" s="36">
        <v>1318</v>
      </c>
      <c r="AA352" s="36">
        <v>1303</v>
      </c>
      <c r="AB352" s="36">
        <v>98.86</v>
      </c>
      <c r="AC352" s="36">
        <v>1118</v>
      </c>
      <c r="AD352" s="36">
        <v>1056</v>
      </c>
      <c r="AE352" s="36">
        <v>94.45</v>
      </c>
      <c r="AF352" s="36">
        <v>19.7</v>
      </c>
      <c r="AG352" s="36">
        <v>19.670000000000002</v>
      </c>
      <c r="AH352" s="36">
        <v>297.79000000000002</v>
      </c>
      <c r="AI352" s="36">
        <v>99.87</v>
      </c>
      <c r="AJ352" s="46">
        <f t="shared" ca="1" si="6"/>
        <v>6</v>
      </c>
      <c r="AK352" s="47">
        <v>0.16366612111292964</v>
      </c>
      <c r="AL352" s="48">
        <v>30.089700000000075</v>
      </c>
      <c r="AM352" s="1">
        <v>0</v>
      </c>
      <c r="AN352" s="1">
        <v>0</v>
      </c>
      <c r="AO352" s="1">
        <v>1</v>
      </c>
      <c r="AP352" s="1">
        <v>0</v>
      </c>
      <c r="AQ352" s="1">
        <v>0</v>
      </c>
      <c r="AR352" s="36">
        <v>0</v>
      </c>
      <c r="AS352" s="36">
        <v>1</v>
      </c>
      <c r="AT352" s="36">
        <v>0</v>
      </c>
      <c r="AU352" s="36">
        <v>1</v>
      </c>
    </row>
    <row r="353" spans="1:47">
      <c r="A353" s="50">
        <v>41910</v>
      </c>
      <c r="B353" s="36" t="s">
        <v>103</v>
      </c>
      <c r="C353" s="36" t="s">
        <v>107</v>
      </c>
      <c r="D353" s="36" t="s">
        <v>304</v>
      </c>
      <c r="E353" s="36" t="s">
        <v>134</v>
      </c>
      <c r="F353" s="36" t="s">
        <v>305</v>
      </c>
      <c r="G353" s="36">
        <v>4</v>
      </c>
      <c r="H353" s="36">
        <v>56</v>
      </c>
      <c r="I353" s="36">
        <v>23</v>
      </c>
      <c r="J353" s="36">
        <v>16.63</v>
      </c>
      <c r="K353" s="36">
        <v>2353</v>
      </c>
      <c r="L353" s="36">
        <v>0</v>
      </c>
      <c r="M353" s="36">
        <v>0</v>
      </c>
      <c r="N353" s="36">
        <v>2353</v>
      </c>
      <c r="O353" s="36">
        <v>36</v>
      </c>
      <c r="P353" s="36">
        <v>1.53</v>
      </c>
      <c r="Q353" s="36">
        <v>694</v>
      </c>
      <c r="R353" s="36">
        <v>689</v>
      </c>
      <c r="S353" s="36">
        <v>0</v>
      </c>
      <c r="T353" s="36">
        <v>0</v>
      </c>
      <c r="U353" s="36">
        <v>99.28</v>
      </c>
      <c r="V353" s="36">
        <v>97.76</v>
      </c>
      <c r="W353" s="36">
        <v>689</v>
      </c>
      <c r="X353" s="36">
        <v>6</v>
      </c>
      <c r="Y353" s="36">
        <v>0.87</v>
      </c>
      <c r="Z353" s="36">
        <v>96</v>
      </c>
      <c r="AA353" s="36">
        <v>96</v>
      </c>
      <c r="AB353" s="36">
        <v>100</v>
      </c>
      <c r="AC353" s="36">
        <v>102</v>
      </c>
      <c r="AD353" s="36">
        <v>102</v>
      </c>
      <c r="AE353" s="36">
        <v>100</v>
      </c>
      <c r="AF353" s="36">
        <v>11.03</v>
      </c>
      <c r="AG353" s="36">
        <v>8.36</v>
      </c>
      <c r="AH353" s="36">
        <v>66.34</v>
      </c>
      <c r="AI353" s="36">
        <v>75.819999999999993</v>
      </c>
      <c r="AJ353" s="46">
        <f t="shared" ca="1" si="6"/>
        <v>6</v>
      </c>
      <c r="AK353" s="47">
        <v>0.86330935251798557</v>
      </c>
      <c r="AL353" s="48">
        <v>15.545599999999965</v>
      </c>
      <c r="AM353" s="1">
        <v>0</v>
      </c>
      <c r="AN353" s="1">
        <v>0</v>
      </c>
      <c r="AO353" s="1">
        <v>1</v>
      </c>
      <c r="AP353" s="1">
        <v>0</v>
      </c>
      <c r="AQ353" s="1">
        <v>0</v>
      </c>
      <c r="AR353" s="36">
        <v>0</v>
      </c>
      <c r="AS353" s="36">
        <v>1</v>
      </c>
      <c r="AT353" s="36">
        <v>0</v>
      </c>
      <c r="AU353" s="36">
        <v>6</v>
      </c>
    </row>
    <row r="354" spans="1:47">
      <c r="A354" s="50">
        <v>41910</v>
      </c>
      <c r="B354" s="36" t="s">
        <v>103</v>
      </c>
      <c r="C354" s="36" t="s">
        <v>107</v>
      </c>
      <c r="D354" s="36" t="s">
        <v>805</v>
      </c>
      <c r="E354" s="36" t="s">
        <v>134</v>
      </c>
      <c r="F354" s="36" t="s">
        <v>1124</v>
      </c>
      <c r="G354" s="36">
        <v>4</v>
      </c>
      <c r="H354" s="36">
        <v>56</v>
      </c>
      <c r="I354" s="36">
        <v>23</v>
      </c>
      <c r="J354" s="36">
        <v>16.63</v>
      </c>
      <c r="K354" s="36">
        <v>1775</v>
      </c>
      <c r="L354" s="36">
        <v>0</v>
      </c>
      <c r="M354" s="36">
        <v>0</v>
      </c>
      <c r="N354" s="36">
        <v>1776</v>
      </c>
      <c r="O354" s="36">
        <v>4</v>
      </c>
      <c r="P354" s="36">
        <v>0.23</v>
      </c>
      <c r="Q354" s="36">
        <v>781</v>
      </c>
      <c r="R354" s="36">
        <v>779</v>
      </c>
      <c r="S354" s="36">
        <v>0</v>
      </c>
      <c r="T354" s="36">
        <v>0</v>
      </c>
      <c r="U354" s="36">
        <v>99.74</v>
      </c>
      <c r="V354" s="36">
        <v>99.52</v>
      </c>
      <c r="W354" s="36">
        <v>779</v>
      </c>
      <c r="X354" s="36">
        <v>16</v>
      </c>
      <c r="Y354" s="36">
        <v>2.0499999999999998</v>
      </c>
      <c r="Z354" s="36">
        <v>342</v>
      </c>
      <c r="AA354" s="36">
        <v>338</v>
      </c>
      <c r="AB354" s="36">
        <v>98.83</v>
      </c>
      <c r="AC354" s="36">
        <v>344</v>
      </c>
      <c r="AD354" s="36">
        <v>343</v>
      </c>
      <c r="AE354" s="36">
        <v>99.71</v>
      </c>
      <c r="AF354" s="36">
        <v>9.93</v>
      </c>
      <c r="AG354" s="36">
        <v>0.65</v>
      </c>
      <c r="AH354" s="36">
        <v>59.71</v>
      </c>
      <c r="AI354" s="36">
        <v>6.55</v>
      </c>
      <c r="AJ354" s="46">
        <f t="shared" ca="1" si="6"/>
        <v>6</v>
      </c>
      <c r="AK354" s="47">
        <v>2.0408163265306123</v>
      </c>
      <c r="AL354" s="48">
        <v>3.7488000000000312</v>
      </c>
      <c r="AM354" s="1">
        <v>0</v>
      </c>
      <c r="AN354" s="1">
        <v>0</v>
      </c>
      <c r="AO354" s="1">
        <v>1</v>
      </c>
      <c r="AP354" s="1">
        <v>0</v>
      </c>
      <c r="AQ354" s="1">
        <v>0</v>
      </c>
      <c r="AR354" s="36">
        <v>1</v>
      </c>
      <c r="AS354" s="36">
        <v>0</v>
      </c>
      <c r="AT354" s="36">
        <v>1</v>
      </c>
      <c r="AU354" s="36">
        <v>0</v>
      </c>
    </row>
    <row r="355" spans="1:47">
      <c r="A355" s="50">
        <v>41910</v>
      </c>
      <c r="B355" s="36" t="s">
        <v>103</v>
      </c>
      <c r="C355" s="36" t="s">
        <v>107</v>
      </c>
      <c r="D355" s="36" t="s">
        <v>367</v>
      </c>
      <c r="E355" s="36" t="s">
        <v>134</v>
      </c>
      <c r="F355" s="36" t="s">
        <v>368</v>
      </c>
      <c r="G355" s="36">
        <v>2</v>
      </c>
      <c r="H355" s="36">
        <v>24</v>
      </c>
      <c r="I355" s="36">
        <v>11</v>
      </c>
      <c r="J355" s="36">
        <v>6.6150000000000002</v>
      </c>
      <c r="K355" s="36">
        <v>832</v>
      </c>
      <c r="L355" s="36">
        <v>0</v>
      </c>
      <c r="M355" s="36">
        <v>0</v>
      </c>
      <c r="N355" s="36">
        <v>815</v>
      </c>
      <c r="O355" s="36">
        <v>0</v>
      </c>
      <c r="P355" s="36">
        <v>0</v>
      </c>
      <c r="Q355" s="36">
        <v>427</v>
      </c>
      <c r="R355" s="36">
        <v>400</v>
      </c>
      <c r="S355" s="36">
        <v>0</v>
      </c>
      <c r="T355" s="36">
        <v>0</v>
      </c>
      <c r="U355" s="36">
        <v>93.68</v>
      </c>
      <c r="V355" s="36">
        <v>93.68</v>
      </c>
      <c r="W355" s="36">
        <v>400</v>
      </c>
      <c r="X355" s="36">
        <v>4</v>
      </c>
      <c r="Y355" s="36">
        <v>1</v>
      </c>
      <c r="Z355" s="36">
        <v>173</v>
      </c>
      <c r="AA355" s="36">
        <v>164</v>
      </c>
      <c r="AB355" s="36">
        <v>94.8</v>
      </c>
      <c r="AC355" s="36">
        <v>162</v>
      </c>
      <c r="AD355" s="36">
        <v>162</v>
      </c>
      <c r="AE355" s="36">
        <v>100</v>
      </c>
      <c r="AF355" s="36">
        <v>7.17</v>
      </c>
      <c r="AG355" s="36">
        <v>5.09</v>
      </c>
      <c r="AH355" s="36">
        <v>108.45</v>
      </c>
      <c r="AI355" s="36">
        <v>70.88</v>
      </c>
      <c r="AJ355" s="46">
        <f t="shared" ca="1" si="6"/>
        <v>6</v>
      </c>
      <c r="AK355" s="47">
        <v>1.0050251256281406</v>
      </c>
      <c r="AL355" s="48">
        <v>26.986399999999971</v>
      </c>
      <c r="AM355" s="1">
        <v>0</v>
      </c>
      <c r="AN355" s="1">
        <v>1</v>
      </c>
      <c r="AO355" s="1">
        <v>2</v>
      </c>
      <c r="AP355" s="1">
        <v>0</v>
      </c>
      <c r="AQ355" s="1">
        <v>1</v>
      </c>
      <c r="AR355" s="36">
        <v>0</v>
      </c>
      <c r="AS355" s="36">
        <v>1</v>
      </c>
      <c r="AT355" s="36">
        <v>0</v>
      </c>
      <c r="AU355" s="36">
        <v>4</v>
      </c>
    </row>
    <row r="356" spans="1:47">
      <c r="A356" s="50">
        <v>41910</v>
      </c>
      <c r="B356" s="36" t="s">
        <v>103</v>
      </c>
      <c r="C356" s="36" t="s">
        <v>107</v>
      </c>
      <c r="D356" s="36" t="s">
        <v>759</v>
      </c>
      <c r="E356" s="36" t="s">
        <v>134</v>
      </c>
      <c r="F356" s="36" t="s">
        <v>760</v>
      </c>
      <c r="G356" s="36">
        <v>4</v>
      </c>
      <c r="H356" s="36">
        <v>56</v>
      </c>
      <c r="I356" s="36">
        <v>23</v>
      </c>
      <c r="J356" s="36">
        <v>16.63</v>
      </c>
      <c r="K356" s="36">
        <v>7354</v>
      </c>
      <c r="L356" s="36">
        <v>0</v>
      </c>
      <c r="M356" s="36">
        <v>0</v>
      </c>
      <c r="N356" s="36">
        <v>7303</v>
      </c>
      <c r="O356" s="36">
        <v>9</v>
      </c>
      <c r="P356" s="36">
        <v>0.12</v>
      </c>
      <c r="Q356" s="36">
        <v>2209</v>
      </c>
      <c r="R356" s="36">
        <v>2126</v>
      </c>
      <c r="S356" s="36">
        <v>1</v>
      </c>
      <c r="T356" s="36">
        <v>0.05</v>
      </c>
      <c r="U356" s="36">
        <v>96.24</v>
      </c>
      <c r="V356" s="36">
        <v>96.12</v>
      </c>
      <c r="W356" s="36">
        <v>2126</v>
      </c>
      <c r="X356" s="36">
        <v>32</v>
      </c>
      <c r="Y356" s="36">
        <v>1.51</v>
      </c>
      <c r="Z356" s="36">
        <v>1147</v>
      </c>
      <c r="AA356" s="36">
        <v>1125</v>
      </c>
      <c r="AB356" s="36">
        <v>98.08</v>
      </c>
      <c r="AC356" s="36">
        <v>1115</v>
      </c>
      <c r="AD356" s="36">
        <v>1096</v>
      </c>
      <c r="AE356" s="36">
        <v>98.3</v>
      </c>
      <c r="AF356" s="36">
        <v>30.08</v>
      </c>
      <c r="AG356" s="36">
        <v>29.66</v>
      </c>
      <c r="AH356" s="36">
        <v>180.87</v>
      </c>
      <c r="AI356" s="36">
        <v>98.62</v>
      </c>
      <c r="AJ356" s="46">
        <f t="shared" ca="1" si="6"/>
        <v>6</v>
      </c>
      <c r="AK356" s="47">
        <v>1.5259895088221267</v>
      </c>
      <c r="AL356" s="48">
        <v>85.709199999999896</v>
      </c>
      <c r="AM356" s="1">
        <v>0</v>
      </c>
      <c r="AN356" s="1">
        <v>0</v>
      </c>
      <c r="AO356" s="1">
        <v>1</v>
      </c>
      <c r="AP356" s="1">
        <v>0</v>
      </c>
      <c r="AQ356" s="1">
        <v>3</v>
      </c>
      <c r="AR356" s="36">
        <v>0</v>
      </c>
      <c r="AS356" s="36">
        <v>1</v>
      </c>
      <c r="AT356" s="36">
        <v>3</v>
      </c>
      <c r="AU356" s="36">
        <v>7</v>
      </c>
    </row>
    <row r="357" spans="1:47">
      <c r="A357" s="50">
        <v>41910</v>
      </c>
      <c r="B357" s="36" t="s">
        <v>103</v>
      </c>
      <c r="C357" s="36" t="s">
        <v>107</v>
      </c>
      <c r="D357" s="36" t="s">
        <v>864</v>
      </c>
      <c r="E357" s="36" t="s">
        <v>134</v>
      </c>
      <c r="F357" s="36" t="s">
        <v>958</v>
      </c>
      <c r="G357" s="36">
        <v>4</v>
      </c>
      <c r="H357" s="36">
        <v>56</v>
      </c>
      <c r="I357" s="36">
        <v>23</v>
      </c>
      <c r="J357" s="36">
        <v>16.63</v>
      </c>
      <c r="K357" s="36">
        <v>1964</v>
      </c>
      <c r="L357" s="36">
        <v>0</v>
      </c>
      <c r="M357" s="36">
        <v>0</v>
      </c>
      <c r="N357" s="36">
        <v>1964</v>
      </c>
      <c r="O357" s="36">
        <v>8</v>
      </c>
      <c r="P357" s="36">
        <v>0.41</v>
      </c>
      <c r="Q357" s="36">
        <v>760</v>
      </c>
      <c r="R357" s="36">
        <v>745</v>
      </c>
      <c r="S357" s="36">
        <v>0</v>
      </c>
      <c r="T357" s="36">
        <v>0</v>
      </c>
      <c r="U357" s="36">
        <v>98.03</v>
      </c>
      <c r="V357" s="36">
        <v>97.63</v>
      </c>
      <c r="W357" s="36">
        <v>745</v>
      </c>
      <c r="X357" s="36">
        <v>1</v>
      </c>
      <c r="Y357" s="36">
        <v>0.13</v>
      </c>
      <c r="Z357" s="36">
        <v>519</v>
      </c>
      <c r="AA357" s="36">
        <v>514</v>
      </c>
      <c r="AB357" s="36">
        <v>99.04</v>
      </c>
      <c r="AC357" s="36">
        <v>514</v>
      </c>
      <c r="AD357" s="36">
        <v>497</v>
      </c>
      <c r="AE357" s="36">
        <v>96.69</v>
      </c>
      <c r="AF357" s="36">
        <v>9.15</v>
      </c>
      <c r="AG357" s="36">
        <v>0.92</v>
      </c>
      <c r="AH357" s="36">
        <v>55</v>
      </c>
      <c r="AI357" s="36">
        <v>10.07</v>
      </c>
      <c r="AJ357" s="46">
        <f t="shared" ca="1" si="6"/>
        <v>6</v>
      </c>
      <c r="AK357" s="47">
        <v>0.13736263736263737</v>
      </c>
      <c r="AL357" s="48">
        <v>18.012000000000036</v>
      </c>
      <c r="AM357" s="1">
        <v>0</v>
      </c>
      <c r="AN357" s="1">
        <v>0</v>
      </c>
      <c r="AO357" s="1">
        <v>1</v>
      </c>
      <c r="AP357" s="1">
        <v>0</v>
      </c>
      <c r="AQ357" s="1">
        <v>1</v>
      </c>
      <c r="AR357" s="36">
        <v>0</v>
      </c>
      <c r="AS357" s="36">
        <v>1</v>
      </c>
      <c r="AT357" s="36">
        <v>1</v>
      </c>
      <c r="AU357" s="36">
        <v>3</v>
      </c>
    </row>
    <row r="358" spans="1:47">
      <c r="A358" s="50">
        <v>41910</v>
      </c>
      <c r="B358" s="36" t="s">
        <v>103</v>
      </c>
      <c r="C358" s="36" t="s">
        <v>107</v>
      </c>
      <c r="D358" s="36" t="s">
        <v>404</v>
      </c>
      <c r="E358" s="36" t="s">
        <v>134</v>
      </c>
      <c r="F358" s="36" t="s">
        <v>405</v>
      </c>
      <c r="G358" s="36">
        <v>4</v>
      </c>
      <c r="H358" s="36">
        <v>56</v>
      </c>
      <c r="I358" s="36">
        <v>23</v>
      </c>
      <c r="J358" s="36">
        <v>16.63</v>
      </c>
      <c r="K358" s="36">
        <v>1292</v>
      </c>
      <c r="L358" s="36">
        <v>0</v>
      </c>
      <c r="M358" s="36">
        <v>0</v>
      </c>
      <c r="N358" s="36">
        <v>1280</v>
      </c>
      <c r="O358" s="36">
        <v>0</v>
      </c>
      <c r="P358" s="36">
        <v>0</v>
      </c>
      <c r="Q358" s="36">
        <v>711</v>
      </c>
      <c r="R358" s="36">
        <v>695</v>
      </c>
      <c r="S358" s="36">
        <v>0</v>
      </c>
      <c r="T358" s="36">
        <v>0</v>
      </c>
      <c r="U358" s="36">
        <v>97.75</v>
      </c>
      <c r="V358" s="36">
        <v>97.75</v>
      </c>
      <c r="W358" s="36">
        <v>695</v>
      </c>
      <c r="X358" s="36">
        <v>2</v>
      </c>
      <c r="Y358" s="36">
        <v>0.28999999999999998</v>
      </c>
      <c r="Z358" s="36">
        <v>359</v>
      </c>
      <c r="AA358" s="36">
        <v>351</v>
      </c>
      <c r="AB358" s="36">
        <v>97.77</v>
      </c>
      <c r="AC358" s="36">
        <v>343</v>
      </c>
      <c r="AD358" s="36">
        <v>343</v>
      </c>
      <c r="AE358" s="36">
        <v>100</v>
      </c>
      <c r="AF358" s="36">
        <v>10.7</v>
      </c>
      <c r="AG358" s="36">
        <v>1.1299999999999999</v>
      </c>
      <c r="AH358" s="36">
        <v>64.34</v>
      </c>
      <c r="AI358" s="36">
        <v>10.57</v>
      </c>
      <c r="AJ358" s="46">
        <f t="shared" ca="1" si="6"/>
        <v>6</v>
      </c>
      <c r="AK358" s="47">
        <v>0.29112081513828242</v>
      </c>
      <c r="AL358" s="48">
        <v>15.9975</v>
      </c>
      <c r="AM358" s="1">
        <v>0</v>
      </c>
      <c r="AN358" s="1">
        <v>0</v>
      </c>
      <c r="AO358" s="1">
        <v>1</v>
      </c>
      <c r="AP358" s="1">
        <v>0</v>
      </c>
      <c r="AQ358" s="1">
        <v>0</v>
      </c>
      <c r="AR358" s="36">
        <v>0</v>
      </c>
      <c r="AS358" s="36">
        <v>1</v>
      </c>
      <c r="AT358" s="36">
        <v>0</v>
      </c>
      <c r="AU358" s="36">
        <v>6</v>
      </c>
    </row>
    <row r="359" spans="1:47">
      <c r="A359" s="50">
        <v>41910</v>
      </c>
      <c r="B359" s="36" t="s">
        <v>103</v>
      </c>
      <c r="C359" s="36" t="s">
        <v>107</v>
      </c>
      <c r="D359" s="36" t="s">
        <v>892</v>
      </c>
      <c r="E359" s="36" t="s">
        <v>134</v>
      </c>
      <c r="F359" s="36" t="s">
        <v>893</v>
      </c>
      <c r="G359" s="36">
        <v>4</v>
      </c>
      <c r="H359" s="36">
        <v>56</v>
      </c>
      <c r="I359" s="36">
        <v>23</v>
      </c>
      <c r="J359" s="36">
        <v>16.63</v>
      </c>
      <c r="K359" s="36">
        <v>6259</v>
      </c>
      <c r="L359" s="36">
        <v>0</v>
      </c>
      <c r="M359" s="36">
        <v>0</v>
      </c>
      <c r="N359" s="36">
        <v>6259</v>
      </c>
      <c r="O359" s="36">
        <v>10</v>
      </c>
      <c r="P359" s="36">
        <v>0.16</v>
      </c>
      <c r="Q359" s="36">
        <v>3202</v>
      </c>
      <c r="R359" s="36">
        <v>3080</v>
      </c>
      <c r="S359" s="36">
        <v>111</v>
      </c>
      <c r="T359" s="36">
        <v>3.47</v>
      </c>
      <c r="U359" s="36">
        <v>96.19</v>
      </c>
      <c r="V359" s="36">
        <v>96.04</v>
      </c>
      <c r="W359" s="36">
        <v>3080</v>
      </c>
      <c r="X359" s="36">
        <v>16</v>
      </c>
      <c r="Y359" s="36">
        <v>0.52</v>
      </c>
      <c r="Z359" s="36">
        <v>233</v>
      </c>
      <c r="AA359" s="36">
        <v>231</v>
      </c>
      <c r="AB359" s="36">
        <v>99.14</v>
      </c>
      <c r="AC359" s="36">
        <v>147</v>
      </c>
      <c r="AD359" s="36">
        <v>146</v>
      </c>
      <c r="AE359" s="36">
        <v>99.32</v>
      </c>
      <c r="AF359" s="36">
        <v>41.95</v>
      </c>
      <c r="AG359" s="36">
        <v>41.82</v>
      </c>
      <c r="AH359" s="36">
        <v>252.25</v>
      </c>
      <c r="AI359" s="36">
        <v>99.68</v>
      </c>
      <c r="AJ359" s="46">
        <f t="shared" ca="1" si="6"/>
        <v>6</v>
      </c>
      <c r="AK359" s="47">
        <v>0.53422370617696158</v>
      </c>
      <c r="AL359" s="48">
        <v>126.7991999999998</v>
      </c>
      <c r="AM359" s="1">
        <v>0</v>
      </c>
      <c r="AN359" s="1">
        <v>0</v>
      </c>
      <c r="AO359" s="1">
        <v>1</v>
      </c>
      <c r="AP359" s="1">
        <v>0</v>
      </c>
      <c r="AQ359" s="1">
        <v>0</v>
      </c>
      <c r="AR359" s="36">
        <v>0</v>
      </c>
      <c r="AS359" s="36">
        <v>1</v>
      </c>
      <c r="AT359" s="36">
        <v>0</v>
      </c>
      <c r="AU359" s="36">
        <v>3</v>
      </c>
    </row>
    <row r="360" spans="1:47">
      <c r="A360" s="50">
        <v>41910</v>
      </c>
      <c r="B360" s="36" t="s">
        <v>103</v>
      </c>
      <c r="C360" s="36" t="s">
        <v>98</v>
      </c>
      <c r="D360" s="36" t="s">
        <v>414</v>
      </c>
      <c r="E360" s="36" t="s">
        <v>127</v>
      </c>
      <c r="F360" s="36" t="s">
        <v>415</v>
      </c>
      <c r="G360" s="36">
        <v>4</v>
      </c>
      <c r="H360" s="36">
        <v>56</v>
      </c>
      <c r="I360" s="36">
        <v>23</v>
      </c>
      <c r="J360" s="36">
        <v>16.63</v>
      </c>
      <c r="K360" s="36">
        <v>1697</v>
      </c>
      <c r="L360" s="36">
        <v>0</v>
      </c>
      <c r="M360" s="36">
        <v>0</v>
      </c>
      <c r="N360" s="36">
        <v>1697</v>
      </c>
      <c r="O360" s="36">
        <v>3</v>
      </c>
      <c r="P360" s="36">
        <v>0.18</v>
      </c>
      <c r="Q360" s="36">
        <v>489</v>
      </c>
      <c r="R360" s="36">
        <v>478</v>
      </c>
      <c r="S360" s="36">
        <v>0</v>
      </c>
      <c r="T360" s="36">
        <v>0</v>
      </c>
      <c r="U360" s="36">
        <v>97.75</v>
      </c>
      <c r="V360" s="36">
        <v>97.58</v>
      </c>
      <c r="W360" s="36">
        <v>478</v>
      </c>
      <c r="X360" s="36">
        <v>1</v>
      </c>
      <c r="Y360" s="36">
        <v>0.21</v>
      </c>
      <c r="Z360" s="36">
        <v>740</v>
      </c>
      <c r="AA360" s="36">
        <v>729</v>
      </c>
      <c r="AB360" s="36">
        <v>98.51</v>
      </c>
      <c r="AC360" s="36">
        <v>621</v>
      </c>
      <c r="AD360" s="36">
        <v>582</v>
      </c>
      <c r="AE360" s="36">
        <v>93.72</v>
      </c>
      <c r="AF360" s="36">
        <v>4.3099999999999996</v>
      </c>
      <c r="AG360" s="36">
        <v>0.47</v>
      </c>
      <c r="AH360" s="36">
        <v>25.9</v>
      </c>
      <c r="AI360" s="36">
        <v>10.84</v>
      </c>
      <c r="AJ360" s="46">
        <f t="shared" ca="1" si="6"/>
        <v>6</v>
      </c>
      <c r="AK360" s="47">
        <v>0.30211480362537763</v>
      </c>
      <c r="AL360" s="48">
        <v>11.833800000000007</v>
      </c>
      <c r="AM360" s="1">
        <v>0</v>
      </c>
      <c r="AN360" s="1">
        <v>0</v>
      </c>
      <c r="AO360" s="1">
        <v>1</v>
      </c>
      <c r="AP360" s="1">
        <v>0</v>
      </c>
      <c r="AQ360" s="1">
        <v>0</v>
      </c>
      <c r="AR360" s="36">
        <v>0</v>
      </c>
      <c r="AS360" s="36">
        <v>1</v>
      </c>
      <c r="AT360" s="36">
        <v>0</v>
      </c>
      <c r="AU360" s="36">
        <v>6</v>
      </c>
    </row>
    <row r="361" spans="1:47">
      <c r="A361" s="50">
        <v>41910</v>
      </c>
      <c r="B361" s="36" t="s">
        <v>103</v>
      </c>
      <c r="C361" s="36" t="s">
        <v>98</v>
      </c>
      <c r="D361" s="36" t="s">
        <v>865</v>
      </c>
      <c r="E361" s="36" t="s">
        <v>127</v>
      </c>
      <c r="F361" s="36" t="s">
        <v>866</v>
      </c>
      <c r="G361" s="36">
        <v>4</v>
      </c>
      <c r="H361" s="36">
        <v>56</v>
      </c>
      <c r="I361" s="36">
        <v>23</v>
      </c>
      <c r="J361" s="36">
        <v>16.63</v>
      </c>
      <c r="K361" s="36">
        <v>1417</v>
      </c>
      <c r="L361" s="36">
        <v>0</v>
      </c>
      <c r="M361" s="36">
        <v>0</v>
      </c>
      <c r="N361" s="36">
        <v>1417</v>
      </c>
      <c r="O361" s="36">
        <v>1</v>
      </c>
      <c r="P361" s="36">
        <v>7.0000000000000007E-2</v>
      </c>
      <c r="Q361" s="36">
        <v>585</v>
      </c>
      <c r="R361" s="36">
        <v>584</v>
      </c>
      <c r="S361" s="36">
        <v>0</v>
      </c>
      <c r="T361" s="36">
        <v>0</v>
      </c>
      <c r="U361" s="36">
        <v>99.83</v>
      </c>
      <c r="V361" s="36">
        <v>99.76</v>
      </c>
      <c r="W361" s="36">
        <v>584</v>
      </c>
      <c r="X361" s="36">
        <v>25</v>
      </c>
      <c r="Y361" s="36">
        <v>4.28</v>
      </c>
      <c r="Z361" s="36">
        <v>4346</v>
      </c>
      <c r="AA361" s="36">
        <v>4313</v>
      </c>
      <c r="AB361" s="36">
        <v>99.24</v>
      </c>
      <c r="AC361" s="36">
        <v>5065</v>
      </c>
      <c r="AD361" s="36">
        <v>4927</v>
      </c>
      <c r="AE361" s="36">
        <v>97.28</v>
      </c>
      <c r="AF361" s="36">
        <v>22.17</v>
      </c>
      <c r="AG361" s="36">
        <v>22.12</v>
      </c>
      <c r="AH361" s="36">
        <v>133.32</v>
      </c>
      <c r="AI361" s="36">
        <v>99.76</v>
      </c>
      <c r="AJ361" s="46">
        <f t="shared" ca="1" si="6"/>
        <v>6</v>
      </c>
      <c r="AK361" s="47">
        <v>2.0868113522537564</v>
      </c>
      <c r="AL361" s="48">
        <v>1.4039999999999702</v>
      </c>
      <c r="AM361" s="1">
        <v>0</v>
      </c>
      <c r="AN361" s="1">
        <v>0</v>
      </c>
      <c r="AO361" s="1">
        <v>1</v>
      </c>
      <c r="AP361" s="1">
        <v>0</v>
      </c>
      <c r="AQ361" s="1">
        <v>0</v>
      </c>
      <c r="AR361" s="36">
        <v>1</v>
      </c>
      <c r="AS361" s="36">
        <v>0</v>
      </c>
      <c r="AT361" s="36">
        <v>3</v>
      </c>
      <c r="AU361" s="36">
        <v>0</v>
      </c>
    </row>
    <row r="362" spans="1:47">
      <c r="A362" s="50">
        <v>41910</v>
      </c>
      <c r="B362" s="36" t="s">
        <v>103</v>
      </c>
      <c r="C362" s="36" t="s">
        <v>98</v>
      </c>
      <c r="D362" s="36" t="s">
        <v>419</v>
      </c>
      <c r="E362" s="36" t="s">
        <v>127</v>
      </c>
      <c r="F362" s="36" t="s">
        <v>420</v>
      </c>
      <c r="G362" s="36">
        <v>4</v>
      </c>
      <c r="H362" s="36">
        <v>56</v>
      </c>
      <c r="I362" s="36">
        <v>23</v>
      </c>
      <c r="J362" s="36">
        <v>16.63</v>
      </c>
      <c r="K362" s="36">
        <v>6412</v>
      </c>
      <c r="L362" s="36">
        <v>146</v>
      </c>
      <c r="M362" s="36">
        <v>2.2799999999999998</v>
      </c>
      <c r="N362" s="36">
        <v>6266</v>
      </c>
      <c r="O362" s="36">
        <v>12</v>
      </c>
      <c r="P362" s="36">
        <v>0.19</v>
      </c>
      <c r="Q362" s="36">
        <v>2489</v>
      </c>
      <c r="R362" s="36">
        <v>2443</v>
      </c>
      <c r="S362" s="36">
        <v>0</v>
      </c>
      <c r="T362" s="36">
        <v>0</v>
      </c>
      <c r="U362" s="36">
        <v>98.15</v>
      </c>
      <c r="V362" s="36">
        <v>97.96</v>
      </c>
      <c r="W362" s="36">
        <v>2443</v>
      </c>
      <c r="X362" s="36">
        <v>10</v>
      </c>
      <c r="Y362" s="36">
        <v>0.41</v>
      </c>
      <c r="Z362" s="36">
        <v>4254</v>
      </c>
      <c r="AA362" s="36">
        <v>4158</v>
      </c>
      <c r="AB362" s="36">
        <v>97.74</v>
      </c>
      <c r="AC362" s="36">
        <v>2994</v>
      </c>
      <c r="AD362" s="36">
        <v>2648</v>
      </c>
      <c r="AE362" s="36">
        <v>88.44</v>
      </c>
      <c r="AF362" s="36">
        <v>13.31</v>
      </c>
      <c r="AG362" s="36">
        <v>13.29</v>
      </c>
      <c r="AH362" s="36">
        <v>80.06</v>
      </c>
      <c r="AI362" s="36">
        <v>99.83</v>
      </c>
      <c r="AJ362" s="46">
        <f t="shared" ca="1" si="6"/>
        <v>6</v>
      </c>
      <c r="AK362" s="47">
        <v>1.0718113612004287</v>
      </c>
      <c r="AL362" s="48">
        <v>50.775600000000161</v>
      </c>
      <c r="AM362" s="1">
        <v>0</v>
      </c>
      <c r="AN362" s="1">
        <v>0</v>
      </c>
      <c r="AO362" s="1">
        <v>1</v>
      </c>
      <c r="AP362" s="1">
        <v>0</v>
      </c>
      <c r="AQ362" s="1">
        <v>0</v>
      </c>
      <c r="AR362" s="36">
        <v>0</v>
      </c>
      <c r="AS362" s="36">
        <v>1</v>
      </c>
      <c r="AT362" s="36">
        <v>2</v>
      </c>
      <c r="AU362" s="36">
        <v>6</v>
      </c>
    </row>
    <row r="363" spans="1:47">
      <c r="A363" s="50">
        <v>41910</v>
      </c>
      <c r="B363" s="36" t="s">
        <v>103</v>
      </c>
      <c r="C363" s="36" t="s">
        <v>98</v>
      </c>
      <c r="D363" s="36" t="s">
        <v>416</v>
      </c>
      <c r="E363" s="36" t="s">
        <v>127</v>
      </c>
      <c r="F363" s="36" t="s">
        <v>579</v>
      </c>
      <c r="G363" s="36">
        <v>2</v>
      </c>
      <c r="H363" s="36">
        <v>24</v>
      </c>
      <c r="I363" s="36">
        <v>11</v>
      </c>
      <c r="J363" s="36">
        <v>6.6150000000000002</v>
      </c>
      <c r="K363" s="36">
        <v>2708</v>
      </c>
      <c r="L363" s="36">
        <v>8</v>
      </c>
      <c r="M363" s="36">
        <v>0.3</v>
      </c>
      <c r="N363" s="36">
        <v>2700</v>
      </c>
      <c r="O363" s="36">
        <v>6</v>
      </c>
      <c r="P363" s="36">
        <v>0.22</v>
      </c>
      <c r="Q363" s="36">
        <v>1141</v>
      </c>
      <c r="R363" s="36">
        <v>1116</v>
      </c>
      <c r="S363" s="36">
        <v>3</v>
      </c>
      <c r="T363" s="36">
        <v>0.26</v>
      </c>
      <c r="U363" s="36">
        <v>97.81</v>
      </c>
      <c r="V363" s="36">
        <v>97.59</v>
      </c>
      <c r="W363" s="36">
        <v>1116</v>
      </c>
      <c r="X363" s="36">
        <v>8</v>
      </c>
      <c r="Y363" s="36">
        <v>0.72</v>
      </c>
      <c r="Z363" s="36">
        <v>1627</v>
      </c>
      <c r="AA363" s="36">
        <v>1565</v>
      </c>
      <c r="AB363" s="36">
        <v>96.19</v>
      </c>
      <c r="AC363" s="36">
        <v>1084</v>
      </c>
      <c r="AD363" s="36">
        <v>1016</v>
      </c>
      <c r="AE363" s="36">
        <v>93.73</v>
      </c>
      <c r="AF363" s="36">
        <v>6.25</v>
      </c>
      <c r="AG363" s="36">
        <v>6.23</v>
      </c>
      <c r="AH363" s="36">
        <v>94.48</v>
      </c>
      <c r="AI363" s="36">
        <v>99.65</v>
      </c>
      <c r="AJ363" s="46">
        <f t="shared" ca="1" si="6"/>
        <v>6</v>
      </c>
      <c r="AK363" s="47">
        <v>1.4109347442680775</v>
      </c>
      <c r="AL363" s="48">
        <v>27.498099999999962</v>
      </c>
      <c r="AM363" s="1">
        <v>0</v>
      </c>
      <c r="AN363" s="1">
        <v>0</v>
      </c>
      <c r="AO363" s="1">
        <v>1</v>
      </c>
      <c r="AP363" s="1">
        <v>0</v>
      </c>
      <c r="AQ363" s="1">
        <v>0</v>
      </c>
      <c r="AR363" s="36">
        <v>0</v>
      </c>
      <c r="AS363" s="36">
        <v>1</v>
      </c>
      <c r="AT363" s="36">
        <v>1</v>
      </c>
      <c r="AU363" s="36">
        <v>6</v>
      </c>
    </row>
    <row r="364" spans="1:47">
      <c r="A364" s="50">
        <v>41910</v>
      </c>
      <c r="B364" s="36" t="s">
        <v>103</v>
      </c>
      <c r="C364" s="36" t="s">
        <v>98</v>
      </c>
      <c r="D364" s="36" t="s">
        <v>778</v>
      </c>
      <c r="E364" s="36" t="s">
        <v>127</v>
      </c>
      <c r="F364" s="36" t="s">
        <v>779</v>
      </c>
      <c r="G364" s="36">
        <v>4</v>
      </c>
      <c r="H364" s="36">
        <v>56</v>
      </c>
      <c r="I364" s="36">
        <v>23</v>
      </c>
      <c r="J364" s="36">
        <v>16.63</v>
      </c>
      <c r="K364" s="36">
        <v>8319</v>
      </c>
      <c r="L364" s="36">
        <v>0</v>
      </c>
      <c r="M364" s="36">
        <v>0</v>
      </c>
      <c r="N364" s="36">
        <v>8319</v>
      </c>
      <c r="O364" s="36">
        <v>10</v>
      </c>
      <c r="P364" s="36">
        <v>0.12</v>
      </c>
      <c r="Q364" s="36">
        <v>3017</v>
      </c>
      <c r="R364" s="36">
        <v>2916</v>
      </c>
      <c r="S364" s="36">
        <v>81</v>
      </c>
      <c r="T364" s="36">
        <v>2.68</v>
      </c>
      <c r="U364" s="36">
        <v>96.65</v>
      </c>
      <c r="V364" s="36">
        <v>96.54</v>
      </c>
      <c r="W364" s="36">
        <v>2916</v>
      </c>
      <c r="X364" s="36">
        <v>7</v>
      </c>
      <c r="Y364" s="36">
        <v>0.24</v>
      </c>
      <c r="Z364" s="36">
        <v>1060</v>
      </c>
      <c r="AA364" s="36">
        <v>1039</v>
      </c>
      <c r="AB364" s="36">
        <v>98.02</v>
      </c>
      <c r="AC364" s="36">
        <v>768</v>
      </c>
      <c r="AD364" s="36">
        <v>759</v>
      </c>
      <c r="AE364" s="36">
        <v>98.83</v>
      </c>
      <c r="AF364" s="36">
        <v>44.2</v>
      </c>
      <c r="AG364" s="36">
        <v>43.97</v>
      </c>
      <c r="AH364" s="36">
        <v>265.77999999999997</v>
      </c>
      <c r="AI364" s="36">
        <v>99.49</v>
      </c>
      <c r="AJ364" s="46">
        <f t="shared" ca="1" si="6"/>
        <v>6</v>
      </c>
      <c r="AK364" s="47">
        <v>0.26555386949924126</v>
      </c>
      <c r="AL364" s="48">
        <v>104.38819999999981</v>
      </c>
      <c r="AM364" s="1">
        <v>0</v>
      </c>
      <c r="AN364" s="1">
        <v>0</v>
      </c>
      <c r="AO364" s="1">
        <v>1</v>
      </c>
      <c r="AP364" s="1">
        <v>0</v>
      </c>
      <c r="AQ364" s="1">
        <v>2</v>
      </c>
      <c r="AR364" s="36">
        <v>0</v>
      </c>
      <c r="AS364" s="36">
        <v>1</v>
      </c>
      <c r="AT364" s="36">
        <v>0</v>
      </c>
      <c r="AU364" s="36">
        <v>6</v>
      </c>
    </row>
    <row r="365" spans="1:47">
      <c r="A365" s="50">
        <v>41910</v>
      </c>
      <c r="B365" s="36" t="s">
        <v>103</v>
      </c>
      <c r="C365" s="36" t="s">
        <v>98</v>
      </c>
      <c r="D365" s="36" t="s">
        <v>1125</v>
      </c>
      <c r="E365" s="36" t="s">
        <v>127</v>
      </c>
      <c r="F365" s="36" t="s">
        <v>1126</v>
      </c>
      <c r="G365" s="36">
        <v>2</v>
      </c>
      <c r="H365" s="36">
        <v>24</v>
      </c>
      <c r="I365" s="36">
        <v>11</v>
      </c>
      <c r="J365" s="36">
        <v>6.6150000000000002</v>
      </c>
      <c r="K365" s="36">
        <v>2759</v>
      </c>
      <c r="L365" s="36">
        <v>0</v>
      </c>
      <c r="M365" s="36">
        <v>0</v>
      </c>
      <c r="N365" s="36">
        <v>2759</v>
      </c>
      <c r="O365" s="36">
        <v>1</v>
      </c>
      <c r="P365" s="36">
        <v>0.04</v>
      </c>
      <c r="Q365" s="36">
        <v>1240</v>
      </c>
      <c r="R365" s="36">
        <v>1215</v>
      </c>
      <c r="S365" s="36">
        <v>14</v>
      </c>
      <c r="T365" s="36">
        <v>1.1299999999999999</v>
      </c>
      <c r="U365" s="36">
        <v>97.98</v>
      </c>
      <c r="V365" s="36">
        <v>97.95</v>
      </c>
      <c r="W365" s="36">
        <v>1215</v>
      </c>
      <c r="X365" s="36">
        <v>8</v>
      </c>
      <c r="Y365" s="36">
        <v>0.66</v>
      </c>
      <c r="Z365" s="36">
        <v>344</v>
      </c>
      <c r="AA365" s="36">
        <v>335</v>
      </c>
      <c r="AB365" s="36">
        <v>97.38</v>
      </c>
      <c r="AC365" s="36">
        <v>307</v>
      </c>
      <c r="AD365" s="36">
        <v>304</v>
      </c>
      <c r="AE365" s="36">
        <v>99.02</v>
      </c>
      <c r="AF365" s="36">
        <v>17.489999999999998</v>
      </c>
      <c r="AG365" s="36">
        <v>17.48</v>
      </c>
      <c r="AH365" s="36">
        <v>264.38</v>
      </c>
      <c r="AI365" s="36">
        <v>99.92</v>
      </c>
      <c r="AJ365" s="46">
        <f t="shared" ca="1" si="6"/>
        <v>6</v>
      </c>
      <c r="AK365" s="47">
        <v>0.67567567567567566</v>
      </c>
      <c r="AL365" s="48">
        <v>25.419999999999963</v>
      </c>
      <c r="AM365" s="1">
        <v>0</v>
      </c>
      <c r="AN365" s="1">
        <v>0</v>
      </c>
      <c r="AO365" s="1">
        <v>1</v>
      </c>
      <c r="AP365" s="1">
        <v>0</v>
      </c>
      <c r="AQ365" s="1">
        <v>0</v>
      </c>
      <c r="AR365" s="36">
        <v>0</v>
      </c>
      <c r="AS365" s="36">
        <v>1</v>
      </c>
      <c r="AT365" s="36">
        <v>0</v>
      </c>
      <c r="AU365" s="36">
        <v>1</v>
      </c>
    </row>
    <row r="366" spans="1:47">
      <c r="A366" s="50">
        <v>41910</v>
      </c>
      <c r="B366" s="36" t="s">
        <v>103</v>
      </c>
      <c r="C366" s="36" t="s">
        <v>98</v>
      </c>
      <c r="D366" s="36" t="s">
        <v>195</v>
      </c>
      <c r="E366" s="36" t="s">
        <v>127</v>
      </c>
      <c r="F366" s="36" t="s">
        <v>209</v>
      </c>
      <c r="G366" s="36">
        <v>2</v>
      </c>
      <c r="H366" s="36">
        <v>24</v>
      </c>
      <c r="I366" s="36">
        <v>11</v>
      </c>
      <c r="J366" s="36">
        <v>6.6150000000000002</v>
      </c>
      <c r="K366" s="36">
        <v>1097</v>
      </c>
      <c r="L366" s="36">
        <v>4</v>
      </c>
      <c r="M366" s="36">
        <v>0.36</v>
      </c>
      <c r="N366" s="36">
        <v>1066</v>
      </c>
      <c r="O366" s="36">
        <v>10</v>
      </c>
      <c r="P366" s="36">
        <v>0.94</v>
      </c>
      <c r="Q366" s="36">
        <v>426</v>
      </c>
      <c r="R366" s="36">
        <v>373</v>
      </c>
      <c r="S366" s="36">
        <v>0</v>
      </c>
      <c r="T366" s="36">
        <v>0</v>
      </c>
      <c r="U366" s="36">
        <v>87.56</v>
      </c>
      <c r="V366" s="36">
        <v>86.74</v>
      </c>
      <c r="W366" s="36">
        <v>373</v>
      </c>
      <c r="X366" s="36">
        <v>23</v>
      </c>
      <c r="Y366" s="36">
        <v>6.17</v>
      </c>
      <c r="Z366" s="36">
        <v>354</v>
      </c>
      <c r="AA366" s="36">
        <v>327</v>
      </c>
      <c r="AB366" s="36">
        <v>92.37</v>
      </c>
      <c r="AC366" s="36">
        <v>378</v>
      </c>
      <c r="AD366" s="36">
        <v>361</v>
      </c>
      <c r="AE366" s="36">
        <v>95.5</v>
      </c>
      <c r="AF366" s="36">
        <v>6.21</v>
      </c>
      <c r="AG366" s="36">
        <v>5.7</v>
      </c>
      <c r="AH366" s="36">
        <v>93.85</v>
      </c>
      <c r="AI366" s="36">
        <v>91.75</v>
      </c>
      <c r="AJ366" s="46">
        <f t="shared" ca="1" si="6"/>
        <v>6</v>
      </c>
      <c r="AK366" s="47">
        <v>5.6511056511056514</v>
      </c>
      <c r="AL366" s="48">
        <v>56.487600000000022</v>
      </c>
      <c r="AM366" s="1">
        <v>1</v>
      </c>
      <c r="AN366" s="1">
        <v>1</v>
      </c>
      <c r="AO366" s="1">
        <v>4</v>
      </c>
      <c r="AP366" s="1">
        <v>2</v>
      </c>
      <c r="AQ366" s="1">
        <v>7</v>
      </c>
      <c r="AR366" s="36">
        <v>1</v>
      </c>
      <c r="AS366" s="36">
        <v>1</v>
      </c>
      <c r="AT366" s="36">
        <v>7</v>
      </c>
      <c r="AU366" s="36">
        <v>7</v>
      </c>
    </row>
    <row r="367" spans="1:47">
      <c r="A367" s="50">
        <v>41910</v>
      </c>
      <c r="B367" s="36" t="s">
        <v>103</v>
      </c>
      <c r="C367" s="36" t="s">
        <v>104</v>
      </c>
      <c r="D367" s="36" t="s">
        <v>224</v>
      </c>
      <c r="E367" s="36" t="s">
        <v>225</v>
      </c>
      <c r="F367" s="36" t="s">
        <v>374</v>
      </c>
      <c r="G367" s="36">
        <v>4</v>
      </c>
      <c r="H367" s="36">
        <v>56</v>
      </c>
      <c r="I367" s="36">
        <v>23</v>
      </c>
      <c r="J367" s="36">
        <v>16.63</v>
      </c>
      <c r="K367" s="36">
        <v>4006</v>
      </c>
      <c r="L367" s="36">
        <v>0</v>
      </c>
      <c r="M367" s="36">
        <v>0</v>
      </c>
      <c r="N367" s="36">
        <v>4006</v>
      </c>
      <c r="O367" s="36">
        <v>7</v>
      </c>
      <c r="P367" s="36">
        <v>0.17</v>
      </c>
      <c r="Q367" s="36">
        <v>1939</v>
      </c>
      <c r="R367" s="36">
        <v>1894</v>
      </c>
      <c r="S367" s="36">
        <v>0</v>
      </c>
      <c r="T367" s="36">
        <v>0</v>
      </c>
      <c r="U367" s="36">
        <v>97.68</v>
      </c>
      <c r="V367" s="36">
        <v>97.51</v>
      </c>
      <c r="W367" s="36">
        <v>1894</v>
      </c>
      <c r="X367" s="36">
        <v>42</v>
      </c>
      <c r="Y367" s="36">
        <v>2.2200000000000002</v>
      </c>
      <c r="Z367" s="36">
        <v>130</v>
      </c>
      <c r="AA367" s="36">
        <v>130</v>
      </c>
      <c r="AB367" s="36">
        <v>100</v>
      </c>
      <c r="AC367" s="36">
        <v>133</v>
      </c>
      <c r="AD367" s="36">
        <v>129</v>
      </c>
      <c r="AE367" s="36">
        <v>96.99</v>
      </c>
      <c r="AF367" s="36">
        <v>28.02</v>
      </c>
      <c r="AG367" s="36">
        <v>28.02</v>
      </c>
      <c r="AH367" s="36">
        <v>168.5</v>
      </c>
      <c r="AI367" s="36">
        <v>100</v>
      </c>
      <c r="AJ367" s="46">
        <f t="shared" ca="1" si="6"/>
        <v>6</v>
      </c>
      <c r="AK367" s="47">
        <v>2.2187004754358162</v>
      </c>
      <c r="AL367" s="48">
        <v>48.281099999999896</v>
      </c>
      <c r="AM367" s="1">
        <v>0</v>
      </c>
      <c r="AN367" s="1">
        <v>0</v>
      </c>
      <c r="AO367" s="1">
        <v>2</v>
      </c>
      <c r="AP367" s="1">
        <v>0</v>
      </c>
      <c r="AQ367" s="1">
        <v>0</v>
      </c>
      <c r="AR367" s="36">
        <v>1</v>
      </c>
      <c r="AS367" s="36">
        <v>1</v>
      </c>
      <c r="AT367" s="36">
        <v>5</v>
      </c>
      <c r="AU367" s="36">
        <v>2</v>
      </c>
    </row>
    <row r="368" spans="1:47">
      <c r="A368" s="50">
        <v>41910</v>
      </c>
      <c r="B368" s="36" t="s">
        <v>103</v>
      </c>
      <c r="C368" s="36" t="s">
        <v>104</v>
      </c>
      <c r="D368" s="36" t="s">
        <v>918</v>
      </c>
      <c r="E368" s="36" t="s">
        <v>225</v>
      </c>
      <c r="F368" s="36" t="s">
        <v>919</v>
      </c>
      <c r="G368" s="36">
        <v>6</v>
      </c>
      <c r="H368" s="36">
        <v>88</v>
      </c>
      <c r="I368" s="36">
        <v>35</v>
      </c>
      <c r="J368" s="36">
        <v>27.34</v>
      </c>
      <c r="K368" s="36">
        <v>3767</v>
      </c>
      <c r="L368" s="36">
        <v>0</v>
      </c>
      <c r="M368" s="36">
        <v>0</v>
      </c>
      <c r="N368" s="36">
        <v>3767</v>
      </c>
      <c r="O368" s="36">
        <v>0</v>
      </c>
      <c r="P368" s="36">
        <v>0</v>
      </c>
      <c r="Q368" s="36">
        <v>1602</v>
      </c>
      <c r="R368" s="36">
        <v>1544</v>
      </c>
      <c r="S368" s="36">
        <v>52</v>
      </c>
      <c r="T368" s="36">
        <v>3.25</v>
      </c>
      <c r="U368" s="36">
        <v>96.38</v>
      </c>
      <c r="V368" s="36">
        <v>96.38</v>
      </c>
      <c r="W368" s="36">
        <v>1544</v>
      </c>
      <c r="X368" s="36">
        <v>4</v>
      </c>
      <c r="Y368" s="36">
        <v>0.26</v>
      </c>
      <c r="Z368" s="36">
        <v>141</v>
      </c>
      <c r="AA368" s="36">
        <v>135</v>
      </c>
      <c r="AB368" s="36">
        <v>95.74</v>
      </c>
      <c r="AC368" s="36">
        <v>78</v>
      </c>
      <c r="AD368" s="36">
        <v>76</v>
      </c>
      <c r="AE368" s="36">
        <v>97.44</v>
      </c>
      <c r="AF368" s="36">
        <v>30.94</v>
      </c>
      <c r="AG368" s="36">
        <v>30.94</v>
      </c>
      <c r="AH368" s="36">
        <v>113.18</v>
      </c>
      <c r="AI368" s="36">
        <v>100</v>
      </c>
      <c r="AJ368" s="46">
        <f t="shared" ca="1" si="6"/>
        <v>6</v>
      </c>
      <c r="AK368" s="47">
        <v>0.26936026936026936</v>
      </c>
      <c r="AL368" s="48">
        <v>57.992400000000067</v>
      </c>
      <c r="AM368" s="1">
        <v>0</v>
      </c>
      <c r="AN368" s="1">
        <v>0</v>
      </c>
      <c r="AO368" s="1">
        <v>1</v>
      </c>
      <c r="AP368" s="1">
        <v>0</v>
      </c>
      <c r="AQ368" s="1">
        <v>2</v>
      </c>
      <c r="AR368" s="36">
        <v>0</v>
      </c>
      <c r="AS368" s="36">
        <v>1</v>
      </c>
      <c r="AT368" s="36">
        <v>0</v>
      </c>
      <c r="AU368" s="36">
        <v>4</v>
      </c>
    </row>
    <row r="369" spans="1:47">
      <c r="A369" s="50">
        <v>41910</v>
      </c>
      <c r="B369" s="36" t="s">
        <v>103</v>
      </c>
      <c r="C369" s="36" t="s">
        <v>104</v>
      </c>
      <c r="D369" s="36" t="s">
        <v>661</v>
      </c>
      <c r="E369" s="36" t="s">
        <v>221</v>
      </c>
      <c r="F369" s="36" t="s">
        <v>690</v>
      </c>
      <c r="G369" s="36">
        <v>4</v>
      </c>
      <c r="H369" s="36">
        <v>56</v>
      </c>
      <c r="I369" s="36">
        <v>23</v>
      </c>
      <c r="J369" s="36">
        <v>16.63</v>
      </c>
      <c r="K369" s="36">
        <v>9884</v>
      </c>
      <c r="L369" s="36">
        <v>33</v>
      </c>
      <c r="M369" s="36">
        <v>0.33</v>
      </c>
      <c r="N369" s="36">
        <v>9821</v>
      </c>
      <c r="O369" s="36">
        <v>19</v>
      </c>
      <c r="P369" s="36">
        <v>0.19</v>
      </c>
      <c r="Q369" s="36">
        <v>2938</v>
      </c>
      <c r="R369" s="36">
        <v>2859</v>
      </c>
      <c r="S369" s="36">
        <v>37</v>
      </c>
      <c r="T369" s="36">
        <v>1.26</v>
      </c>
      <c r="U369" s="36">
        <v>97.31</v>
      </c>
      <c r="V369" s="36">
        <v>97.12</v>
      </c>
      <c r="W369" s="36">
        <v>2859</v>
      </c>
      <c r="X369" s="36">
        <v>11</v>
      </c>
      <c r="Y369" s="36">
        <v>0.38</v>
      </c>
      <c r="Z369" s="36">
        <v>916</v>
      </c>
      <c r="AA369" s="36">
        <v>841</v>
      </c>
      <c r="AB369" s="36">
        <v>91.81</v>
      </c>
      <c r="AC369" s="36">
        <v>691</v>
      </c>
      <c r="AD369" s="36">
        <v>664</v>
      </c>
      <c r="AE369" s="36">
        <v>96.09</v>
      </c>
      <c r="AF369" s="36">
        <v>41.61</v>
      </c>
      <c r="AG369" s="36">
        <v>41.44</v>
      </c>
      <c r="AH369" s="36">
        <v>250.23</v>
      </c>
      <c r="AI369" s="36">
        <v>99.59</v>
      </c>
      <c r="AJ369" s="46">
        <f t="shared" ca="1" si="6"/>
        <v>6</v>
      </c>
      <c r="AK369" s="47">
        <v>0.41014168530947054</v>
      </c>
      <c r="AL369" s="48">
        <v>84.614399999999861</v>
      </c>
      <c r="AM369" s="1">
        <v>0</v>
      </c>
      <c r="AN369" s="1">
        <v>0</v>
      </c>
      <c r="AO369" s="1">
        <v>1</v>
      </c>
      <c r="AP369" s="1">
        <v>0</v>
      </c>
      <c r="AQ369" s="1">
        <v>0</v>
      </c>
      <c r="AR369" s="36">
        <v>0</v>
      </c>
      <c r="AS369" s="36">
        <v>1</v>
      </c>
      <c r="AT369" s="36">
        <v>0</v>
      </c>
      <c r="AU369" s="36">
        <v>3</v>
      </c>
    </row>
    <row r="370" spans="1:47">
      <c r="A370" s="50">
        <v>41910</v>
      </c>
      <c r="B370" s="36" t="s">
        <v>103</v>
      </c>
      <c r="C370" s="36" t="s">
        <v>104</v>
      </c>
      <c r="D370" s="36" t="s">
        <v>959</v>
      </c>
      <c r="E370" s="36" t="s">
        <v>221</v>
      </c>
      <c r="F370" s="36" t="s">
        <v>960</v>
      </c>
      <c r="G370" s="36">
        <v>2</v>
      </c>
      <c r="H370" s="36">
        <v>24</v>
      </c>
      <c r="I370" s="36">
        <v>11</v>
      </c>
      <c r="J370" s="36">
        <v>6.6150000000000002</v>
      </c>
      <c r="K370" s="36">
        <v>2188</v>
      </c>
      <c r="L370" s="36">
        <v>14</v>
      </c>
      <c r="M370" s="36">
        <v>0.64</v>
      </c>
      <c r="N370" s="36">
        <v>2154</v>
      </c>
      <c r="O370" s="36">
        <v>3</v>
      </c>
      <c r="P370" s="36">
        <v>0.14000000000000001</v>
      </c>
      <c r="Q370" s="36">
        <v>554</v>
      </c>
      <c r="R370" s="36">
        <v>535</v>
      </c>
      <c r="S370" s="36">
        <v>0</v>
      </c>
      <c r="T370" s="36">
        <v>0</v>
      </c>
      <c r="U370" s="36">
        <v>96.57</v>
      </c>
      <c r="V370" s="36">
        <v>96.44</v>
      </c>
      <c r="W370" s="36">
        <v>535</v>
      </c>
      <c r="X370" s="36">
        <v>0</v>
      </c>
      <c r="Y370" s="36">
        <v>0</v>
      </c>
      <c r="Z370" s="36">
        <v>178</v>
      </c>
      <c r="AA370" s="36">
        <v>175</v>
      </c>
      <c r="AB370" s="36">
        <v>98.31</v>
      </c>
      <c r="AC370" s="36">
        <v>176</v>
      </c>
      <c r="AD370" s="36">
        <v>173</v>
      </c>
      <c r="AE370" s="36">
        <v>98.3</v>
      </c>
      <c r="AF370" s="36">
        <v>5.94</v>
      </c>
      <c r="AG370" s="36">
        <v>1.7</v>
      </c>
      <c r="AH370" s="36">
        <v>89.83</v>
      </c>
      <c r="AI370" s="36">
        <v>28.59</v>
      </c>
      <c r="AJ370" s="46">
        <f t="shared" ca="1" si="6"/>
        <v>6</v>
      </c>
      <c r="AK370" s="47">
        <v>0</v>
      </c>
      <c r="AL370" s="48">
        <v>19.722400000000011</v>
      </c>
      <c r="AM370" s="1">
        <v>0</v>
      </c>
      <c r="AN370" s="1">
        <v>0</v>
      </c>
      <c r="AO370" s="1">
        <v>1</v>
      </c>
      <c r="AP370" s="1">
        <v>0</v>
      </c>
      <c r="AQ370" s="1">
        <v>0</v>
      </c>
      <c r="AR370" s="36">
        <v>0</v>
      </c>
      <c r="AS370" s="36">
        <v>1</v>
      </c>
      <c r="AT370" s="36">
        <v>0</v>
      </c>
      <c r="AU370" s="36">
        <v>2</v>
      </c>
    </row>
    <row r="371" spans="1:47">
      <c r="A371" s="50">
        <v>41910</v>
      </c>
      <c r="B371" s="36" t="s">
        <v>103</v>
      </c>
      <c r="C371" s="36" t="s">
        <v>104</v>
      </c>
      <c r="D371" s="36" t="s">
        <v>314</v>
      </c>
      <c r="E371" s="36" t="s">
        <v>221</v>
      </c>
      <c r="F371" s="36" t="s">
        <v>315</v>
      </c>
      <c r="G371" s="36">
        <v>4</v>
      </c>
      <c r="H371" s="36">
        <v>56</v>
      </c>
      <c r="I371" s="36">
        <v>23</v>
      </c>
      <c r="J371" s="36">
        <v>16.63</v>
      </c>
      <c r="K371" s="36">
        <v>1325</v>
      </c>
      <c r="L371" s="36">
        <v>0</v>
      </c>
      <c r="M371" s="36">
        <v>0</v>
      </c>
      <c r="N371" s="36">
        <v>1325</v>
      </c>
      <c r="O371" s="36">
        <v>1</v>
      </c>
      <c r="P371" s="36">
        <v>0.08</v>
      </c>
      <c r="Q371" s="36">
        <v>582</v>
      </c>
      <c r="R371" s="36">
        <v>570</v>
      </c>
      <c r="S371" s="36">
        <v>0</v>
      </c>
      <c r="T371" s="36">
        <v>0</v>
      </c>
      <c r="U371" s="36">
        <v>97.94</v>
      </c>
      <c r="V371" s="36">
        <v>97.86</v>
      </c>
      <c r="W371" s="36">
        <v>570</v>
      </c>
      <c r="X371" s="36">
        <v>1</v>
      </c>
      <c r="Y371" s="36">
        <v>0.18</v>
      </c>
      <c r="Z371" s="36">
        <v>1019</v>
      </c>
      <c r="AA371" s="36">
        <v>1005</v>
      </c>
      <c r="AB371" s="36">
        <v>98.63</v>
      </c>
      <c r="AC371" s="36">
        <v>778</v>
      </c>
      <c r="AD371" s="36">
        <v>741</v>
      </c>
      <c r="AE371" s="36">
        <v>95.24</v>
      </c>
      <c r="AF371" s="36">
        <v>3.87</v>
      </c>
      <c r="AG371" s="36">
        <v>0.23</v>
      </c>
      <c r="AH371" s="36">
        <v>23.26</v>
      </c>
      <c r="AI371" s="36">
        <v>6.02</v>
      </c>
      <c r="AJ371" s="46">
        <f t="shared" ca="1" si="6"/>
        <v>6</v>
      </c>
      <c r="AK371" s="47">
        <v>0.32679738562091504</v>
      </c>
      <c r="AL371" s="48">
        <v>12.454800000000002</v>
      </c>
      <c r="AM371" s="1">
        <v>0</v>
      </c>
      <c r="AN371" s="1">
        <v>0</v>
      </c>
      <c r="AO371" s="1">
        <v>1</v>
      </c>
      <c r="AP371" s="1">
        <v>0</v>
      </c>
      <c r="AQ371" s="1">
        <v>0</v>
      </c>
      <c r="AR371" s="36">
        <v>0</v>
      </c>
      <c r="AS371" s="36">
        <v>1</v>
      </c>
      <c r="AT371" s="36">
        <v>0</v>
      </c>
      <c r="AU371" s="36">
        <v>7</v>
      </c>
    </row>
    <row r="372" spans="1:47">
      <c r="A372" s="50">
        <v>41910</v>
      </c>
      <c r="B372" s="36" t="s">
        <v>103</v>
      </c>
      <c r="C372" s="36" t="s">
        <v>104</v>
      </c>
      <c r="D372" s="36" t="s">
        <v>867</v>
      </c>
      <c r="E372" s="36" t="s">
        <v>221</v>
      </c>
      <c r="F372" s="36" t="s">
        <v>868</v>
      </c>
      <c r="G372" s="36">
        <v>4</v>
      </c>
      <c r="H372" s="36">
        <v>56</v>
      </c>
      <c r="I372" s="36">
        <v>23</v>
      </c>
      <c r="J372" s="36">
        <v>16.63</v>
      </c>
      <c r="K372" s="36">
        <v>2850</v>
      </c>
      <c r="L372" s="36">
        <v>21</v>
      </c>
      <c r="M372" s="36">
        <v>0.74</v>
      </c>
      <c r="N372" s="36">
        <v>2829</v>
      </c>
      <c r="O372" s="36">
        <v>4</v>
      </c>
      <c r="P372" s="36">
        <v>0.14000000000000001</v>
      </c>
      <c r="Q372" s="36">
        <v>1270</v>
      </c>
      <c r="R372" s="36">
        <v>1265</v>
      </c>
      <c r="S372" s="36">
        <v>0</v>
      </c>
      <c r="T372" s="36">
        <v>0</v>
      </c>
      <c r="U372" s="36">
        <v>99.61</v>
      </c>
      <c r="V372" s="36">
        <v>99.47</v>
      </c>
      <c r="W372" s="36">
        <v>1265</v>
      </c>
      <c r="X372" s="36">
        <v>32</v>
      </c>
      <c r="Y372" s="36">
        <v>2.5299999999999998</v>
      </c>
      <c r="Z372" s="36">
        <v>412</v>
      </c>
      <c r="AA372" s="36">
        <v>411</v>
      </c>
      <c r="AB372" s="36">
        <v>99.76</v>
      </c>
      <c r="AC372" s="36">
        <v>460</v>
      </c>
      <c r="AD372" s="36">
        <v>456</v>
      </c>
      <c r="AE372" s="36">
        <v>99.13</v>
      </c>
      <c r="AF372" s="36">
        <v>19.27</v>
      </c>
      <c r="AG372" s="36">
        <v>18.97</v>
      </c>
      <c r="AH372" s="36">
        <v>115.89</v>
      </c>
      <c r="AI372" s="36">
        <v>98.42</v>
      </c>
      <c r="AJ372" s="46">
        <f t="shared" ca="1" si="6"/>
        <v>6</v>
      </c>
      <c r="AK372" s="47">
        <v>2.4427480916030535</v>
      </c>
      <c r="AL372" s="48">
        <v>6.731000000000015</v>
      </c>
      <c r="AM372" s="1">
        <v>0</v>
      </c>
      <c r="AN372" s="1">
        <v>0</v>
      </c>
      <c r="AO372" s="1">
        <v>1</v>
      </c>
      <c r="AP372" s="1">
        <v>0</v>
      </c>
      <c r="AQ372" s="1">
        <v>0</v>
      </c>
      <c r="AR372" s="36">
        <v>1</v>
      </c>
      <c r="AS372" s="36">
        <v>0</v>
      </c>
      <c r="AT372" s="36">
        <v>1</v>
      </c>
      <c r="AU372" s="36">
        <v>0</v>
      </c>
    </row>
    <row r="373" spans="1:47">
      <c r="A373" s="50">
        <v>41910</v>
      </c>
      <c r="B373" s="36" t="s">
        <v>103</v>
      </c>
      <c r="C373" s="36" t="s">
        <v>104</v>
      </c>
      <c r="D373" s="36" t="s">
        <v>316</v>
      </c>
      <c r="E373" s="36" t="s">
        <v>221</v>
      </c>
      <c r="F373" s="36" t="s">
        <v>317</v>
      </c>
      <c r="G373" s="36">
        <v>4</v>
      </c>
      <c r="H373" s="36">
        <v>56</v>
      </c>
      <c r="I373" s="36">
        <v>23</v>
      </c>
      <c r="J373" s="36">
        <v>16.63</v>
      </c>
      <c r="K373" s="36">
        <v>3913</v>
      </c>
      <c r="L373" s="36">
        <v>0</v>
      </c>
      <c r="M373" s="36">
        <v>0</v>
      </c>
      <c r="N373" s="36">
        <v>3888</v>
      </c>
      <c r="O373" s="36">
        <v>2</v>
      </c>
      <c r="P373" s="36">
        <v>0.05</v>
      </c>
      <c r="Q373" s="36">
        <v>1807</v>
      </c>
      <c r="R373" s="36">
        <v>1740</v>
      </c>
      <c r="S373" s="36">
        <v>0</v>
      </c>
      <c r="T373" s="36">
        <v>0</v>
      </c>
      <c r="U373" s="36">
        <v>96.29</v>
      </c>
      <c r="V373" s="36">
        <v>96.24</v>
      </c>
      <c r="W373" s="36">
        <v>1740</v>
      </c>
      <c r="X373" s="36">
        <v>9</v>
      </c>
      <c r="Y373" s="36">
        <v>0.52</v>
      </c>
      <c r="Z373" s="36">
        <v>1386</v>
      </c>
      <c r="AA373" s="36">
        <v>1324</v>
      </c>
      <c r="AB373" s="36">
        <v>95.53</v>
      </c>
      <c r="AC373" s="36">
        <v>1432</v>
      </c>
      <c r="AD373" s="36">
        <v>1351</v>
      </c>
      <c r="AE373" s="36">
        <v>94.34</v>
      </c>
      <c r="AF373" s="36">
        <v>26.83</v>
      </c>
      <c r="AG373" s="36">
        <v>26.67</v>
      </c>
      <c r="AH373" s="36">
        <v>161.31</v>
      </c>
      <c r="AI373" s="36">
        <v>99.43</v>
      </c>
      <c r="AJ373" s="46">
        <f t="shared" ca="1" si="6"/>
        <v>6</v>
      </c>
      <c r="AK373" s="47">
        <v>0.50933786078098475</v>
      </c>
      <c r="AL373" s="48">
        <v>67.94320000000009</v>
      </c>
      <c r="AM373" s="1">
        <v>0</v>
      </c>
      <c r="AN373" s="1">
        <v>0</v>
      </c>
      <c r="AO373" s="1">
        <v>1</v>
      </c>
      <c r="AP373" s="1">
        <v>0</v>
      </c>
      <c r="AQ373" s="1">
        <v>2</v>
      </c>
      <c r="AR373" s="36">
        <v>0</v>
      </c>
      <c r="AS373" s="36">
        <v>1</v>
      </c>
      <c r="AT373" s="36">
        <v>0</v>
      </c>
      <c r="AU373" s="36">
        <v>6</v>
      </c>
    </row>
    <row r="374" spans="1:47">
      <c r="A374" s="50">
        <v>41910</v>
      </c>
      <c r="B374" s="36" t="s">
        <v>103</v>
      </c>
      <c r="C374" s="36" t="s">
        <v>105</v>
      </c>
      <c r="D374" s="36" t="s">
        <v>226</v>
      </c>
      <c r="E374" s="36" t="s">
        <v>106</v>
      </c>
      <c r="F374" s="36" t="s">
        <v>227</v>
      </c>
      <c r="G374" s="36">
        <v>4</v>
      </c>
      <c r="H374" s="36">
        <v>56</v>
      </c>
      <c r="I374" s="36">
        <v>23</v>
      </c>
      <c r="J374" s="36">
        <v>16.63</v>
      </c>
      <c r="K374" s="36">
        <v>5098</v>
      </c>
      <c r="L374" s="36">
        <v>0</v>
      </c>
      <c r="M374" s="36">
        <v>0</v>
      </c>
      <c r="N374" s="36">
        <v>5098</v>
      </c>
      <c r="O374" s="36">
        <v>122</v>
      </c>
      <c r="P374" s="36">
        <v>2.39</v>
      </c>
      <c r="Q374" s="36">
        <v>1761</v>
      </c>
      <c r="R374" s="36">
        <v>1713</v>
      </c>
      <c r="S374" s="36">
        <v>0</v>
      </c>
      <c r="T374" s="36">
        <v>0</v>
      </c>
      <c r="U374" s="36">
        <v>97.27</v>
      </c>
      <c r="V374" s="36">
        <v>94.95</v>
      </c>
      <c r="W374" s="36">
        <v>1713</v>
      </c>
      <c r="X374" s="36">
        <v>13</v>
      </c>
      <c r="Y374" s="36">
        <v>0.76</v>
      </c>
      <c r="Z374" s="36">
        <v>791</v>
      </c>
      <c r="AA374" s="36">
        <v>747</v>
      </c>
      <c r="AB374" s="36">
        <v>94.44</v>
      </c>
      <c r="AC374" s="36">
        <v>858</v>
      </c>
      <c r="AD374" s="36">
        <v>766</v>
      </c>
      <c r="AE374" s="36">
        <v>89.28</v>
      </c>
      <c r="AF374" s="36">
        <v>17.63</v>
      </c>
      <c r="AG374" s="36">
        <v>13.59</v>
      </c>
      <c r="AH374" s="36">
        <v>105.99</v>
      </c>
      <c r="AI374" s="36">
        <v>77.08</v>
      </c>
      <c r="AJ374" s="46">
        <f t="shared" ca="1" si="6"/>
        <v>6</v>
      </c>
      <c r="AK374" s="47">
        <v>0.75057736720554269</v>
      </c>
      <c r="AL374" s="48">
        <v>88.930499999999952</v>
      </c>
      <c r="AM374" s="1">
        <v>0</v>
      </c>
      <c r="AN374" s="1">
        <v>1</v>
      </c>
      <c r="AO374" s="1">
        <v>2</v>
      </c>
      <c r="AP374" s="1">
        <v>0</v>
      </c>
      <c r="AQ374" s="1">
        <v>3</v>
      </c>
      <c r="AR374" s="36">
        <v>0</v>
      </c>
      <c r="AS374" s="36">
        <v>1</v>
      </c>
      <c r="AT374" s="36">
        <v>1</v>
      </c>
      <c r="AU374" s="36">
        <v>7</v>
      </c>
    </row>
    <row r="375" spans="1:47">
      <c r="A375" s="50">
        <v>41910</v>
      </c>
      <c r="B375" s="36" t="s">
        <v>103</v>
      </c>
      <c r="C375" s="36" t="s">
        <v>105</v>
      </c>
      <c r="D375" s="36" t="s">
        <v>347</v>
      </c>
      <c r="E375" s="36" t="s">
        <v>106</v>
      </c>
      <c r="F375" s="36" t="s">
        <v>348</v>
      </c>
      <c r="G375" s="36">
        <v>4</v>
      </c>
      <c r="H375" s="36">
        <v>56</v>
      </c>
      <c r="I375" s="36">
        <v>23</v>
      </c>
      <c r="J375" s="36">
        <v>16.63</v>
      </c>
      <c r="K375" s="36">
        <v>2138</v>
      </c>
      <c r="L375" s="36">
        <v>0</v>
      </c>
      <c r="M375" s="36">
        <v>0</v>
      </c>
      <c r="N375" s="36">
        <v>2138</v>
      </c>
      <c r="O375" s="36">
        <v>2</v>
      </c>
      <c r="P375" s="36">
        <v>0.09</v>
      </c>
      <c r="Q375" s="36">
        <v>827</v>
      </c>
      <c r="R375" s="36">
        <v>787</v>
      </c>
      <c r="S375" s="36">
        <v>0</v>
      </c>
      <c r="T375" s="36">
        <v>0</v>
      </c>
      <c r="U375" s="36">
        <v>95.16</v>
      </c>
      <c r="V375" s="36">
        <v>95.07</v>
      </c>
      <c r="W375" s="36">
        <v>787</v>
      </c>
      <c r="X375" s="36">
        <v>4</v>
      </c>
      <c r="Y375" s="36">
        <v>0.51</v>
      </c>
      <c r="Z375" s="36">
        <v>61</v>
      </c>
      <c r="AA375" s="36">
        <v>60</v>
      </c>
      <c r="AB375" s="36">
        <v>98.36</v>
      </c>
      <c r="AC375" s="36">
        <v>56</v>
      </c>
      <c r="AD375" s="36">
        <v>56</v>
      </c>
      <c r="AE375" s="36">
        <v>100</v>
      </c>
      <c r="AF375" s="36">
        <v>9.51</v>
      </c>
      <c r="AG375" s="36">
        <v>0.26</v>
      </c>
      <c r="AH375" s="36">
        <v>57.2</v>
      </c>
      <c r="AI375" s="36">
        <v>2.79</v>
      </c>
      <c r="AJ375" s="46">
        <f t="shared" ca="1" si="6"/>
        <v>6</v>
      </c>
      <c r="AK375" s="47">
        <v>0.51085568326947639</v>
      </c>
      <c r="AL375" s="48">
        <v>40.771100000000054</v>
      </c>
      <c r="AM375" s="1">
        <v>0</v>
      </c>
      <c r="AN375" s="1">
        <v>0</v>
      </c>
      <c r="AO375" s="1">
        <v>1</v>
      </c>
      <c r="AP375" s="1">
        <v>0</v>
      </c>
      <c r="AQ375" s="1">
        <v>0</v>
      </c>
      <c r="AR375" s="36">
        <v>0</v>
      </c>
      <c r="AS375" s="36">
        <v>1</v>
      </c>
      <c r="AT375" s="36">
        <v>0</v>
      </c>
      <c r="AU375" s="36">
        <v>6</v>
      </c>
    </row>
    <row r="376" spans="1:47">
      <c r="A376" s="50">
        <v>41910</v>
      </c>
      <c r="B376" s="36" t="s">
        <v>103</v>
      </c>
      <c r="C376" s="36" t="s">
        <v>105</v>
      </c>
      <c r="D376" s="36" t="s">
        <v>245</v>
      </c>
      <c r="E376" s="36" t="s">
        <v>106</v>
      </c>
      <c r="F376" s="36" t="s">
        <v>246</v>
      </c>
      <c r="G376" s="36">
        <v>2</v>
      </c>
      <c r="H376" s="36">
        <v>24</v>
      </c>
      <c r="I376" s="36">
        <v>11</v>
      </c>
      <c r="J376" s="36">
        <v>6.6150000000000002</v>
      </c>
      <c r="K376" s="36">
        <v>1133</v>
      </c>
      <c r="L376" s="36">
        <v>1</v>
      </c>
      <c r="M376" s="36">
        <v>0.09</v>
      </c>
      <c r="N376" s="36">
        <v>1132</v>
      </c>
      <c r="O376" s="36">
        <v>2</v>
      </c>
      <c r="P376" s="36">
        <v>0.18</v>
      </c>
      <c r="Q376" s="36">
        <v>439</v>
      </c>
      <c r="R376" s="36">
        <v>424</v>
      </c>
      <c r="S376" s="36">
        <v>0</v>
      </c>
      <c r="T376" s="36">
        <v>0</v>
      </c>
      <c r="U376" s="36">
        <v>96.58</v>
      </c>
      <c r="V376" s="36">
        <v>96.41</v>
      </c>
      <c r="W376" s="36">
        <v>424</v>
      </c>
      <c r="X376" s="36">
        <v>5</v>
      </c>
      <c r="Y376" s="36">
        <v>1.18</v>
      </c>
      <c r="Z376" s="36">
        <v>679</v>
      </c>
      <c r="AA376" s="36">
        <v>666</v>
      </c>
      <c r="AB376" s="36">
        <v>98.09</v>
      </c>
      <c r="AC376" s="36">
        <v>533</v>
      </c>
      <c r="AD376" s="36">
        <v>495</v>
      </c>
      <c r="AE376" s="36">
        <v>92.87</v>
      </c>
      <c r="AF376" s="36">
        <v>3.55</v>
      </c>
      <c r="AG376" s="36">
        <v>3.42</v>
      </c>
      <c r="AH376" s="36">
        <v>53.61</v>
      </c>
      <c r="AI376" s="36">
        <v>96.5</v>
      </c>
      <c r="AJ376" s="46">
        <f t="shared" ca="1" si="6"/>
        <v>6</v>
      </c>
      <c r="AK376" s="47">
        <v>1.9762845849802373</v>
      </c>
      <c r="AL376" s="48">
        <v>15.760100000000016</v>
      </c>
      <c r="AM376" s="1">
        <v>0</v>
      </c>
      <c r="AN376" s="1">
        <v>0</v>
      </c>
      <c r="AO376" s="1">
        <v>1</v>
      </c>
      <c r="AP376" s="1">
        <v>0</v>
      </c>
      <c r="AQ376" s="1">
        <v>2</v>
      </c>
      <c r="AR376" s="36">
        <v>0</v>
      </c>
      <c r="AS376" s="36">
        <v>1</v>
      </c>
      <c r="AT376" s="36">
        <v>1</v>
      </c>
      <c r="AU376" s="36">
        <v>7</v>
      </c>
    </row>
    <row r="377" spans="1:47">
      <c r="A377" s="50">
        <v>41910</v>
      </c>
      <c r="B377" s="36" t="s">
        <v>103</v>
      </c>
      <c r="C377" s="36" t="s">
        <v>105</v>
      </c>
      <c r="D377" s="36" t="s">
        <v>318</v>
      </c>
      <c r="E377" s="36" t="s">
        <v>106</v>
      </c>
      <c r="F377" s="36" t="s">
        <v>319</v>
      </c>
      <c r="G377" s="36">
        <v>4</v>
      </c>
      <c r="H377" s="36">
        <v>56</v>
      </c>
      <c r="I377" s="36">
        <v>23</v>
      </c>
      <c r="J377" s="36">
        <v>16.63</v>
      </c>
      <c r="K377" s="36">
        <v>6299</v>
      </c>
      <c r="L377" s="36">
        <v>0</v>
      </c>
      <c r="M377" s="36">
        <v>0</v>
      </c>
      <c r="N377" s="36">
        <v>6299</v>
      </c>
      <c r="O377" s="36">
        <v>149</v>
      </c>
      <c r="P377" s="36">
        <v>2.37</v>
      </c>
      <c r="Q377" s="36">
        <v>1547</v>
      </c>
      <c r="R377" s="36">
        <v>1518</v>
      </c>
      <c r="S377" s="36">
        <v>0</v>
      </c>
      <c r="T377" s="36">
        <v>0</v>
      </c>
      <c r="U377" s="36">
        <v>98.13</v>
      </c>
      <c r="V377" s="36">
        <v>95.8</v>
      </c>
      <c r="W377" s="36">
        <v>1518</v>
      </c>
      <c r="X377" s="36">
        <v>3</v>
      </c>
      <c r="Y377" s="36">
        <v>0.2</v>
      </c>
      <c r="Z377" s="36">
        <v>202</v>
      </c>
      <c r="AA377" s="36">
        <v>201</v>
      </c>
      <c r="AB377" s="36">
        <v>99.5</v>
      </c>
      <c r="AC377" s="36">
        <v>185</v>
      </c>
      <c r="AD377" s="36">
        <v>183</v>
      </c>
      <c r="AE377" s="36">
        <v>98.92</v>
      </c>
      <c r="AF377" s="36">
        <v>15.36</v>
      </c>
      <c r="AG377" s="36">
        <v>10.45</v>
      </c>
      <c r="AH377" s="36">
        <v>92.39</v>
      </c>
      <c r="AI377" s="36">
        <v>68.02</v>
      </c>
      <c r="AJ377" s="46">
        <f t="shared" ca="1" si="6"/>
        <v>6</v>
      </c>
      <c r="AK377" s="47">
        <v>0.2</v>
      </c>
      <c r="AL377" s="48">
        <v>64.974000000000046</v>
      </c>
      <c r="AM377" s="1">
        <v>0</v>
      </c>
      <c r="AN377" s="1">
        <v>0</v>
      </c>
      <c r="AO377" s="1">
        <v>1</v>
      </c>
      <c r="AP377" s="1">
        <v>0</v>
      </c>
      <c r="AQ377" s="1">
        <v>0</v>
      </c>
      <c r="AR377" s="36">
        <v>0</v>
      </c>
      <c r="AS377" s="36">
        <v>1</v>
      </c>
      <c r="AT377" s="36">
        <v>0</v>
      </c>
      <c r="AU377" s="36">
        <v>7</v>
      </c>
    </row>
    <row r="378" spans="1:47">
      <c r="A378" s="50">
        <v>41910</v>
      </c>
      <c r="B378" s="36" t="s">
        <v>103</v>
      </c>
      <c r="C378" s="36" t="s">
        <v>105</v>
      </c>
      <c r="D378" s="36" t="s">
        <v>853</v>
      </c>
      <c r="E378" s="36" t="s">
        <v>106</v>
      </c>
      <c r="F378" s="36" t="s">
        <v>854</v>
      </c>
      <c r="G378" s="36">
        <v>4</v>
      </c>
      <c r="H378" s="36">
        <v>56</v>
      </c>
      <c r="I378" s="36">
        <v>23</v>
      </c>
      <c r="J378" s="36">
        <v>16.63</v>
      </c>
      <c r="K378" s="36">
        <v>5105</v>
      </c>
      <c r="L378" s="36">
        <v>0</v>
      </c>
      <c r="M378" s="36">
        <v>0</v>
      </c>
      <c r="N378" s="36">
        <v>5105</v>
      </c>
      <c r="O378" s="36">
        <v>45</v>
      </c>
      <c r="P378" s="36">
        <v>0.88</v>
      </c>
      <c r="Q378" s="36">
        <v>2017</v>
      </c>
      <c r="R378" s="36">
        <v>1976</v>
      </c>
      <c r="S378" s="36">
        <v>0</v>
      </c>
      <c r="T378" s="36">
        <v>0</v>
      </c>
      <c r="U378" s="36">
        <v>97.97</v>
      </c>
      <c r="V378" s="36">
        <v>97.1</v>
      </c>
      <c r="W378" s="36">
        <v>1976</v>
      </c>
      <c r="X378" s="36">
        <v>13</v>
      </c>
      <c r="Y378" s="36">
        <v>0.66</v>
      </c>
      <c r="Z378" s="36">
        <v>1883</v>
      </c>
      <c r="AA378" s="36">
        <v>1835</v>
      </c>
      <c r="AB378" s="36">
        <v>97.45</v>
      </c>
      <c r="AC378" s="36">
        <v>1733</v>
      </c>
      <c r="AD378" s="36">
        <v>1666</v>
      </c>
      <c r="AE378" s="36">
        <v>96.13</v>
      </c>
      <c r="AF378" s="36">
        <v>24.04</v>
      </c>
      <c r="AG378" s="36">
        <v>23.91</v>
      </c>
      <c r="AH378" s="36">
        <v>144.56</v>
      </c>
      <c r="AI378" s="36">
        <v>99.44</v>
      </c>
      <c r="AJ378" s="46">
        <f t="shared" ca="1" si="6"/>
        <v>6</v>
      </c>
      <c r="AK378" s="47">
        <v>0.71942446043165476</v>
      </c>
      <c r="AL378" s="48">
        <v>58.493000000000109</v>
      </c>
      <c r="AM378" s="1">
        <v>0</v>
      </c>
      <c r="AN378" s="1">
        <v>0</v>
      </c>
      <c r="AO378" s="1">
        <v>1</v>
      </c>
      <c r="AP378" s="1">
        <v>0</v>
      </c>
      <c r="AQ378" s="1">
        <v>0</v>
      </c>
      <c r="AR378" s="36">
        <v>0</v>
      </c>
      <c r="AS378" s="36">
        <v>1</v>
      </c>
      <c r="AT378" s="36">
        <v>0</v>
      </c>
      <c r="AU378" s="36">
        <v>3</v>
      </c>
    </row>
    <row r="379" spans="1:47">
      <c r="A379" s="50">
        <v>41910</v>
      </c>
      <c r="B379" s="36" t="s">
        <v>103</v>
      </c>
      <c r="C379" s="36" t="s">
        <v>105</v>
      </c>
      <c r="D379" s="36" t="s">
        <v>963</v>
      </c>
      <c r="E379" s="36" t="s">
        <v>106</v>
      </c>
      <c r="F379" s="36" t="s">
        <v>964</v>
      </c>
      <c r="G379" s="36">
        <v>2</v>
      </c>
      <c r="H379" s="36">
        <v>24</v>
      </c>
      <c r="I379" s="36">
        <v>11</v>
      </c>
      <c r="J379" s="36">
        <v>6.6150000000000002</v>
      </c>
      <c r="K379" s="36">
        <v>3654</v>
      </c>
      <c r="L379" s="36">
        <v>1</v>
      </c>
      <c r="M379" s="36">
        <v>0.03</v>
      </c>
      <c r="N379" s="36">
        <v>3653</v>
      </c>
      <c r="O379" s="36">
        <v>0</v>
      </c>
      <c r="P379" s="36">
        <v>0</v>
      </c>
      <c r="Q379" s="36">
        <v>1444</v>
      </c>
      <c r="R379" s="36">
        <v>1397</v>
      </c>
      <c r="S379" s="36">
        <v>25</v>
      </c>
      <c r="T379" s="36">
        <v>1.73</v>
      </c>
      <c r="U379" s="36">
        <v>96.75</v>
      </c>
      <c r="V379" s="36">
        <v>96.75</v>
      </c>
      <c r="W379" s="36">
        <v>1397</v>
      </c>
      <c r="X379" s="36">
        <v>5</v>
      </c>
      <c r="Y379" s="36">
        <v>0.36</v>
      </c>
      <c r="Z379" s="36">
        <v>265</v>
      </c>
      <c r="AA379" s="36">
        <v>265</v>
      </c>
      <c r="AB379" s="36">
        <v>100</v>
      </c>
      <c r="AC379" s="36">
        <v>220</v>
      </c>
      <c r="AD379" s="36">
        <v>219</v>
      </c>
      <c r="AE379" s="36">
        <v>99.55</v>
      </c>
      <c r="AF379" s="36">
        <v>17.37</v>
      </c>
      <c r="AG379" s="36">
        <v>17.14</v>
      </c>
      <c r="AH379" s="36">
        <v>262.55</v>
      </c>
      <c r="AI379" s="36">
        <v>98.67</v>
      </c>
      <c r="AJ379" s="46">
        <f t="shared" ca="1" si="6"/>
        <v>6</v>
      </c>
      <c r="AK379" s="47">
        <v>0.37009622501850481</v>
      </c>
      <c r="AL379" s="48">
        <v>46.93</v>
      </c>
      <c r="AM379" s="1">
        <v>0</v>
      </c>
      <c r="AN379" s="1">
        <v>0</v>
      </c>
      <c r="AO379" s="1">
        <v>1</v>
      </c>
      <c r="AP379" s="1">
        <v>0</v>
      </c>
      <c r="AQ379" s="1">
        <v>0</v>
      </c>
      <c r="AR379" s="36">
        <v>0</v>
      </c>
      <c r="AS379" s="36">
        <v>1</v>
      </c>
      <c r="AT379" s="36">
        <v>0</v>
      </c>
      <c r="AU379" s="36">
        <v>1</v>
      </c>
    </row>
    <row r="380" spans="1:47">
      <c r="A380" s="50">
        <v>41910</v>
      </c>
      <c r="B380" s="36" t="s">
        <v>103</v>
      </c>
      <c r="C380" s="36" t="s">
        <v>105</v>
      </c>
      <c r="D380" s="36" t="s">
        <v>320</v>
      </c>
      <c r="E380" s="36" t="s">
        <v>106</v>
      </c>
      <c r="F380" s="36" t="s">
        <v>529</v>
      </c>
      <c r="G380" s="36">
        <v>4</v>
      </c>
      <c r="H380" s="36">
        <v>56</v>
      </c>
      <c r="I380" s="36">
        <v>23</v>
      </c>
      <c r="J380" s="36">
        <v>16.63</v>
      </c>
      <c r="K380" s="36">
        <v>5530</v>
      </c>
      <c r="L380" s="36">
        <v>0</v>
      </c>
      <c r="M380" s="36">
        <v>0</v>
      </c>
      <c r="N380" s="36">
        <v>5469</v>
      </c>
      <c r="O380" s="36">
        <v>4</v>
      </c>
      <c r="P380" s="36">
        <v>7.0000000000000007E-2</v>
      </c>
      <c r="Q380" s="36">
        <v>2317</v>
      </c>
      <c r="R380" s="36">
        <v>2170</v>
      </c>
      <c r="S380" s="36">
        <v>0</v>
      </c>
      <c r="T380" s="36">
        <v>0</v>
      </c>
      <c r="U380" s="36">
        <v>93.66</v>
      </c>
      <c r="V380" s="36">
        <v>93.59</v>
      </c>
      <c r="W380" s="36">
        <v>2170</v>
      </c>
      <c r="X380" s="36">
        <v>7</v>
      </c>
      <c r="Y380" s="36">
        <v>0.32</v>
      </c>
      <c r="Z380" s="36">
        <v>368</v>
      </c>
      <c r="AA380" s="36">
        <v>344</v>
      </c>
      <c r="AB380" s="36">
        <v>93.48</v>
      </c>
      <c r="AC380" s="36">
        <v>379</v>
      </c>
      <c r="AD380" s="36">
        <v>362</v>
      </c>
      <c r="AE380" s="36">
        <v>95.51</v>
      </c>
      <c r="AF380" s="36">
        <v>26.2</v>
      </c>
      <c r="AG380" s="36">
        <v>25.75</v>
      </c>
      <c r="AH380" s="36">
        <v>157.56</v>
      </c>
      <c r="AI380" s="36">
        <v>98.27</v>
      </c>
      <c r="AJ380" s="46">
        <f t="shared" ca="1" si="6"/>
        <v>6</v>
      </c>
      <c r="AK380" s="47">
        <v>0.31992687385740404</v>
      </c>
      <c r="AL380" s="48">
        <v>148.51969999999992</v>
      </c>
      <c r="AM380" s="1">
        <v>0</v>
      </c>
      <c r="AN380" s="1">
        <v>1</v>
      </c>
      <c r="AO380" s="1">
        <v>2</v>
      </c>
      <c r="AP380" s="1">
        <v>0</v>
      </c>
      <c r="AQ380" s="1">
        <v>3</v>
      </c>
      <c r="AR380" s="36">
        <v>0</v>
      </c>
      <c r="AS380" s="36">
        <v>1</v>
      </c>
      <c r="AT380" s="36">
        <v>0</v>
      </c>
      <c r="AU380" s="36">
        <v>6</v>
      </c>
    </row>
    <row r="381" spans="1:47">
      <c r="A381" s="50">
        <v>41910</v>
      </c>
      <c r="B381" s="36" t="s">
        <v>103</v>
      </c>
      <c r="C381" s="36" t="s">
        <v>105</v>
      </c>
      <c r="D381" s="36" t="s">
        <v>320</v>
      </c>
      <c r="E381" s="36" t="s">
        <v>106</v>
      </c>
      <c r="F381" s="36" t="s">
        <v>321</v>
      </c>
      <c r="G381" s="36">
        <v>4</v>
      </c>
      <c r="H381" s="36">
        <v>56</v>
      </c>
      <c r="I381" s="36">
        <v>23</v>
      </c>
      <c r="J381" s="36">
        <v>16.63</v>
      </c>
      <c r="K381" s="36">
        <v>5440</v>
      </c>
      <c r="L381" s="36">
        <v>0</v>
      </c>
      <c r="M381" s="36">
        <v>0</v>
      </c>
      <c r="N381" s="36">
        <v>5440</v>
      </c>
      <c r="O381" s="36">
        <v>28</v>
      </c>
      <c r="P381" s="36">
        <v>0.51</v>
      </c>
      <c r="Q381" s="36">
        <v>2038</v>
      </c>
      <c r="R381" s="36">
        <v>1991</v>
      </c>
      <c r="S381" s="36">
        <v>0</v>
      </c>
      <c r="T381" s="36">
        <v>0</v>
      </c>
      <c r="U381" s="36">
        <v>97.69</v>
      </c>
      <c r="V381" s="36">
        <v>97.19</v>
      </c>
      <c r="W381" s="36">
        <v>1991</v>
      </c>
      <c r="X381" s="36">
        <v>14</v>
      </c>
      <c r="Y381" s="36">
        <v>0.7</v>
      </c>
      <c r="Z381" s="36">
        <v>3773</v>
      </c>
      <c r="AA381" s="36">
        <v>3733</v>
      </c>
      <c r="AB381" s="36">
        <v>98.94</v>
      </c>
      <c r="AC381" s="36">
        <v>3498</v>
      </c>
      <c r="AD381" s="36">
        <v>3376</v>
      </c>
      <c r="AE381" s="36">
        <v>96.51</v>
      </c>
      <c r="AF381" s="36">
        <v>15.01</v>
      </c>
      <c r="AG381" s="36">
        <v>4.97</v>
      </c>
      <c r="AH381" s="36">
        <v>90.25</v>
      </c>
      <c r="AI381" s="36">
        <v>33.1</v>
      </c>
      <c r="AJ381" s="46">
        <f t="shared" ca="1" si="6"/>
        <v>6</v>
      </c>
      <c r="AK381" s="47">
        <v>0.85679314565483466</v>
      </c>
      <c r="AL381" s="48">
        <v>57.267800000000044</v>
      </c>
      <c r="AM381" s="1">
        <v>0</v>
      </c>
      <c r="AN381" s="1">
        <v>0</v>
      </c>
      <c r="AO381" s="1">
        <v>1</v>
      </c>
      <c r="AP381" s="1">
        <v>0</v>
      </c>
      <c r="AQ381" s="1">
        <v>0</v>
      </c>
      <c r="AR381" s="36">
        <v>0</v>
      </c>
      <c r="AS381" s="36">
        <v>1</v>
      </c>
      <c r="AT381" s="36">
        <v>0</v>
      </c>
      <c r="AU381" s="36">
        <v>6</v>
      </c>
    </row>
    <row r="382" spans="1:47">
      <c r="A382" s="50">
        <v>41910</v>
      </c>
      <c r="B382" s="36" t="s">
        <v>103</v>
      </c>
      <c r="C382" s="36" t="s">
        <v>105</v>
      </c>
      <c r="D382" s="36" t="s">
        <v>320</v>
      </c>
      <c r="E382" s="36" t="s">
        <v>106</v>
      </c>
      <c r="F382" s="36" t="s">
        <v>409</v>
      </c>
      <c r="G382" s="36">
        <v>4</v>
      </c>
      <c r="H382" s="36">
        <v>56</v>
      </c>
      <c r="I382" s="36">
        <v>23</v>
      </c>
      <c r="J382" s="36">
        <v>16.63</v>
      </c>
      <c r="K382" s="36">
        <v>4696</v>
      </c>
      <c r="L382" s="36">
        <v>0</v>
      </c>
      <c r="M382" s="36">
        <v>0</v>
      </c>
      <c r="N382" s="36">
        <v>4696</v>
      </c>
      <c r="O382" s="36">
        <v>63</v>
      </c>
      <c r="P382" s="36">
        <v>1.34</v>
      </c>
      <c r="Q382" s="36">
        <v>1627</v>
      </c>
      <c r="R382" s="36">
        <v>1604</v>
      </c>
      <c r="S382" s="36">
        <v>0</v>
      </c>
      <c r="T382" s="36">
        <v>0</v>
      </c>
      <c r="U382" s="36">
        <v>98.59</v>
      </c>
      <c r="V382" s="36">
        <v>97.26</v>
      </c>
      <c r="W382" s="36">
        <v>1604</v>
      </c>
      <c r="X382" s="36">
        <v>13</v>
      </c>
      <c r="Y382" s="36">
        <v>0.81</v>
      </c>
      <c r="Z382" s="36">
        <v>3868</v>
      </c>
      <c r="AA382" s="36">
        <v>3810</v>
      </c>
      <c r="AB382" s="36">
        <v>98.5</v>
      </c>
      <c r="AC382" s="36">
        <v>3824</v>
      </c>
      <c r="AD382" s="36">
        <v>3770</v>
      </c>
      <c r="AE382" s="36">
        <v>98.59</v>
      </c>
      <c r="AF382" s="36">
        <v>16.29</v>
      </c>
      <c r="AG382" s="36">
        <v>11.93</v>
      </c>
      <c r="AH382" s="36">
        <v>97.96</v>
      </c>
      <c r="AI382" s="36">
        <v>73.23</v>
      </c>
      <c r="AJ382" s="46">
        <f t="shared" ca="1" si="6"/>
        <v>6</v>
      </c>
      <c r="AK382" s="47">
        <v>0.83120204603580572</v>
      </c>
      <c r="AL382" s="48">
        <v>44.579799999999913</v>
      </c>
      <c r="AM382" s="1">
        <v>0</v>
      </c>
      <c r="AN382" s="1">
        <v>0</v>
      </c>
      <c r="AO382" s="1">
        <v>1</v>
      </c>
      <c r="AP382" s="1">
        <v>0</v>
      </c>
      <c r="AQ382" s="1">
        <v>0</v>
      </c>
      <c r="AR382" s="36">
        <v>0</v>
      </c>
      <c r="AS382" s="36">
        <v>1</v>
      </c>
      <c r="AT382" s="36">
        <v>0</v>
      </c>
      <c r="AU382" s="36">
        <v>4</v>
      </c>
    </row>
    <row r="383" spans="1:47">
      <c r="A383" s="50">
        <v>41910</v>
      </c>
      <c r="B383" s="36" t="s">
        <v>103</v>
      </c>
      <c r="C383" s="36" t="s">
        <v>105</v>
      </c>
      <c r="D383" s="36" t="s">
        <v>137</v>
      </c>
      <c r="E383" s="36" t="s">
        <v>106</v>
      </c>
      <c r="F383" s="36" t="s">
        <v>138</v>
      </c>
      <c r="G383" s="36">
        <v>2</v>
      </c>
      <c r="H383" s="36">
        <v>24</v>
      </c>
      <c r="I383" s="36">
        <v>11</v>
      </c>
      <c r="J383" s="36">
        <v>6.6150000000000002</v>
      </c>
      <c r="K383" s="36">
        <v>1147</v>
      </c>
      <c r="L383" s="36">
        <v>8</v>
      </c>
      <c r="M383" s="36">
        <v>0.7</v>
      </c>
      <c r="N383" s="36">
        <v>1089</v>
      </c>
      <c r="O383" s="36">
        <v>5</v>
      </c>
      <c r="P383" s="36">
        <v>0.46</v>
      </c>
      <c r="Q383" s="36">
        <v>310</v>
      </c>
      <c r="R383" s="36">
        <v>273</v>
      </c>
      <c r="S383" s="36">
        <v>0</v>
      </c>
      <c r="T383" s="36">
        <v>0</v>
      </c>
      <c r="U383" s="36">
        <v>88.06</v>
      </c>
      <c r="V383" s="36">
        <v>87.66</v>
      </c>
      <c r="W383" s="36">
        <v>273</v>
      </c>
      <c r="X383" s="36">
        <v>3</v>
      </c>
      <c r="Y383" s="36">
        <v>1.1000000000000001</v>
      </c>
      <c r="Z383" s="36">
        <v>181</v>
      </c>
      <c r="AA383" s="36">
        <v>169</v>
      </c>
      <c r="AB383" s="36">
        <v>93.37</v>
      </c>
      <c r="AC383" s="36">
        <v>177</v>
      </c>
      <c r="AD383" s="36">
        <v>173</v>
      </c>
      <c r="AE383" s="36">
        <v>97.74</v>
      </c>
      <c r="AF383" s="36">
        <v>3.12</v>
      </c>
      <c r="AG383" s="36">
        <v>0.5</v>
      </c>
      <c r="AH383" s="36">
        <v>47.14</v>
      </c>
      <c r="AI383" s="36">
        <v>16</v>
      </c>
      <c r="AJ383" s="46">
        <f t="shared" ca="1" si="6"/>
        <v>6</v>
      </c>
      <c r="AK383" s="47">
        <v>1.0830324909747291</v>
      </c>
      <c r="AL383" s="48">
        <v>38.254000000000012</v>
      </c>
      <c r="AM383" s="1">
        <v>0</v>
      </c>
      <c r="AN383" s="1">
        <v>1</v>
      </c>
      <c r="AO383" s="1">
        <v>2</v>
      </c>
      <c r="AP383" s="1">
        <v>1</v>
      </c>
      <c r="AQ383" s="1">
        <v>7</v>
      </c>
      <c r="AR383" s="36">
        <v>0</v>
      </c>
      <c r="AS383" s="36">
        <v>1</v>
      </c>
      <c r="AT383" s="36">
        <v>3</v>
      </c>
      <c r="AU383" s="36">
        <v>7</v>
      </c>
    </row>
    <row r="384" spans="1:47">
      <c r="A384" s="49">
        <v>41910.791666666664</v>
      </c>
      <c r="B384" s="36" t="s">
        <v>112</v>
      </c>
      <c r="C384" s="36" t="s">
        <v>23</v>
      </c>
      <c r="D384" s="36" t="s">
        <v>375</v>
      </c>
      <c r="E384" s="36" t="s">
        <v>116</v>
      </c>
      <c r="F384" s="36" t="s">
        <v>376</v>
      </c>
      <c r="G384" s="36">
        <v>2</v>
      </c>
      <c r="H384" s="36">
        <v>32</v>
      </c>
      <c r="I384" s="36">
        <v>10</v>
      </c>
      <c r="J384" s="36">
        <v>5.0839999999999996</v>
      </c>
      <c r="K384" s="36">
        <v>1880</v>
      </c>
      <c r="L384" s="36">
        <v>0</v>
      </c>
      <c r="M384" s="36">
        <v>0</v>
      </c>
      <c r="N384" s="36">
        <v>1799</v>
      </c>
      <c r="O384" s="36">
        <v>0</v>
      </c>
      <c r="P384" s="36">
        <v>0</v>
      </c>
      <c r="Q384" s="36">
        <v>446</v>
      </c>
      <c r="R384" s="36">
        <v>441</v>
      </c>
      <c r="S384" s="36">
        <v>0</v>
      </c>
      <c r="T384" s="36">
        <v>0</v>
      </c>
      <c r="U384" s="36">
        <v>22.17</v>
      </c>
      <c r="V384" s="36">
        <v>98.88</v>
      </c>
      <c r="W384" s="36">
        <v>98.88</v>
      </c>
      <c r="X384" s="36">
        <v>11</v>
      </c>
      <c r="Y384" s="36">
        <v>2.4900000000000002</v>
      </c>
      <c r="Z384" s="36">
        <v>135</v>
      </c>
      <c r="AA384" s="36">
        <v>125</v>
      </c>
      <c r="AB384" s="36">
        <v>92.59</v>
      </c>
      <c r="AC384" s="36">
        <v>130</v>
      </c>
      <c r="AD384" s="36">
        <v>130</v>
      </c>
      <c r="AE384" s="36">
        <v>100</v>
      </c>
      <c r="AF384" s="36">
        <v>7.8936000000000002</v>
      </c>
      <c r="AG384" s="36">
        <v>7.0669000000000004</v>
      </c>
      <c r="AH384" s="36">
        <v>155.26</v>
      </c>
      <c r="AI384" s="36">
        <v>89.526949999999999</v>
      </c>
      <c r="AJ384" s="46">
        <f t="shared" ca="1" si="6"/>
        <v>6</v>
      </c>
      <c r="AK384" s="47">
        <v>2.4663677130044843</v>
      </c>
      <c r="AL384" s="48">
        <v>4.9952000000000201</v>
      </c>
      <c r="AM384" s="1">
        <v>0</v>
      </c>
      <c r="AN384" s="1">
        <v>0</v>
      </c>
      <c r="AO384" s="1">
        <v>1</v>
      </c>
      <c r="AP384" s="1">
        <v>0</v>
      </c>
      <c r="AQ384" s="1">
        <v>0</v>
      </c>
      <c r="AR384" s="36">
        <v>1</v>
      </c>
      <c r="AS384" s="36">
        <v>0</v>
      </c>
      <c r="AT384" s="36">
        <v>3</v>
      </c>
      <c r="AU384" s="36">
        <v>1</v>
      </c>
    </row>
    <row r="385" spans="1:47">
      <c r="A385" s="49">
        <v>41910.75</v>
      </c>
      <c r="B385" s="36" t="s">
        <v>112</v>
      </c>
      <c r="C385" s="36" t="s">
        <v>23</v>
      </c>
      <c r="D385" s="36" t="s">
        <v>121</v>
      </c>
      <c r="E385" s="36" t="s">
        <v>115</v>
      </c>
      <c r="F385" s="36" t="s">
        <v>516</v>
      </c>
      <c r="G385" s="36">
        <v>3</v>
      </c>
      <c r="H385" s="36">
        <v>40</v>
      </c>
      <c r="I385" s="36">
        <v>17</v>
      </c>
      <c r="J385" s="36">
        <v>10.66</v>
      </c>
      <c r="K385" s="36">
        <v>11901</v>
      </c>
      <c r="L385" s="36">
        <v>95</v>
      </c>
      <c r="M385" s="36">
        <v>0.8</v>
      </c>
      <c r="N385" s="36">
        <v>11638</v>
      </c>
      <c r="O385" s="36">
        <v>0</v>
      </c>
      <c r="P385" s="36">
        <v>0</v>
      </c>
      <c r="Q385" s="36">
        <v>5081</v>
      </c>
      <c r="R385" s="36">
        <v>4894</v>
      </c>
      <c r="S385" s="36">
        <v>180</v>
      </c>
      <c r="T385" s="36">
        <v>3.54</v>
      </c>
      <c r="U385" s="36">
        <v>1.9</v>
      </c>
      <c r="V385" s="36">
        <v>96.32</v>
      </c>
      <c r="W385" s="36">
        <v>96.32</v>
      </c>
      <c r="X385" s="36">
        <v>1</v>
      </c>
      <c r="Y385" s="36">
        <v>0.02</v>
      </c>
      <c r="Z385" s="36">
        <v>2471</v>
      </c>
      <c r="AA385" s="36">
        <v>2401</v>
      </c>
      <c r="AB385" s="36">
        <v>97.17</v>
      </c>
      <c r="AC385" s="36">
        <v>875</v>
      </c>
      <c r="AD385" s="36">
        <v>860</v>
      </c>
      <c r="AE385" s="36">
        <v>98.29</v>
      </c>
      <c r="AF385" s="36">
        <v>33.395000000000003</v>
      </c>
      <c r="AG385" s="36">
        <v>33.373600000000003</v>
      </c>
      <c r="AH385" s="36">
        <v>313.27</v>
      </c>
      <c r="AI385" s="36">
        <v>99.935919999999996</v>
      </c>
      <c r="AJ385" s="46">
        <f t="shared" ca="1" si="6"/>
        <v>6</v>
      </c>
      <c r="AK385" s="47">
        <v>2.9824038174768867E-2</v>
      </c>
      <c r="AL385" s="48">
        <v>186.98080000000036</v>
      </c>
      <c r="AM385" s="1">
        <v>0</v>
      </c>
      <c r="AN385" s="1">
        <v>0</v>
      </c>
      <c r="AO385" s="1">
        <v>1</v>
      </c>
      <c r="AP385" s="1">
        <v>0</v>
      </c>
      <c r="AQ385" s="1">
        <v>2</v>
      </c>
      <c r="AR385" s="36">
        <v>0</v>
      </c>
      <c r="AS385" s="36">
        <v>1</v>
      </c>
      <c r="AT385" s="36">
        <v>0</v>
      </c>
      <c r="AU385" s="36">
        <v>6</v>
      </c>
    </row>
    <row r="386" spans="1:47">
      <c r="A386" s="49">
        <v>41910.75</v>
      </c>
      <c r="B386" s="36" t="s">
        <v>112</v>
      </c>
      <c r="C386" s="36" t="s">
        <v>119</v>
      </c>
      <c r="D386" s="36" t="s">
        <v>1127</v>
      </c>
      <c r="E386" s="36" t="s">
        <v>120</v>
      </c>
      <c r="F386" s="36" t="s">
        <v>1128</v>
      </c>
      <c r="G386" s="36">
        <v>6</v>
      </c>
      <c r="H386" s="36">
        <v>48</v>
      </c>
      <c r="I386" s="36">
        <v>40</v>
      </c>
      <c r="J386" s="36">
        <v>31</v>
      </c>
      <c r="K386" s="36">
        <v>9644</v>
      </c>
      <c r="L386" s="36">
        <v>0</v>
      </c>
      <c r="M386" s="36">
        <v>0</v>
      </c>
      <c r="N386" s="36">
        <v>9462</v>
      </c>
      <c r="O386" s="36">
        <v>0</v>
      </c>
      <c r="P386" s="36">
        <v>0</v>
      </c>
      <c r="Q386" s="36">
        <v>4776</v>
      </c>
      <c r="R386" s="36">
        <v>4678</v>
      </c>
      <c r="S386" s="36">
        <v>89</v>
      </c>
      <c r="T386" s="36">
        <v>1.86</v>
      </c>
      <c r="U386" s="36">
        <v>2.0499999999999998</v>
      </c>
      <c r="V386" s="36">
        <v>97.95</v>
      </c>
      <c r="W386" s="36">
        <v>97.95</v>
      </c>
      <c r="X386" s="36">
        <v>8</v>
      </c>
      <c r="Y386" s="36">
        <v>0.17</v>
      </c>
      <c r="Z386" s="36">
        <v>27</v>
      </c>
      <c r="AA386" s="36">
        <v>23</v>
      </c>
      <c r="AB386" s="36">
        <v>85.19</v>
      </c>
      <c r="AC386" s="36">
        <v>44</v>
      </c>
      <c r="AD386" s="36">
        <v>43</v>
      </c>
      <c r="AE386" s="36">
        <v>97.73</v>
      </c>
      <c r="AF386" s="36">
        <v>61.982199999999999</v>
      </c>
      <c r="AG386" s="36">
        <v>61.931899999999999</v>
      </c>
      <c r="AH386" s="36">
        <v>199.94</v>
      </c>
      <c r="AI386" s="36">
        <v>99.918850000000006</v>
      </c>
      <c r="AJ386" s="46">
        <f t="shared" ref="AJ386:AJ449" ca="1" si="7">DAY(TODAY()-DAY(A386))</f>
        <v>6</v>
      </c>
      <c r="AK386" s="47">
        <v>0.17028522775649213</v>
      </c>
      <c r="AL386" s="48">
        <v>97.907999999999859</v>
      </c>
      <c r="AM386" s="1">
        <v>0</v>
      </c>
      <c r="AN386" s="1">
        <v>0</v>
      </c>
      <c r="AO386" s="1">
        <v>1</v>
      </c>
      <c r="AP386" s="1">
        <v>0</v>
      </c>
      <c r="AQ386" s="1">
        <v>1</v>
      </c>
      <c r="AR386" s="36">
        <v>0</v>
      </c>
      <c r="AS386" s="36">
        <v>1</v>
      </c>
      <c r="AT386" s="36">
        <v>0</v>
      </c>
      <c r="AU386" s="36">
        <v>2</v>
      </c>
    </row>
    <row r="387" spans="1:47">
      <c r="A387" s="49">
        <v>41910.75</v>
      </c>
      <c r="B387" s="36" t="s">
        <v>112</v>
      </c>
      <c r="C387" s="36" t="s">
        <v>113</v>
      </c>
      <c r="D387" s="36" t="s">
        <v>222</v>
      </c>
      <c r="E387" s="36" t="s">
        <v>116</v>
      </c>
      <c r="F387" s="36" t="s">
        <v>458</v>
      </c>
      <c r="G387" s="36">
        <v>4</v>
      </c>
      <c r="H387" s="36">
        <v>40</v>
      </c>
      <c r="I387" s="36">
        <v>25</v>
      </c>
      <c r="J387" s="36">
        <v>17.510000000000002</v>
      </c>
      <c r="K387" s="36">
        <v>2639</v>
      </c>
      <c r="L387" s="36">
        <v>0</v>
      </c>
      <c r="M387" s="36">
        <v>0</v>
      </c>
      <c r="N387" s="36">
        <v>2415</v>
      </c>
      <c r="O387" s="36">
        <v>0</v>
      </c>
      <c r="P387" s="36">
        <v>0</v>
      </c>
      <c r="Q387" s="36">
        <v>1011</v>
      </c>
      <c r="R387" s="36">
        <v>985</v>
      </c>
      <c r="S387" s="36">
        <v>0</v>
      </c>
      <c r="T387" s="36">
        <v>0</v>
      </c>
      <c r="U387" s="36">
        <v>9.64</v>
      </c>
      <c r="V387" s="36">
        <v>97.43</v>
      </c>
      <c r="W387" s="36">
        <v>97.43</v>
      </c>
      <c r="X387" s="36">
        <v>42</v>
      </c>
      <c r="Y387" s="36">
        <v>4.26</v>
      </c>
      <c r="Z387" s="36">
        <v>331</v>
      </c>
      <c r="AA387" s="36">
        <v>324</v>
      </c>
      <c r="AB387" s="36">
        <v>97.89</v>
      </c>
      <c r="AC387" s="36">
        <v>300</v>
      </c>
      <c r="AD387" s="36">
        <v>275</v>
      </c>
      <c r="AE387" s="36">
        <v>91.67</v>
      </c>
      <c r="AF387" s="36">
        <v>19.611699999999999</v>
      </c>
      <c r="AG387" s="36">
        <v>11.8697</v>
      </c>
      <c r="AH387" s="36">
        <v>112</v>
      </c>
      <c r="AI387" s="36">
        <v>60.523569999999999</v>
      </c>
      <c r="AJ387" s="46">
        <f t="shared" ca="1" si="7"/>
        <v>6</v>
      </c>
      <c r="AK387" s="47">
        <v>4.4871794871794872</v>
      </c>
      <c r="AL387" s="48">
        <v>25.98269999999993</v>
      </c>
      <c r="AM387" s="1">
        <v>0</v>
      </c>
      <c r="AN387" s="1">
        <v>0</v>
      </c>
      <c r="AO387" s="1">
        <v>2</v>
      </c>
      <c r="AP387" s="1">
        <v>0</v>
      </c>
      <c r="AQ387" s="1">
        <v>0</v>
      </c>
      <c r="AR387" s="36">
        <v>1</v>
      </c>
      <c r="AS387" s="36">
        <v>1</v>
      </c>
      <c r="AT387" s="36">
        <v>5</v>
      </c>
      <c r="AU387" s="36">
        <v>3</v>
      </c>
    </row>
    <row r="388" spans="1:47">
      <c r="A388" s="49">
        <v>41910.75</v>
      </c>
      <c r="B388" s="36" t="s">
        <v>112</v>
      </c>
      <c r="C388" s="36" t="s">
        <v>113</v>
      </c>
      <c r="D388" s="36" t="s">
        <v>609</v>
      </c>
      <c r="E388" s="36" t="s">
        <v>115</v>
      </c>
      <c r="F388" s="36" t="s">
        <v>781</v>
      </c>
      <c r="G388" s="36">
        <v>4</v>
      </c>
      <c r="H388" s="36">
        <v>56</v>
      </c>
      <c r="I388" s="36">
        <v>23</v>
      </c>
      <c r="J388" s="36">
        <v>15.76</v>
      </c>
      <c r="K388" s="36">
        <v>8865</v>
      </c>
      <c r="L388" s="36">
        <v>0</v>
      </c>
      <c r="M388" s="36">
        <v>0</v>
      </c>
      <c r="N388" s="36">
        <v>8766</v>
      </c>
      <c r="O388" s="36">
        <v>0</v>
      </c>
      <c r="P388" s="36">
        <v>0</v>
      </c>
      <c r="Q388" s="36">
        <v>4445</v>
      </c>
      <c r="R388" s="36">
        <v>3693</v>
      </c>
      <c r="S388" s="36">
        <v>742</v>
      </c>
      <c r="T388" s="36">
        <v>16.7</v>
      </c>
      <c r="U388" s="36">
        <v>1.87</v>
      </c>
      <c r="V388" s="36">
        <v>83.08</v>
      </c>
      <c r="W388" s="36">
        <v>83.08</v>
      </c>
      <c r="X388" s="36">
        <v>0</v>
      </c>
      <c r="Y388" s="36">
        <v>0</v>
      </c>
      <c r="Z388" s="36">
        <v>273</v>
      </c>
      <c r="AA388" s="36">
        <v>269</v>
      </c>
      <c r="AB388" s="36">
        <v>98.53</v>
      </c>
      <c r="AC388" s="36">
        <v>59</v>
      </c>
      <c r="AD388" s="36">
        <v>59</v>
      </c>
      <c r="AE388" s="36">
        <v>100</v>
      </c>
      <c r="AF388" s="36">
        <v>45.726100000000002</v>
      </c>
      <c r="AG388" s="36">
        <v>45.660600000000002</v>
      </c>
      <c r="AH388" s="36">
        <v>290.14</v>
      </c>
      <c r="AI388" s="36">
        <v>99.856750000000005</v>
      </c>
      <c r="AJ388" s="46">
        <f t="shared" ca="1" si="7"/>
        <v>6</v>
      </c>
      <c r="AK388" s="47">
        <v>0</v>
      </c>
      <c r="AL388" s="48">
        <v>752.09400000000005</v>
      </c>
      <c r="AM388" s="1">
        <v>0</v>
      </c>
      <c r="AN388" s="1">
        <v>1</v>
      </c>
      <c r="AO388" s="1">
        <v>2</v>
      </c>
      <c r="AP388" s="1">
        <v>0</v>
      </c>
      <c r="AQ388" s="1">
        <v>6</v>
      </c>
      <c r="AR388" s="36">
        <v>0</v>
      </c>
      <c r="AS388" s="36">
        <v>1</v>
      </c>
      <c r="AT388" s="36">
        <v>0</v>
      </c>
      <c r="AU388" s="36">
        <v>6</v>
      </c>
    </row>
    <row r="389" spans="1:47">
      <c r="A389" s="49">
        <v>41910.791666666664</v>
      </c>
      <c r="B389" s="36" t="s">
        <v>112</v>
      </c>
      <c r="C389" s="36" t="s">
        <v>113</v>
      </c>
      <c r="D389" s="36" t="s">
        <v>967</v>
      </c>
      <c r="E389" s="36" t="s">
        <v>116</v>
      </c>
      <c r="F389" s="36" t="s">
        <v>968</v>
      </c>
      <c r="G389" s="36">
        <v>2</v>
      </c>
      <c r="H389" s="36">
        <v>24</v>
      </c>
      <c r="I389" s="36">
        <v>12</v>
      </c>
      <c r="J389" s="36">
        <v>6.6150000000000002</v>
      </c>
      <c r="K389" s="36">
        <v>3972</v>
      </c>
      <c r="L389" s="36">
        <v>0</v>
      </c>
      <c r="M389" s="36">
        <v>0</v>
      </c>
      <c r="N389" s="36">
        <v>3489</v>
      </c>
      <c r="O389" s="36">
        <v>0</v>
      </c>
      <c r="P389" s="36">
        <v>0</v>
      </c>
      <c r="Q389" s="36">
        <v>901</v>
      </c>
      <c r="R389" s="36">
        <v>895</v>
      </c>
      <c r="S389" s="36">
        <v>0</v>
      </c>
      <c r="T389" s="36">
        <v>0</v>
      </c>
      <c r="U389" s="36">
        <v>11.02</v>
      </c>
      <c r="V389" s="36">
        <v>99.33</v>
      </c>
      <c r="W389" s="36">
        <v>99.33</v>
      </c>
      <c r="X389" s="36">
        <v>23</v>
      </c>
      <c r="Y389" s="36">
        <v>2.57</v>
      </c>
      <c r="Z389" s="36">
        <v>235</v>
      </c>
      <c r="AA389" s="36">
        <v>229</v>
      </c>
      <c r="AB389" s="36">
        <v>97.45</v>
      </c>
      <c r="AC389" s="36">
        <v>211</v>
      </c>
      <c r="AD389" s="36">
        <v>188</v>
      </c>
      <c r="AE389" s="36">
        <v>89.1</v>
      </c>
      <c r="AF389" s="36">
        <v>10.5944</v>
      </c>
      <c r="AG389" s="36">
        <v>10.5619</v>
      </c>
      <c r="AH389" s="36">
        <v>160.16</v>
      </c>
      <c r="AI389" s="36">
        <v>99.69323</v>
      </c>
      <c r="AJ389" s="46">
        <f t="shared" ca="1" si="7"/>
        <v>6</v>
      </c>
      <c r="AK389" s="47">
        <v>2.6932084309133488</v>
      </c>
      <c r="AL389" s="48">
        <v>6.0367000000000157</v>
      </c>
      <c r="AM389" s="1">
        <v>0</v>
      </c>
      <c r="AN389" s="1">
        <v>0</v>
      </c>
      <c r="AO389" s="1">
        <v>1</v>
      </c>
      <c r="AP389" s="1">
        <v>0</v>
      </c>
      <c r="AQ389" s="1">
        <v>0</v>
      </c>
      <c r="AR389" s="36">
        <v>1</v>
      </c>
      <c r="AS389" s="36">
        <v>0</v>
      </c>
      <c r="AT389" s="36">
        <v>2</v>
      </c>
      <c r="AU389" s="36">
        <v>0</v>
      </c>
    </row>
    <row r="390" spans="1:47">
      <c r="A390" s="49">
        <v>41910.791666666664</v>
      </c>
      <c r="B390" s="36" t="s">
        <v>112</v>
      </c>
      <c r="C390" s="36" t="s">
        <v>117</v>
      </c>
      <c r="D390" s="36" t="s">
        <v>228</v>
      </c>
      <c r="E390" s="36" t="s">
        <v>118</v>
      </c>
      <c r="F390" s="36" t="s">
        <v>229</v>
      </c>
      <c r="G390" s="36">
        <v>3</v>
      </c>
      <c r="H390" s="36">
        <v>24</v>
      </c>
      <c r="I390" s="36">
        <v>19</v>
      </c>
      <c r="J390" s="36">
        <v>12.33</v>
      </c>
      <c r="K390" s="36">
        <v>6288</v>
      </c>
      <c r="L390" s="36">
        <v>7</v>
      </c>
      <c r="M390" s="36">
        <v>0.11</v>
      </c>
      <c r="N390" s="36">
        <v>6021</v>
      </c>
      <c r="O390" s="36">
        <v>0</v>
      </c>
      <c r="P390" s="36">
        <v>0</v>
      </c>
      <c r="Q390" s="36">
        <v>2507</v>
      </c>
      <c r="R390" s="36">
        <v>2422</v>
      </c>
      <c r="S390" s="36">
        <v>69</v>
      </c>
      <c r="T390" s="36">
        <v>2.77</v>
      </c>
      <c r="U390" s="36">
        <v>3.85</v>
      </c>
      <c r="V390" s="36">
        <v>96.61</v>
      </c>
      <c r="W390" s="36">
        <v>96.61</v>
      </c>
      <c r="X390" s="36">
        <v>16</v>
      </c>
      <c r="Y390" s="36">
        <v>0.66</v>
      </c>
      <c r="Z390" s="36">
        <v>835</v>
      </c>
      <c r="AA390" s="36">
        <v>812</v>
      </c>
      <c r="AB390" s="36">
        <v>97.25</v>
      </c>
      <c r="AC390" s="36">
        <v>743</v>
      </c>
      <c r="AD390" s="36">
        <v>732</v>
      </c>
      <c r="AE390" s="36">
        <v>98.52</v>
      </c>
      <c r="AF390" s="36">
        <v>29.170300000000001</v>
      </c>
      <c r="AG390" s="36">
        <v>26.374199999999998</v>
      </c>
      <c r="AH390" s="36">
        <v>236.58</v>
      </c>
      <c r="AI390" s="36">
        <v>90.414569999999998</v>
      </c>
      <c r="AJ390" s="46">
        <f t="shared" ca="1" si="7"/>
        <v>6</v>
      </c>
      <c r="AK390" s="47">
        <v>0.68317677198975235</v>
      </c>
      <c r="AL390" s="48">
        <v>84.987300000000019</v>
      </c>
      <c r="AM390" s="1">
        <v>0</v>
      </c>
      <c r="AN390" s="1">
        <v>0</v>
      </c>
      <c r="AO390" s="1">
        <v>1</v>
      </c>
      <c r="AP390" s="1">
        <v>0</v>
      </c>
      <c r="AQ390" s="1">
        <v>2</v>
      </c>
      <c r="AR390" s="36">
        <v>0</v>
      </c>
      <c r="AS390" s="36">
        <v>1</v>
      </c>
      <c r="AT390" s="36">
        <v>0</v>
      </c>
      <c r="AU390" s="36">
        <v>5</v>
      </c>
    </row>
    <row r="391" spans="1:47">
      <c r="A391" s="49">
        <v>41910.791666666664</v>
      </c>
      <c r="B391" s="36" t="s">
        <v>112</v>
      </c>
      <c r="C391" s="36" t="s">
        <v>117</v>
      </c>
      <c r="D391" s="36" t="s">
        <v>969</v>
      </c>
      <c r="E391" s="36" t="s">
        <v>118</v>
      </c>
      <c r="F391" s="36" t="s">
        <v>970</v>
      </c>
      <c r="G391" s="36">
        <v>2</v>
      </c>
      <c r="H391" s="36">
        <v>32</v>
      </c>
      <c r="I391" s="36">
        <v>10</v>
      </c>
      <c r="J391" s="36">
        <v>5.0839999999999996</v>
      </c>
      <c r="K391" s="36">
        <v>3047</v>
      </c>
      <c r="L391" s="36">
        <v>0</v>
      </c>
      <c r="M391" s="36">
        <v>0</v>
      </c>
      <c r="N391" s="36">
        <v>2694</v>
      </c>
      <c r="O391" s="36">
        <v>0</v>
      </c>
      <c r="P391" s="36">
        <v>0</v>
      </c>
      <c r="Q391" s="36">
        <v>876</v>
      </c>
      <c r="R391" s="36">
        <v>857</v>
      </c>
      <c r="S391" s="36">
        <v>6</v>
      </c>
      <c r="T391" s="36">
        <v>0.68</v>
      </c>
      <c r="U391" s="36">
        <v>11.17</v>
      </c>
      <c r="V391" s="36">
        <v>97.83</v>
      </c>
      <c r="W391" s="36">
        <v>97.83</v>
      </c>
      <c r="X391" s="36">
        <v>6</v>
      </c>
      <c r="Y391" s="36">
        <v>0.7</v>
      </c>
      <c r="Z391" s="36">
        <v>6</v>
      </c>
      <c r="AA391" s="36">
        <v>6</v>
      </c>
      <c r="AB391" s="36">
        <v>100</v>
      </c>
      <c r="AC391" s="36">
        <v>8</v>
      </c>
      <c r="AD391" s="36">
        <v>8</v>
      </c>
      <c r="AE391" s="36">
        <v>100</v>
      </c>
      <c r="AF391" s="36">
        <v>11.2836</v>
      </c>
      <c r="AG391" s="36">
        <v>11.2836</v>
      </c>
      <c r="AH391" s="36">
        <v>221.94</v>
      </c>
      <c r="AI391" s="36">
        <v>100</v>
      </c>
      <c r="AJ391" s="46">
        <f t="shared" ca="1" si="7"/>
        <v>6</v>
      </c>
      <c r="AK391" s="47">
        <v>0.69848661233993015</v>
      </c>
      <c r="AL391" s="48">
        <v>19.009200000000014</v>
      </c>
      <c r="AM391" s="1">
        <v>0</v>
      </c>
      <c r="AN391" s="1">
        <v>0</v>
      </c>
      <c r="AO391" s="1">
        <v>1</v>
      </c>
      <c r="AP391" s="1">
        <v>0</v>
      </c>
      <c r="AQ391" s="1">
        <v>1</v>
      </c>
      <c r="AR391" s="36">
        <v>0</v>
      </c>
      <c r="AS391" s="36">
        <v>1</v>
      </c>
      <c r="AT391" s="36">
        <v>0</v>
      </c>
      <c r="AU391" s="36">
        <v>5</v>
      </c>
    </row>
    <row r="392" spans="1:47">
      <c r="A392" s="49">
        <v>41910.75</v>
      </c>
      <c r="B392" s="36" t="s">
        <v>112</v>
      </c>
      <c r="C392" s="36" t="s">
        <v>117</v>
      </c>
      <c r="D392" s="36" t="s">
        <v>607</v>
      </c>
      <c r="E392" s="36" t="s">
        <v>118</v>
      </c>
      <c r="F392" s="36" t="s">
        <v>608</v>
      </c>
      <c r="G392" s="36">
        <v>3</v>
      </c>
      <c r="H392" s="36">
        <v>48</v>
      </c>
      <c r="I392" s="36">
        <v>16</v>
      </c>
      <c r="J392" s="36">
        <v>9.8279999999999994</v>
      </c>
      <c r="K392" s="36">
        <v>1854</v>
      </c>
      <c r="L392" s="36">
        <v>0</v>
      </c>
      <c r="M392" s="36">
        <v>0</v>
      </c>
      <c r="N392" s="36">
        <v>1507</v>
      </c>
      <c r="O392" s="36">
        <v>0</v>
      </c>
      <c r="P392" s="36">
        <v>0</v>
      </c>
      <c r="Q392" s="36">
        <v>637</v>
      </c>
      <c r="R392" s="36">
        <v>620</v>
      </c>
      <c r="S392" s="36">
        <v>0</v>
      </c>
      <c r="T392" s="36">
        <v>0</v>
      </c>
      <c r="U392" s="36">
        <v>15.28</v>
      </c>
      <c r="V392" s="36">
        <v>97.33</v>
      </c>
      <c r="W392" s="36">
        <v>97.33</v>
      </c>
      <c r="X392" s="36">
        <v>2</v>
      </c>
      <c r="Y392" s="36">
        <v>0.32</v>
      </c>
      <c r="Z392" s="36">
        <v>15</v>
      </c>
      <c r="AA392" s="36">
        <v>14</v>
      </c>
      <c r="AB392" s="36">
        <v>93.33</v>
      </c>
      <c r="AC392" s="36">
        <v>13</v>
      </c>
      <c r="AD392" s="36">
        <v>13</v>
      </c>
      <c r="AE392" s="36">
        <v>100</v>
      </c>
      <c r="AF392" s="36">
        <v>7.54</v>
      </c>
      <c r="AG392" s="36">
        <v>7.3705999999999996</v>
      </c>
      <c r="AH392" s="36">
        <v>76.72</v>
      </c>
      <c r="AI392" s="36">
        <v>97.753320000000002</v>
      </c>
      <c r="AJ392" s="46">
        <f t="shared" ca="1" si="7"/>
        <v>6</v>
      </c>
      <c r="AK392" s="47">
        <v>0.32310177705977383</v>
      </c>
      <c r="AL392" s="48">
        <v>17.00790000000001</v>
      </c>
      <c r="AM392" s="1">
        <v>0</v>
      </c>
      <c r="AN392" s="1">
        <v>0</v>
      </c>
      <c r="AO392" s="1">
        <v>1</v>
      </c>
      <c r="AP392" s="1">
        <v>0</v>
      </c>
      <c r="AQ392" s="1">
        <v>0</v>
      </c>
      <c r="AR392" s="36">
        <v>0</v>
      </c>
      <c r="AS392" s="36">
        <v>1</v>
      </c>
      <c r="AT392" s="36">
        <v>0</v>
      </c>
      <c r="AU392" s="36">
        <v>4</v>
      </c>
    </row>
    <row r="393" spans="1:47">
      <c r="A393" s="49">
        <v>41910.75</v>
      </c>
      <c r="B393" s="36" t="s">
        <v>112</v>
      </c>
      <c r="C393" s="36" t="s">
        <v>119</v>
      </c>
      <c r="D393" s="36" t="s">
        <v>1129</v>
      </c>
      <c r="E393" s="36" t="s">
        <v>120</v>
      </c>
      <c r="F393" s="36" t="s">
        <v>1130</v>
      </c>
      <c r="G393" s="36">
        <v>4</v>
      </c>
      <c r="H393" s="36">
        <v>48</v>
      </c>
      <c r="I393" s="36">
        <v>24</v>
      </c>
      <c r="J393" s="36">
        <v>16.63</v>
      </c>
      <c r="K393" s="36">
        <v>1238</v>
      </c>
      <c r="L393" s="36">
        <v>0</v>
      </c>
      <c r="M393" s="36">
        <v>0</v>
      </c>
      <c r="N393" s="36">
        <v>1146</v>
      </c>
      <c r="O393" s="36">
        <v>0</v>
      </c>
      <c r="P393" s="36">
        <v>0</v>
      </c>
      <c r="Q393" s="36">
        <v>475</v>
      </c>
      <c r="R393" s="36">
        <v>475</v>
      </c>
      <c r="S393" s="36">
        <v>0</v>
      </c>
      <c r="T393" s="36">
        <v>0</v>
      </c>
      <c r="U393" s="36">
        <v>21.05</v>
      </c>
      <c r="V393" s="36">
        <v>100</v>
      </c>
      <c r="W393" s="36">
        <v>100</v>
      </c>
      <c r="X393" s="36">
        <v>10</v>
      </c>
      <c r="Y393" s="36">
        <v>2.11</v>
      </c>
      <c r="Z393" s="36">
        <v>88</v>
      </c>
      <c r="AA393" s="36">
        <v>86</v>
      </c>
      <c r="AB393" s="36">
        <v>97.73</v>
      </c>
      <c r="AC393" s="36">
        <v>99</v>
      </c>
      <c r="AD393" s="36">
        <v>99</v>
      </c>
      <c r="AE393" s="36">
        <v>100</v>
      </c>
      <c r="AF393" s="36">
        <v>9.8267000000000007</v>
      </c>
      <c r="AG393" s="36">
        <v>0.5403</v>
      </c>
      <c r="AH393" s="36">
        <v>59.09</v>
      </c>
      <c r="AI393" s="36">
        <v>5.4982850000000001</v>
      </c>
      <c r="AJ393" s="46">
        <f t="shared" ca="1" si="7"/>
        <v>6</v>
      </c>
      <c r="AK393" s="47">
        <v>2.0491803278688523</v>
      </c>
      <c r="AL393" s="48">
        <v>0</v>
      </c>
      <c r="AM393" s="1">
        <v>0</v>
      </c>
      <c r="AN393" s="1">
        <v>0</v>
      </c>
      <c r="AO393" s="1">
        <v>1</v>
      </c>
      <c r="AP393" s="1">
        <v>0</v>
      </c>
      <c r="AQ393" s="1">
        <v>0</v>
      </c>
      <c r="AR393" s="36">
        <v>1</v>
      </c>
      <c r="AS393" s="36">
        <v>0</v>
      </c>
      <c r="AT393" s="36">
        <v>1</v>
      </c>
      <c r="AU393" s="36">
        <v>0</v>
      </c>
    </row>
    <row r="394" spans="1:47">
      <c r="A394" s="49">
        <v>41910.75</v>
      </c>
      <c r="B394" s="36" t="s">
        <v>112</v>
      </c>
      <c r="C394" s="36" t="s">
        <v>23</v>
      </c>
      <c r="D394" s="36" t="s">
        <v>1131</v>
      </c>
      <c r="E394" s="36" t="s">
        <v>115</v>
      </c>
      <c r="F394" s="36" t="s">
        <v>1132</v>
      </c>
      <c r="G394" s="36">
        <v>2</v>
      </c>
      <c r="H394" s="36">
        <v>24</v>
      </c>
      <c r="I394" s="36">
        <v>12</v>
      </c>
      <c r="J394" s="36">
        <v>6.6150000000000002</v>
      </c>
      <c r="K394" s="36">
        <v>1236</v>
      </c>
      <c r="L394" s="36">
        <v>0</v>
      </c>
      <c r="M394" s="36">
        <v>0</v>
      </c>
      <c r="N394" s="36">
        <v>1178</v>
      </c>
      <c r="O394" s="36">
        <v>0</v>
      </c>
      <c r="P394" s="36">
        <v>0</v>
      </c>
      <c r="Q394" s="36">
        <v>512</v>
      </c>
      <c r="R394" s="36">
        <v>500</v>
      </c>
      <c r="S394" s="36">
        <v>0</v>
      </c>
      <c r="T394" s="36">
        <v>0</v>
      </c>
      <c r="U394" s="36">
        <v>19.07</v>
      </c>
      <c r="V394" s="36">
        <v>97.66</v>
      </c>
      <c r="W394" s="36">
        <v>97.66</v>
      </c>
      <c r="X394" s="36">
        <v>2</v>
      </c>
      <c r="Y394" s="36">
        <v>0.4</v>
      </c>
      <c r="Z394" s="36">
        <v>24</v>
      </c>
      <c r="AA394" s="36">
        <v>24</v>
      </c>
      <c r="AB394" s="36">
        <v>100</v>
      </c>
      <c r="AC394" s="36">
        <v>29</v>
      </c>
      <c r="AD394" s="36">
        <v>29</v>
      </c>
      <c r="AE394" s="36">
        <v>100</v>
      </c>
      <c r="AF394" s="36">
        <v>6.4728000000000003</v>
      </c>
      <c r="AG394" s="36">
        <v>5.6943999999999999</v>
      </c>
      <c r="AH394" s="36">
        <v>97.85</v>
      </c>
      <c r="AI394" s="36">
        <v>87.974299999999999</v>
      </c>
      <c r="AJ394" s="46">
        <f t="shared" ca="1" si="7"/>
        <v>6</v>
      </c>
      <c r="AK394" s="47">
        <v>0.39603960396039606</v>
      </c>
      <c r="AL394" s="48">
        <v>11.980800000000018</v>
      </c>
      <c r="AM394" s="1">
        <v>0</v>
      </c>
      <c r="AN394" s="1">
        <v>0</v>
      </c>
      <c r="AO394" s="1">
        <v>1</v>
      </c>
      <c r="AP394" s="1">
        <v>0</v>
      </c>
      <c r="AQ394" s="1">
        <v>0</v>
      </c>
      <c r="AR394" s="36">
        <v>0</v>
      </c>
      <c r="AS394" s="36">
        <v>1</v>
      </c>
      <c r="AT394" s="36">
        <v>0</v>
      </c>
      <c r="AU394" s="36">
        <v>1</v>
      </c>
    </row>
    <row r="395" spans="1:47">
      <c r="A395" s="49">
        <v>41910.75</v>
      </c>
      <c r="B395" s="36" t="s">
        <v>112</v>
      </c>
      <c r="C395" s="36" t="s">
        <v>23</v>
      </c>
      <c r="D395" s="36" t="s">
        <v>425</v>
      </c>
      <c r="E395" s="36" t="s">
        <v>116</v>
      </c>
      <c r="F395" s="36" t="s">
        <v>426</v>
      </c>
      <c r="G395" s="36">
        <v>2</v>
      </c>
      <c r="H395" s="36">
        <v>32</v>
      </c>
      <c r="I395" s="36">
        <v>10</v>
      </c>
      <c r="J395" s="36">
        <v>5.0839999999999996</v>
      </c>
      <c r="K395" s="36">
        <v>2940</v>
      </c>
      <c r="L395" s="36">
        <v>0</v>
      </c>
      <c r="M395" s="36">
        <v>0</v>
      </c>
      <c r="N395" s="36">
        <v>2601</v>
      </c>
      <c r="O395" s="36">
        <v>0</v>
      </c>
      <c r="P395" s="36">
        <v>0</v>
      </c>
      <c r="Q395" s="36">
        <v>702</v>
      </c>
      <c r="R395" s="36">
        <v>684</v>
      </c>
      <c r="S395" s="36">
        <v>0</v>
      </c>
      <c r="T395" s="36">
        <v>0</v>
      </c>
      <c r="U395" s="36">
        <v>13.88</v>
      </c>
      <c r="V395" s="36">
        <v>97.44</v>
      </c>
      <c r="W395" s="36">
        <v>97.44</v>
      </c>
      <c r="X395" s="36">
        <v>0</v>
      </c>
      <c r="Y395" s="36">
        <v>0</v>
      </c>
      <c r="Z395" s="36">
        <v>235</v>
      </c>
      <c r="AA395" s="36">
        <v>191</v>
      </c>
      <c r="AB395" s="36">
        <v>81.28</v>
      </c>
      <c r="AC395" s="36">
        <v>200</v>
      </c>
      <c r="AD395" s="36">
        <v>178</v>
      </c>
      <c r="AE395" s="36">
        <v>89</v>
      </c>
      <c r="AF395" s="36">
        <v>6.2319000000000004</v>
      </c>
      <c r="AG395" s="36">
        <v>6.2022000000000004</v>
      </c>
      <c r="AH395" s="36">
        <v>122.58</v>
      </c>
      <c r="AI395" s="36">
        <v>99.523409999999998</v>
      </c>
      <c r="AJ395" s="46">
        <f t="shared" ca="1" si="7"/>
        <v>6</v>
      </c>
      <c r="AK395" s="47">
        <v>0</v>
      </c>
      <c r="AL395" s="48">
        <v>17.971200000000017</v>
      </c>
      <c r="AM395" s="1">
        <v>0</v>
      </c>
      <c r="AN395" s="1">
        <v>0</v>
      </c>
      <c r="AO395" s="1">
        <v>1</v>
      </c>
      <c r="AP395" s="1">
        <v>0</v>
      </c>
      <c r="AQ395" s="1">
        <v>0</v>
      </c>
      <c r="AR395" s="36">
        <v>0</v>
      </c>
      <c r="AS395" s="36">
        <v>1</v>
      </c>
      <c r="AT395" s="36">
        <v>0</v>
      </c>
      <c r="AU395" s="36">
        <v>2</v>
      </c>
    </row>
    <row r="396" spans="1:47">
      <c r="A396" s="49">
        <v>41910.75</v>
      </c>
      <c r="B396" s="36" t="s">
        <v>112</v>
      </c>
      <c r="C396" s="36" t="s">
        <v>113</v>
      </c>
      <c r="D396" s="36" t="s">
        <v>489</v>
      </c>
      <c r="E396" s="36" t="s">
        <v>116</v>
      </c>
      <c r="F396" s="36" t="s">
        <v>490</v>
      </c>
      <c r="G396" s="36">
        <v>2</v>
      </c>
      <c r="H396" s="36">
        <v>32</v>
      </c>
      <c r="I396" s="36">
        <v>10</v>
      </c>
      <c r="J396" s="36">
        <v>5.0839999999999996</v>
      </c>
      <c r="K396" s="36">
        <v>2192</v>
      </c>
      <c r="L396" s="36">
        <v>0</v>
      </c>
      <c r="M396" s="36">
        <v>0</v>
      </c>
      <c r="N396" s="36">
        <v>1864</v>
      </c>
      <c r="O396" s="36">
        <v>0</v>
      </c>
      <c r="P396" s="36">
        <v>0</v>
      </c>
      <c r="Q396" s="36">
        <v>520</v>
      </c>
      <c r="R396" s="36">
        <v>507</v>
      </c>
      <c r="S396" s="36">
        <v>0</v>
      </c>
      <c r="T396" s="36">
        <v>0</v>
      </c>
      <c r="U396" s="36">
        <v>18.75</v>
      </c>
      <c r="V396" s="36">
        <v>97.5</v>
      </c>
      <c r="W396" s="36">
        <v>97.5</v>
      </c>
      <c r="X396" s="36">
        <v>4</v>
      </c>
      <c r="Y396" s="36">
        <v>0.79</v>
      </c>
      <c r="Z396" s="36">
        <v>77</v>
      </c>
      <c r="AA396" s="36">
        <v>73</v>
      </c>
      <c r="AB396" s="36">
        <v>94.81</v>
      </c>
      <c r="AC396" s="36">
        <v>77</v>
      </c>
      <c r="AD396" s="36">
        <v>75</v>
      </c>
      <c r="AE396" s="36">
        <v>97.4</v>
      </c>
      <c r="AF396" s="36">
        <v>8.6777999999999995</v>
      </c>
      <c r="AG396" s="36">
        <v>8.6732999999999993</v>
      </c>
      <c r="AH396" s="36">
        <v>170.69</v>
      </c>
      <c r="AI396" s="36">
        <v>99.948139999999995</v>
      </c>
      <c r="AJ396" s="46">
        <f t="shared" ca="1" si="7"/>
        <v>6</v>
      </c>
      <c r="AK396" s="47">
        <v>0.78585461689587421</v>
      </c>
      <c r="AL396" s="48">
        <v>13</v>
      </c>
      <c r="AM396" s="1">
        <v>0</v>
      </c>
      <c r="AN396" s="1">
        <v>0</v>
      </c>
      <c r="AO396" s="1">
        <v>1</v>
      </c>
      <c r="AP396" s="1">
        <v>0</v>
      </c>
      <c r="AQ396" s="1">
        <v>0</v>
      </c>
      <c r="AR396" s="36">
        <v>0</v>
      </c>
      <c r="AS396" s="36">
        <v>1</v>
      </c>
      <c r="AT396" s="36">
        <v>0</v>
      </c>
      <c r="AU396" s="36">
        <v>2</v>
      </c>
    </row>
    <row r="397" spans="1:47">
      <c r="A397" s="49">
        <v>41910.75</v>
      </c>
      <c r="B397" s="36" t="s">
        <v>112</v>
      </c>
      <c r="C397" s="36" t="s">
        <v>113</v>
      </c>
      <c r="D397" s="36" t="s">
        <v>1133</v>
      </c>
      <c r="E397" s="36" t="s">
        <v>115</v>
      </c>
      <c r="F397" s="36" t="s">
        <v>1134</v>
      </c>
      <c r="G397" s="36">
        <v>4</v>
      </c>
      <c r="H397" s="36">
        <v>48</v>
      </c>
      <c r="I397" s="36">
        <v>24</v>
      </c>
      <c r="J397" s="36">
        <v>16.63</v>
      </c>
      <c r="K397" s="36">
        <v>5636</v>
      </c>
      <c r="L397" s="36">
        <v>0</v>
      </c>
      <c r="M397" s="36">
        <v>0</v>
      </c>
      <c r="N397" s="36">
        <v>5201</v>
      </c>
      <c r="O397" s="36">
        <v>0</v>
      </c>
      <c r="P397" s="36">
        <v>0</v>
      </c>
      <c r="Q397" s="36">
        <v>2141</v>
      </c>
      <c r="R397" s="36">
        <v>2087</v>
      </c>
      <c r="S397" s="36">
        <v>0</v>
      </c>
      <c r="T397" s="36">
        <v>0</v>
      </c>
      <c r="U397" s="36">
        <v>4.55</v>
      </c>
      <c r="V397" s="36">
        <v>97.48</v>
      </c>
      <c r="W397" s="36">
        <v>97.48</v>
      </c>
      <c r="X397" s="36">
        <v>6</v>
      </c>
      <c r="Y397" s="36">
        <v>0.28999999999999998</v>
      </c>
      <c r="Z397" s="36">
        <v>68</v>
      </c>
      <c r="AA397" s="36">
        <v>67</v>
      </c>
      <c r="AB397" s="36">
        <v>98.53</v>
      </c>
      <c r="AC397" s="36">
        <v>52</v>
      </c>
      <c r="AD397" s="36">
        <v>52</v>
      </c>
      <c r="AE397" s="36">
        <v>100</v>
      </c>
      <c r="AF397" s="36">
        <v>28.5275</v>
      </c>
      <c r="AG397" s="36">
        <v>28.5275</v>
      </c>
      <c r="AH397" s="36">
        <v>171.54</v>
      </c>
      <c r="AI397" s="36">
        <v>100</v>
      </c>
      <c r="AJ397" s="46">
        <f t="shared" ca="1" si="7"/>
        <v>6</v>
      </c>
      <c r="AK397" s="47">
        <v>0.28957528957528955</v>
      </c>
      <c r="AL397" s="48">
        <v>53.953199999999917</v>
      </c>
      <c r="AM397" s="1">
        <v>0</v>
      </c>
      <c r="AN397" s="1">
        <v>0</v>
      </c>
      <c r="AO397" s="1">
        <v>1</v>
      </c>
      <c r="AP397" s="1">
        <v>0</v>
      </c>
      <c r="AQ397" s="1">
        <v>0</v>
      </c>
      <c r="AR397" s="36">
        <v>0</v>
      </c>
      <c r="AS397" s="36">
        <v>1</v>
      </c>
      <c r="AT397" s="36">
        <v>0</v>
      </c>
      <c r="AU397" s="36">
        <v>1</v>
      </c>
    </row>
    <row r="398" spans="1:47">
      <c r="A398" s="49">
        <v>41910.75</v>
      </c>
      <c r="B398" s="36" t="s">
        <v>112</v>
      </c>
      <c r="C398" s="36" t="s">
        <v>113</v>
      </c>
      <c r="D398" s="36" t="s">
        <v>580</v>
      </c>
      <c r="E398" s="36" t="s">
        <v>116</v>
      </c>
      <c r="F398" s="36" t="s">
        <v>581</v>
      </c>
      <c r="G398" s="36">
        <v>2</v>
      </c>
      <c r="H398" s="36">
        <v>32</v>
      </c>
      <c r="I398" s="36">
        <v>10</v>
      </c>
      <c r="J398" s="36">
        <v>5.0839999999999996</v>
      </c>
      <c r="K398" s="36">
        <v>2412</v>
      </c>
      <c r="L398" s="36">
        <v>0</v>
      </c>
      <c r="M398" s="36">
        <v>0</v>
      </c>
      <c r="N398" s="36">
        <v>2031</v>
      </c>
      <c r="O398" s="36">
        <v>0</v>
      </c>
      <c r="P398" s="36">
        <v>0</v>
      </c>
      <c r="Q398" s="36">
        <v>516</v>
      </c>
      <c r="R398" s="36">
        <v>504</v>
      </c>
      <c r="S398" s="36">
        <v>0</v>
      </c>
      <c r="T398" s="36">
        <v>0</v>
      </c>
      <c r="U398" s="36">
        <v>18.93</v>
      </c>
      <c r="V398" s="36">
        <v>97.67</v>
      </c>
      <c r="W398" s="36">
        <v>97.67</v>
      </c>
      <c r="X398" s="36">
        <v>3</v>
      </c>
      <c r="Y398" s="36">
        <v>0.6</v>
      </c>
      <c r="Z398" s="36">
        <v>58</v>
      </c>
      <c r="AA398" s="36">
        <v>57</v>
      </c>
      <c r="AB398" s="36">
        <v>98.28</v>
      </c>
      <c r="AC398" s="36">
        <v>60</v>
      </c>
      <c r="AD398" s="36">
        <v>58</v>
      </c>
      <c r="AE398" s="36">
        <v>96.67</v>
      </c>
      <c r="AF398" s="36">
        <v>5.6113999999999997</v>
      </c>
      <c r="AG398" s="36">
        <v>5.6113999999999997</v>
      </c>
      <c r="AH398" s="36">
        <v>110.37</v>
      </c>
      <c r="AI398" s="36">
        <v>100</v>
      </c>
      <c r="AJ398" s="46">
        <f t="shared" ca="1" si="7"/>
        <v>6</v>
      </c>
      <c r="AK398" s="47">
        <v>0.59405940594059403</v>
      </c>
      <c r="AL398" s="48">
        <v>12.022799999999991</v>
      </c>
      <c r="AM398" s="1">
        <v>0</v>
      </c>
      <c r="AN398" s="1">
        <v>0</v>
      </c>
      <c r="AO398" s="1">
        <v>1</v>
      </c>
      <c r="AP398" s="1">
        <v>0</v>
      </c>
      <c r="AQ398" s="1">
        <v>0</v>
      </c>
      <c r="AR398" s="36">
        <v>0</v>
      </c>
      <c r="AS398" s="36">
        <v>1</v>
      </c>
      <c r="AT398" s="36">
        <v>0</v>
      </c>
      <c r="AU398" s="36">
        <v>3</v>
      </c>
    </row>
    <row r="399" spans="1:47">
      <c r="A399" s="49">
        <v>41910.791666666664</v>
      </c>
      <c r="B399" s="36" t="s">
        <v>112</v>
      </c>
      <c r="C399" s="36" t="s">
        <v>113</v>
      </c>
      <c r="D399" s="36" t="s">
        <v>1135</v>
      </c>
      <c r="E399" s="36" t="s">
        <v>116</v>
      </c>
      <c r="F399" s="36" t="s">
        <v>1136</v>
      </c>
      <c r="G399" s="36">
        <v>2</v>
      </c>
      <c r="H399" s="36">
        <v>32</v>
      </c>
      <c r="I399" s="36">
        <v>10</v>
      </c>
      <c r="J399" s="36">
        <v>5.0839999999999996</v>
      </c>
      <c r="K399" s="36">
        <v>1864</v>
      </c>
      <c r="L399" s="36">
        <v>0</v>
      </c>
      <c r="M399" s="36">
        <v>0</v>
      </c>
      <c r="N399" s="36">
        <v>1652</v>
      </c>
      <c r="O399" s="36">
        <v>0</v>
      </c>
      <c r="P399" s="36">
        <v>0</v>
      </c>
      <c r="Q399" s="36">
        <v>458</v>
      </c>
      <c r="R399" s="36">
        <v>448</v>
      </c>
      <c r="S399" s="36">
        <v>0</v>
      </c>
      <c r="T399" s="36">
        <v>0</v>
      </c>
      <c r="U399" s="36">
        <v>21.36</v>
      </c>
      <c r="V399" s="36">
        <v>97.82</v>
      </c>
      <c r="W399" s="36">
        <v>97.82</v>
      </c>
      <c r="X399" s="36">
        <v>0</v>
      </c>
      <c r="Y399" s="36">
        <v>0</v>
      </c>
      <c r="Z399" s="36">
        <v>132</v>
      </c>
      <c r="AA399" s="36">
        <v>131</v>
      </c>
      <c r="AB399" s="36">
        <v>99.24</v>
      </c>
      <c r="AC399" s="36">
        <v>191</v>
      </c>
      <c r="AD399" s="36">
        <v>114</v>
      </c>
      <c r="AE399" s="36">
        <v>59.69</v>
      </c>
      <c r="AF399" s="36">
        <v>6.7336</v>
      </c>
      <c r="AG399" s="36">
        <v>5.5035999999999996</v>
      </c>
      <c r="AH399" s="36">
        <v>132.44999999999999</v>
      </c>
      <c r="AI399" s="36">
        <v>81.733400000000003</v>
      </c>
      <c r="AJ399" s="46">
        <f t="shared" ca="1" si="7"/>
        <v>6</v>
      </c>
      <c r="AK399" s="47">
        <v>0</v>
      </c>
      <c r="AL399" s="48">
        <v>9.984400000000031</v>
      </c>
      <c r="AM399" s="1">
        <v>0</v>
      </c>
      <c r="AN399" s="1">
        <v>0</v>
      </c>
      <c r="AO399" s="1">
        <v>1</v>
      </c>
      <c r="AP399" s="1">
        <v>0</v>
      </c>
      <c r="AQ399" s="1">
        <v>0</v>
      </c>
      <c r="AR399" s="36">
        <v>0</v>
      </c>
      <c r="AS399" s="36">
        <v>1</v>
      </c>
      <c r="AT399" s="36">
        <v>0</v>
      </c>
      <c r="AU399" s="36">
        <v>1</v>
      </c>
    </row>
    <row r="400" spans="1:47">
      <c r="A400" s="49">
        <v>41910.75</v>
      </c>
      <c r="B400" s="36" t="s">
        <v>112</v>
      </c>
      <c r="C400" s="36" t="s">
        <v>113</v>
      </c>
      <c r="D400" s="36" t="s">
        <v>210</v>
      </c>
      <c r="E400" s="36" t="s">
        <v>116</v>
      </c>
      <c r="F400" s="36" t="s">
        <v>211</v>
      </c>
      <c r="G400" s="36">
        <v>2</v>
      </c>
      <c r="H400" s="36">
        <v>32</v>
      </c>
      <c r="I400" s="36">
        <v>10</v>
      </c>
      <c r="J400" s="36">
        <v>5.0839999999999996</v>
      </c>
      <c r="K400" s="36">
        <v>1332</v>
      </c>
      <c r="L400" s="36">
        <v>0</v>
      </c>
      <c r="M400" s="36">
        <v>0</v>
      </c>
      <c r="N400" s="36">
        <v>1289</v>
      </c>
      <c r="O400" s="36">
        <v>0</v>
      </c>
      <c r="P400" s="36">
        <v>0</v>
      </c>
      <c r="Q400" s="36">
        <v>286</v>
      </c>
      <c r="R400" s="36">
        <v>230</v>
      </c>
      <c r="S400" s="36">
        <v>0</v>
      </c>
      <c r="T400" s="36">
        <v>0</v>
      </c>
      <c r="U400" s="36">
        <v>28.12</v>
      </c>
      <c r="V400" s="36">
        <v>80.42</v>
      </c>
      <c r="W400" s="36">
        <v>80.42</v>
      </c>
      <c r="X400" s="36">
        <v>6</v>
      </c>
      <c r="Y400" s="36">
        <v>2.61</v>
      </c>
      <c r="Z400" s="36">
        <v>142</v>
      </c>
      <c r="AA400" s="36">
        <v>140</v>
      </c>
      <c r="AB400" s="36">
        <v>98.59</v>
      </c>
      <c r="AC400" s="36">
        <v>339</v>
      </c>
      <c r="AD400" s="36">
        <v>149</v>
      </c>
      <c r="AE400" s="36">
        <v>43.95</v>
      </c>
      <c r="AF400" s="36">
        <v>3.9986000000000002</v>
      </c>
      <c r="AG400" s="36">
        <v>0.44359999999999999</v>
      </c>
      <c r="AH400" s="36">
        <v>78.650000000000006</v>
      </c>
      <c r="AI400" s="36">
        <v>11.09388</v>
      </c>
      <c r="AJ400" s="46">
        <f t="shared" ca="1" si="7"/>
        <v>6</v>
      </c>
      <c r="AK400" s="47">
        <v>2.510460251046025</v>
      </c>
      <c r="AL400" s="48">
        <v>55.998799999999989</v>
      </c>
      <c r="AM400" s="1">
        <v>0</v>
      </c>
      <c r="AN400" s="1">
        <v>1</v>
      </c>
      <c r="AO400" s="1">
        <v>3</v>
      </c>
      <c r="AP400" s="1">
        <v>0</v>
      </c>
      <c r="AQ400" s="1">
        <v>7</v>
      </c>
      <c r="AR400" s="36">
        <v>1</v>
      </c>
      <c r="AS400" s="36">
        <v>1</v>
      </c>
      <c r="AT400" s="36">
        <v>4</v>
      </c>
      <c r="AU400" s="36">
        <v>7</v>
      </c>
    </row>
    <row r="401" spans="1:47">
      <c r="A401" s="49">
        <v>41910.75</v>
      </c>
      <c r="B401" s="36" t="s">
        <v>112</v>
      </c>
      <c r="C401" s="36" t="s">
        <v>113</v>
      </c>
      <c r="D401" s="36" t="s">
        <v>561</v>
      </c>
      <c r="E401" s="36" t="s">
        <v>116</v>
      </c>
      <c r="F401" s="36" t="s">
        <v>562</v>
      </c>
      <c r="G401" s="36">
        <v>4</v>
      </c>
      <c r="H401" s="36">
        <v>56</v>
      </c>
      <c r="I401" s="36">
        <v>24</v>
      </c>
      <c r="J401" s="36">
        <v>16.63</v>
      </c>
      <c r="K401" s="36">
        <v>6005</v>
      </c>
      <c r="L401" s="36">
        <v>0</v>
      </c>
      <c r="M401" s="36">
        <v>0</v>
      </c>
      <c r="N401" s="36">
        <v>4662</v>
      </c>
      <c r="O401" s="36">
        <v>0</v>
      </c>
      <c r="P401" s="36">
        <v>0</v>
      </c>
      <c r="Q401" s="36">
        <v>993</v>
      </c>
      <c r="R401" s="36">
        <v>966</v>
      </c>
      <c r="S401" s="36">
        <v>0</v>
      </c>
      <c r="T401" s="36">
        <v>0</v>
      </c>
      <c r="U401" s="36">
        <v>9.8000000000000007</v>
      </c>
      <c r="V401" s="36">
        <v>97.28</v>
      </c>
      <c r="W401" s="36">
        <v>97.28</v>
      </c>
      <c r="X401" s="36">
        <v>6</v>
      </c>
      <c r="Y401" s="36">
        <v>0.62</v>
      </c>
      <c r="Z401" s="36">
        <v>21</v>
      </c>
      <c r="AA401" s="36">
        <v>20</v>
      </c>
      <c r="AB401" s="36">
        <v>95.24</v>
      </c>
      <c r="AC401" s="36">
        <v>48</v>
      </c>
      <c r="AD401" s="36">
        <v>25</v>
      </c>
      <c r="AE401" s="36">
        <v>52.08</v>
      </c>
      <c r="AF401" s="36">
        <v>11.616099999999999</v>
      </c>
      <c r="AG401" s="36">
        <v>11.59</v>
      </c>
      <c r="AH401" s="36">
        <v>69.849999999999994</v>
      </c>
      <c r="AI401" s="36">
        <v>99.775310000000005</v>
      </c>
      <c r="AJ401" s="46">
        <f t="shared" ca="1" si="7"/>
        <v>6</v>
      </c>
      <c r="AK401" s="47">
        <v>0.61791967044284246</v>
      </c>
      <c r="AL401" s="48">
        <v>27.009599999999988</v>
      </c>
      <c r="AM401" s="1">
        <v>0</v>
      </c>
      <c r="AN401" s="1">
        <v>0</v>
      </c>
      <c r="AO401" s="1">
        <v>1</v>
      </c>
      <c r="AP401" s="1">
        <v>0</v>
      </c>
      <c r="AQ401" s="1">
        <v>0</v>
      </c>
      <c r="AR401" s="36">
        <v>0</v>
      </c>
      <c r="AS401" s="36">
        <v>1</v>
      </c>
      <c r="AT401" s="36">
        <v>0</v>
      </c>
      <c r="AU401" s="36">
        <v>3</v>
      </c>
    </row>
    <row r="402" spans="1:47">
      <c r="A402" s="49">
        <v>41910.625</v>
      </c>
      <c r="B402" s="36" t="s">
        <v>112</v>
      </c>
      <c r="C402" s="36" t="s">
        <v>117</v>
      </c>
      <c r="D402" s="36" t="s">
        <v>1137</v>
      </c>
      <c r="E402" s="36" t="s">
        <v>118</v>
      </c>
      <c r="F402" s="36" t="s">
        <v>1138</v>
      </c>
      <c r="G402" s="36">
        <v>2</v>
      </c>
      <c r="H402" s="36">
        <v>24</v>
      </c>
      <c r="I402" s="36">
        <v>12</v>
      </c>
      <c r="J402" s="36">
        <v>6.6150000000000002</v>
      </c>
      <c r="K402" s="36">
        <v>3666</v>
      </c>
      <c r="L402" s="36">
        <v>0</v>
      </c>
      <c r="M402" s="36">
        <v>0</v>
      </c>
      <c r="N402" s="36">
        <v>3442</v>
      </c>
      <c r="O402" s="36">
        <v>0</v>
      </c>
      <c r="P402" s="36">
        <v>0</v>
      </c>
      <c r="Q402" s="36">
        <v>1334</v>
      </c>
      <c r="R402" s="36">
        <v>1262</v>
      </c>
      <c r="S402" s="36">
        <v>65</v>
      </c>
      <c r="T402" s="36">
        <v>4.87</v>
      </c>
      <c r="U402" s="36">
        <v>7.09</v>
      </c>
      <c r="V402" s="36">
        <v>94.6</v>
      </c>
      <c r="W402" s="36">
        <v>94.6</v>
      </c>
      <c r="X402" s="36">
        <v>4</v>
      </c>
      <c r="Y402" s="36">
        <v>0.32</v>
      </c>
      <c r="Z402" s="36">
        <v>0</v>
      </c>
      <c r="AA402" s="36">
        <v>0</v>
      </c>
      <c r="AB402" s="36">
        <v>0</v>
      </c>
      <c r="AC402" s="36">
        <v>0</v>
      </c>
      <c r="AD402" s="36">
        <v>0</v>
      </c>
      <c r="AE402" s="36">
        <v>0</v>
      </c>
      <c r="AF402" s="36">
        <v>12.934200000000001</v>
      </c>
      <c r="AG402" s="36">
        <v>9.9314</v>
      </c>
      <c r="AH402" s="36">
        <v>195.53</v>
      </c>
      <c r="AI402" s="36">
        <v>76.784030000000001</v>
      </c>
      <c r="AJ402" s="46">
        <f t="shared" ca="1" si="7"/>
        <v>6</v>
      </c>
      <c r="AK402" s="47">
        <v>0.31695721077654515</v>
      </c>
      <c r="AL402" s="48">
        <v>72.036000000000072</v>
      </c>
      <c r="AM402" s="1">
        <v>0</v>
      </c>
      <c r="AN402" s="1">
        <v>1</v>
      </c>
      <c r="AO402" s="1">
        <v>2</v>
      </c>
      <c r="AP402" s="1">
        <v>0</v>
      </c>
      <c r="AQ402" s="1">
        <v>1</v>
      </c>
      <c r="AR402" s="36">
        <v>0</v>
      </c>
      <c r="AS402" s="36">
        <v>1</v>
      </c>
      <c r="AT402" s="36">
        <v>0</v>
      </c>
      <c r="AU402" s="36">
        <v>1</v>
      </c>
    </row>
    <row r="403" spans="1:47">
      <c r="A403" s="49">
        <v>41910.75</v>
      </c>
      <c r="B403" s="36" t="s">
        <v>112</v>
      </c>
      <c r="C403" s="36" t="s">
        <v>113</v>
      </c>
      <c r="D403" s="36" t="s">
        <v>688</v>
      </c>
      <c r="E403" s="36" t="s">
        <v>115</v>
      </c>
      <c r="F403" s="36" t="s">
        <v>689</v>
      </c>
      <c r="G403" s="36">
        <v>3</v>
      </c>
      <c r="H403" s="36">
        <v>48</v>
      </c>
      <c r="I403" s="36">
        <v>16</v>
      </c>
      <c r="J403" s="36">
        <v>9.8279999999999994</v>
      </c>
      <c r="K403" s="36">
        <v>3486</v>
      </c>
      <c r="L403" s="36">
        <v>0</v>
      </c>
      <c r="M403" s="36">
        <v>0</v>
      </c>
      <c r="N403" s="36">
        <v>3296</v>
      </c>
      <c r="O403" s="36">
        <v>0</v>
      </c>
      <c r="P403" s="36">
        <v>0</v>
      </c>
      <c r="Q403" s="36">
        <v>1055</v>
      </c>
      <c r="R403" s="36">
        <v>1029</v>
      </c>
      <c r="S403" s="36">
        <v>0</v>
      </c>
      <c r="T403" s="36">
        <v>0</v>
      </c>
      <c r="U403" s="36">
        <v>9.25</v>
      </c>
      <c r="V403" s="36">
        <v>97.54</v>
      </c>
      <c r="W403" s="36">
        <v>97.54</v>
      </c>
      <c r="X403" s="36">
        <v>0</v>
      </c>
      <c r="Y403" s="36">
        <v>0</v>
      </c>
      <c r="Z403" s="36">
        <v>16</v>
      </c>
      <c r="AA403" s="36">
        <v>14</v>
      </c>
      <c r="AB403" s="36">
        <v>87.5</v>
      </c>
      <c r="AC403" s="36">
        <v>15</v>
      </c>
      <c r="AD403" s="36">
        <v>13</v>
      </c>
      <c r="AE403" s="36">
        <v>86.67</v>
      </c>
      <c r="AF403" s="36">
        <v>10.3172</v>
      </c>
      <c r="AG403" s="36">
        <v>10.176399999999999</v>
      </c>
      <c r="AH403" s="36">
        <v>104.98</v>
      </c>
      <c r="AI403" s="36">
        <v>98.635289999999998</v>
      </c>
      <c r="AJ403" s="46">
        <f t="shared" ca="1" si="7"/>
        <v>6</v>
      </c>
      <c r="AK403" s="47">
        <v>0</v>
      </c>
      <c r="AL403" s="48">
        <v>25.952999999999932</v>
      </c>
      <c r="AM403" s="1">
        <v>0</v>
      </c>
      <c r="AN403" s="1">
        <v>0</v>
      </c>
      <c r="AO403" s="1">
        <v>1</v>
      </c>
      <c r="AP403" s="1">
        <v>0</v>
      </c>
      <c r="AQ403" s="1">
        <v>0</v>
      </c>
      <c r="AR403" s="36">
        <v>0</v>
      </c>
      <c r="AS403" s="36">
        <v>1</v>
      </c>
      <c r="AT403" s="36">
        <v>0</v>
      </c>
      <c r="AU403" s="36">
        <v>1</v>
      </c>
    </row>
    <row r="404" spans="1:47">
      <c r="A404" s="49">
        <v>41910.791666666664</v>
      </c>
      <c r="B404" s="36" t="s">
        <v>112</v>
      </c>
      <c r="C404" s="36" t="s">
        <v>113</v>
      </c>
      <c r="D404" s="36" t="s">
        <v>1139</v>
      </c>
      <c r="E404" s="36" t="s">
        <v>116</v>
      </c>
      <c r="F404" s="36" t="s">
        <v>1140</v>
      </c>
      <c r="G404" s="36">
        <v>4</v>
      </c>
      <c r="H404" s="36">
        <v>56</v>
      </c>
      <c r="I404" s="36">
        <v>24</v>
      </c>
      <c r="J404" s="36">
        <v>16.63</v>
      </c>
      <c r="K404" s="36">
        <v>1281</v>
      </c>
      <c r="L404" s="36">
        <v>0</v>
      </c>
      <c r="M404" s="36">
        <v>0</v>
      </c>
      <c r="N404" s="36">
        <v>1188</v>
      </c>
      <c r="O404" s="36">
        <v>0</v>
      </c>
      <c r="P404" s="36">
        <v>0</v>
      </c>
      <c r="Q404" s="36">
        <v>513</v>
      </c>
      <c r="R404" s="36">
        <v>513</v>
      </c>
      <c r="S404" s="36">
        <v>0</v>
      </c>
      <c r="T404" s="36">
        <v>0</v>
      </c>
      <c r="U404" s="36">
        <v>19.489999999999998</v>
      </c>
      <c r="V404" s="36">
        <v>100</v>
      </c>
      <c r="W404" s="36">
        <v>100</v>
      </c>
      <c r="X404" s="36">
        <v>12</v>
      </c>
      <c r="Y404" s="36">
        <v>2.34</v>
      </c>
      <c r="Z404" s="36">
        <v>50</v>
      </c>
      <c r="AA404" s="36">
        <v>50</v>
      </c>
      <c r="AB404" s="36">
        <v>100</v>
      </c>
      <c r="AC404" s="36">
        <v>63</v>
      </c>
      <c r="AD404" s="36">
        <v>63</v>
      </c>
      <c r="AE404" s="36">
        <v>100</v>
      </c>
      <c r="AF404" s="36">
        <v>9.6997</v>
      </c>
      <c r="AG404" s="36">
        <v>0.57779999999999998</v>
      </c>
      <c r="AH404" s="36">
        <v>58.33</v>
      </c>
      <c r="AI404" s="36">
        <v>5.9568849999999998</v>
      </c>
      <c r="AJ404" s="46">
        <f t="shared" ca="1" si="7"/>
        <v>6</v>
      </c>
      <c r="AK404" s="47">
        <v>2.2813688212927756</v>
      </c>
      <c r="AL404" s="48">
        <v>0</v>
      </c>
      <c r="AM404" s="1">
        <v>0</v>
      </c>
      <c r="AN404" s="1">
        <v>0</v>
      </c>
      <c r="AO404" s="1">
        <v>1</v>
      </c>
      <c r="AP404" s="1">
        <v>0</v>
      </c>
      <c r="AQ404" s="1">
        <v>0</v>
      </c>
      <c r="AR404" s="36">
        <v>1</v>
      </c>
      <c r="AS404" s="36">
        <v>0</v>
      </c>
      <c r="AT404" s="36">
        <v>1</v>
      </c>
      <c r="AU404" s="36">
        <v>0</v>
      </c>
    </row>
    <row r="405" spans="1:47">
      <c r="A405" s="49">
        <v>41910.791666666664</v>
      </c>
      <c r="B405" s="36" t="s">
        <v>112</v>
      </c>
      <c r="C405" s="36" t="s">
        <v>117</v>
      </c>
      <c r="D405" s="36" t="s">
        <v>1141</v>
      </c>
      <c r="E405" s="36" t="s">
        <v>118</v>
      </c>
      <c r="F405" s="36" t="s">
        <v>1142</v>
      </c>
      <c r="G405" s="36">
        <v>4</v>
      </c>
      <c r="H405" s="36">
        <v>56</v>
      </c>
      <c r="I405" s="36">
        <v>23</v>
      </c>
      <c r="J405" s="36">
        <v>15.76</v>
      </c>
      <c r="K405" s="36">
        <v>5217</v>
      </c>
      <c r="L405" s="36">
        <v>0</v>
      </c>
      <c r="M405" s="36">
        <v>0</v>
      </c>
      <c r="N405" s="36">
        <v>5099</v>
      </c>
      <c r="O405" s="36">
        <v>0</v>
      </c>
      <c r="P405" s="36">
        <v>0</v>
      </c>
      <c r="Q405" s="36">
        <v>2319</v>
      </c>
      <c r="R405" s="36">
        <v>2259</v>
      </c>
      <c r="S405" s="36">
        <v>57</v>
      </c>
      <c r="T405" s="36">
        <v>2.46</v>
      </c>
      <c r="U405" s="36">
        <v>4.2</v>
      </c>
      <c r="V405" s="36">
        <v>97.41</v>
      </c>
      <c r="W405" s="36">
        <v>97.41</v>
      </c>
      <c r="X405" s="36">
        <v>1</v>
      </c>
      <c r="Y405" s="36">
        <v>0.04</v>
      </c>
      <c r="Z405" s="36">
        <v>149</v>
      </c>
      <c r="AA405" s="36">
        <v>147</v>
      </c>
      <c r="AB405" s="36">
        <v>98.66</v>
      </c>
      <c r="AC405" s="36">
        <v>125</v>
      </c>
      <c r="AD405" s="36">
        <v>123</v>
      </c>
      <c r="AE405" s="36">
        <v>98.4</v>
      </c>
      <c r="AF405" s="36">
        <v>36.865299999999998</v>
      </c>
      <c r="AG405" s="36">
        <v>36.801900000000003</v>
      </c>
      <c r="AH405" s="36">
        <v>233.92</v>
      </c>
      <c r="AI405" s="36">
        <v>99.828019999999995</v>
      </c>
      <c r="AJ405" s="46">
        <f t="shared" ca="1" si="7"/>
        <v>6</v>
      </c>
      <c r="AK405" s="47">
        <v>4.4742729306487698E-2</v>
      </c>
      <c r="AL405" s="48">
        <v>60.062100000000079</v>
      </c>
      <c r="AM405" s="1">
        <v>0</v>
      </c>
      <c r="AN405" s="1">
        <v>0</v>
      </c>
      <c r="AO405" s="1">
        <v>1</v>
      </c>
      <c r="AP405" s="1">
        <v>0</v>
      </c>
      <c r="AQ405" s="1">
        <v>1</v>
      </c>
      <c r="AR405" s="36">
        <v>0</v>
      </c>
      <c r="AS405" s="36">
        <v>1</v>
      </c>
      <c r="AT405" s="36">
        <v>0</v>
      </c>
      <c r="AU405" s="36">
        <v>2</v>
      </c>
    </row>
    <row r="406" spans="1:47">
      <c r="A406" s="49">
        <v>41910.75</v>
      </c>
      <c r="B406" s="36" t="s">
        <v>112</v>
      </c>
      <c r="C406" s="36" t="s">
        <v>119</v>
      </c>
      <c r="D406" s="36" t="s">
        <v>929</v>
      </c>
      <c r="E406" s="36" t="s">
        <v>120</v>
      </c>
      <c r="F406" s="36" t="s">
        <v>930</v>
      </c>
      <c r="G406" s="36">
        <v>2</v>
      </c>
      <c r="H406" s="36">
        <v>24</v>
      </c>
      <c r="I406" s="36">
        <v>12</v>
      </c>
      <c r="J406" s="36">
        <v>6.6150000000000002</v>
      </c>
      <c r="K406" s="36">
        <v>2128</v>
      </c>
      <c r="L406" s="36">
        <v>0</v>
      </c>
      <c r="M406" s="36">
        <v>0</v>
      </c>
      <c r="N406" s="36">
        <v>2092</v>
      </c>
      <c r="O406" s="36">
        <v>0</v>
      </c>
      <c r="P406" s="36">
        <v>0</v>
      </c>
      <c r="Q406" s="36">
        <v>833</v>
      </c>
      <c r="R406" s="36">
        <v>754</v>
      </c>
      <c r="S406" s="36">
        <v>77</v>
      </c>
      <c r="T406" s="36">
        <v>9.24</v>
      </c>
      <c r="U406" s="36">
        <v>10.87</v>
      </c>
      <c r="V406" s="36">
        <v>90.52</v>
      </c>
      <c r="W406" s="36">
        <v>90.52</v>
      </c>
      <c r="X406" s="36">
        <v>1</v>
      </c>
      <c r="Y406" s="36">
        <v>0.13</v>
      </c>
      <c r="Z406" s="36">
        <v>62</v>
      </c>
      <c r="AA406" s="36">
        <v>54</v>
      </c>
      <c r="AB406" s="36">
        <v>87.1</v>
      </c>
      <c r="AC406" s="36">
        <v>136</v>
      </c>
      <c r="AD406" s="36">
        <v>134</v>
      </c>
      <c r="AE406" s="36">
        <v>98.53</v>
      </c>
      <c r="AF406" s="36">
        <v>13.494199999999999</v>
      </c>
      <c r="AG406" s="36">
        <v>9.5093999999999994</v>
      </c>
      <c r="AH406" s="36">
        <v>203.99</v>
      </c>
      <c r="AI406" s="36">
        <v>70.470280000000002</v>
      </c>
      <c r="AJ406" s="46">
        <f t="shared" ca="1" si="7"/>
        <v>6</v>
      </c>
      <c r="AK406" s="47">
        <v>0.1199040767386091</v>
      </c>
      <c r="AL406" s="48">
        <v>78.968400000000031</v>
      </c>
      <c r="AM406" s="1">
        <v>0</v>
      </c>
      <c r="AN406" s="1">
        <v>1</v>
      </c>
      <c r="AO406" s="1">
        <v>2</v>
      </c>
      <c r="AP406" s="1">
        <v>0</v>
      </c>
      <c r="AQ406" s="1">
        <v>5</v>
      </c>
      <c r="AR406" s="36">
        <v>0</v>
      </c>
      <c r="AS406" s="36">
        <v>1</v>
      </c>
      <c r="AT406" s="36">
        <v>0</v>
      </c>
      <c r="AU406" s="36">
        <v>6</v>
      </c>
    </row>
    <row r="407" spans="1:47">
      <c r="A407" s="49">
        <v>41910.791666666664</v>
      </c>
      <c r="B407" s="36" t="s">
        <v>112</v>
      </c>
      <c r="C407" s="36" t="s">
        <v>23</v>
      </c>
      <c r="D407" s="36" t="s">
        <v>122</v>
      </c>
      <c r="E407" s="36" t="s">
        <v>115</v>
      </c>
      <c r="F407" s="36" t="s">
        <v>812</v>
      </c>
      <c r="G407" s="36">
        <v>3</v>
      </c>
      <c r="H407" s="36">
        <v>40</v>
      </c>
      <c r="I407" s="36">
        <v>18</v>
      </c>
      <c r="J407" s="36">
        <v>11.49</v>
      </c>
      <c r="K407" s="36">
        <v>1491</v>
      </c>
      <c r="L407" s="36">
        <v>0</v>
      </c>
      <c r="M407" s="36">
        <v>0</v>
      </c>
      <c r="N407" s="36">
        <v>1406</v>
      </c>
      <c r="O407" s="36">
        <v>0</v>
      </c>
      <c r="P407" s="36">
        <v>0</v>
      </c>
      <c r="Q407" s="36">
        <v>456</v>
      </c>
      <c r="R407" s="36">
        <v>445</v>
      </c>
      <c r="S407" s="36">
        <v>0</v>
      </c>
      <c r="T407" s="36">
        <v>0</v>
      </c>
      <c r="U407" s="36">
        <v>21.4</v>
      </c>
      <c r="V407" s="36">
        <v>97.59</v>
      </c>
      <c r="W407" s="36">
        <v>97.59</v>
      </c>
      <c r="X407" s="36">
        <v>6</v>
      </c>
      <c r="Y407" s="36">
        <v>1.35</v>
      </c>
      <c r="Z407" s="36">
        <v>814</v>
      </c>
      <c r="AA407" s="36">
        <v>487</v>
      </c>
      <c r="AB407" s="36">
        <v>59.83</v>
      </c>
      <c r="AC407" s="36">
        <v>797</v>
      </c>
      <c r="AD407" s="36">
        <v>664</v>
      </c>
      <c r="AE407" s="36">
        <v>83.31</v>
      </c>
      <c r="AF407" s="36">
        <v>11.118600000000001</v>
      </c>
      <c r="AG407" s="36">
        <v>11.118600000000001</v>
      </c>
      <c r="AH407" s="36">
        <v>96.77</v>
      </c>
      <c r="AI407" s="36">
        <v>100</v>
      </c>
      <c r="AJ407" s="46">
        <f t="shared" ca="1" si="7"/>
        <v>6</v>
      </c>
      <c r="AK407" s="47">
        <v>0.96463022508038598</v>
      </c>
      <c r="AL407" s="48">
        <v>10.989599999999985</v>
      </c>
      <c r="AM407" s="1">
        <v>0</v>
      </c>
      <c r="AN407" s="1">
        <v>0</v>
      </c>
      <c r="AO407" s="1">
        <v>1</v>
      </c>
      <c r="AP407" s="1">
        <v>0</v>
      </c>
      <c r="AQ407" s="1">
        <v>0</v>
      </c>
      <c r="AR407" s="36">
        <v>0</v>
      </c>
      <c r="AS407" s="36">
        <v>1</v>
      </c>
      <c r="AT407" s="36">
        <v>3</v>
      </c>
      <c r="AU407" s="36">
        <v>2</v>
      </c>
    </row>
    <row r="408" spans="1:47">
      <c r="A408" s="49">
        <v>41910.75</v>
      </c>
      <c r="B408" s="36" t="s">
        <v>112</v>
      </c>
      <c r="C408" s="36" t="s">
        <v>119</v>
      </c>
      <c r="D408" s="36" t="s">
        <v>1143</v>
      </c>
      <c r="E408" s="36" t="s">
        <v>120</v>
      </c>
      <c r="F408" s="36" t="s">
        <v>1144</v>
      </c>
      <c r="G408" s="36">
        <v>2</v>
      </c>
      <c r="H408" s="36">
        <v>32</v>
      </c>
      <c r="I408" s="36">
        <v>10</v>
      </c>
      <c r="J408" s="36">
        <v>5.0839999999999996</v>
      </c>
      <c r="K408" s="36">
        <v>1811</v>
      </c>
      <c r="L408" s="36">
        <v>0</v>
      </c>
      <c r="M408" s="36">
        <v>0</v>
      </c>
      <c r="N408" s="36">
        <v>1810</v>
      </c>
      <c r="O408" s="36">
        <v>0</v>
      </c>
      <c r="P408" s="36">
        <v>0</v>
      </c>
      <c r="Q408" s="36">
        <v>979</v>
      </c>
      <c r="R408" s="36">
        <v>950</v>
      </c>
      <c r="S408" s="36">
        <v>26</v>
      </c>
      <c r="T408" s="36">
        <v>2.65</v>
      </c>
      <c r="U408" s="36">
        <v>9.91</v>
      </c>
      <c r="V408" s="36">
        <v>97.04</v>
      </c>
      <c r="W408" s="36">
        <v>97.04</v>
      </c>
      <c r="X408" s="36">
        <v>4</v>
      </c>
      <c r="Y408" s="36">
        <v>0.42</v>
      </c>
      <c r="Z408" s="36">
        <v>187</v>
      </c>
      <c r="AA408" s="36">
        <v>182</v>
      </c>
      <c r="AB408" s="36">
        <v>97.33</v>
      </c>
      <c r="AC408" s="36">
        <v>232</v>
      </c>
      <c r="AD408" s="36">
        <v>224</v>
      </c>
      <c r="AE408" s="36">
        <v>96.55</v>
      </c>
      <c r="AF408" s="36">
        <v>11.994999999999999</v>
      </c>
      <c r="AG408" s="36">
        <v>11.918100000000001</v>
      </c>
      <c r="AH408" s="36">
        <v>235.94</v>
      </c>
      <c r="AI408" s="36">
        <v>99.358900000000006</v>
      </c>
      <c r="AJ408" s="46">
        <f t="shared" ca="1" si="7"/>
        <v>6</v>
      </c>
      <c r="AK408" s="47">
        <v>0.40322580645161288</v>
      </c>
      <c r="AL408" s="48">
        <v>28.978399999999937</v>
      </c>
      <c r="AM408" s="1">
        <v>0</v>
      </c>
      <c r="AN408" s="1">
        <v>0</v>
      </c>
      <c r="AO408" s="1">
        <v>1</v>
      </c>
      <c r="AP408" s="1">
        <v>0</v>
      </c>
      <c r="AQ408" s="1">
        <v>0</v>
      </c>
      <c r="AR408" s="36">
        <v>0</v>
      </c>
      <c r="AS408" s="36">
        <v>1</v>
      </c>
      <c r="AT408" s="36">
        <v>0</v>
      </c>
      <c r="AU408" s="36">
        <v>1</v>
      </c>
    </row>
    <row r="409" spans="1:47">
      <c r="A409" s="49">
        <v>41910.75</v>
      </c>
      <c r="B409" s="36" t="s">
        <v>112</v>
      </c>
      <c r="C409" s="36" t="s">
        <v>23</v>
      </c>
      <c r="D409" s="36" t="s">
        <v>369</v>
      </c>
      <c r="E409" s="36" t="s">
        <v>115</v>
      </c>
      <c r="F409" s="36" t="s">
        <v>370</v>
      </c>
      <c r="G409" s="36">
        <v>2</v>
      </c>
      <c r="H409" s="36">
        <v>24</v>
      </c>
      <c r="I409" s="36">
        <v>12</v>
      </c>
      <c r="J409" s="36">
        <v>6.6150000000000002</v>
      </c>
      <c r="K409" s="36">
        <v>1815</v>
      </c>
      <c r="L409" s="36">
        <v>0</v>
      </c>
      <c r="M409" s="36">
        <v>0</v>
      </c>
      <c r="N409" s="36">
        <v>1694</v>
      </c>
      <c r="O409" s="36">
        <v>3</v>
      </c>
      <c r="P409" s="36">
        <v>0.18</v>
      </c>
      <c r="Q409" s="36">
        <v>535</v>
      </c>
      <c r="R409" s="36">
        <v>525</v>
      </c>
      <c r="S409" s="36">
        <v>0</v>
      </c>
      <c r="T409" s="36">
        <v>0</v>
      </c>
      <c r="U409" s="36">
        <v>18.34</v>
      </c>
      <c r="V409" s="36">
        <v>97.96</v>
      </c>
      <c r="W409" s="36">
        <v>98.13</v>
      </c>
      <c r="X409" s="36">
        <v>11</v>
      </c>
      <c r="Y409" s="36">
        <v>2.1</v>
      </c>
      <c r="Z409" s="36">
        <v>986</v>
      </c>
      <c r="AA409" s="36">
        <v>963</v>
      </c>
      <c r="AB409" s="36">
        <v>97.67</v>
      </c>
      <c r="AC409" s="36">
        <v>1195</v>
      </c>
      <c r="AD409" s="36">
        <v>1065</v>
      </c>
      <c r="AE409" s="36">
        <v>89.12</v>
      </c>
      <c r="AF409" s="36">
        <v>6.1825000000000001</v>
      </c>
      <c r="AG409" s="36">
        <v>4.9953000000000003</v>
      </c>
      <c r="AH409" s="36">
        <v>93.46</v>
      </c>
      <c r="AI409" s="36">
        <v>80.797409999999999</v>
      </c>
      <c r="AJ409" s="46">
        <f t="shared" ca="1" si="7"/>
        <v>6</v>
      </c>
      <c r="AK409" s="47">
        <v>1.7543859649122806</v>
      </c>
      <c r="AL409" s="48">
        <v>10.914000000000033</v>
      </c>
      <c r="AM409" s="1">
        <v>0</v>
      </c>
      <c r="AN409" s="1">
        <v>0</v>
      </c>
      <c r="AO409" s="1">
        <v>1</v>
      </c>
      <c r="AP409" s="1">
        <v>0</v>
      </c>
      <c r="AQ409" s="1">
        <v>0</v>
      </c>
      <c r="AR409" s="36">
        <v>0</v>
      </c>
      <c r="AS409" s="36">
        <v>1</v>
      </c>
      <c r="AT409" s="36">
        <v>0</v>
      </c>
      <c r="AU409" s="36">
        <v>5</v>
      </c>
    </row>
    <row r="410" spans="1:47">
      <c r="A410" s="49">
        <v>41910.75</v>
      </c>
      <c r="B410" s="36" t="s">
        <v>112</v>
      </c>
      <c r="C410" s="36" t="s">
        <v>23</v>
      </c>
      <c r="D410" s="36" t="s">
        <v>122</v>
      </c>
      <c r="E410" s="36" t="s">
        <v>115</v>
      </c>
      <c r="F410" s="36" t="s">
        <v>16</v>
      </c>
      <c r="G410" s="36">
        <v>2</v>
      </c>
      <c r="H410" s="36">
        <v>24</v>
      </c>
      <c r="I410" s="36">
        <v>12</v>
      </c>
      <c r="J410" s="36">
        <v>6.6150000000000002</v>
      </c>
      <c r="K410" s="36">
        <v>628</v>
      </c>
      <c r="L410" s="36">
        <v>0</v>
      </c>
      <c r="M410" s="36">
        <v>0</v>
      </c>
      <c r="N410" s="36">
        <v>579</v>
      </c>
      <c r="O410" s="36">
        <v>0</v>
      </c>
      <c r="P410" s="36">
        <v>0</v>
      </c>
      <c r="Q410" s="36">
        <v>199</v>
      </c>
      <c r="R410" s="36">
        <v>199</v>
      </c>
      <c r="S410" s="36">
        <v>0</v>
      </c>
      <c r="T410" s="36">
        <v>0</v>
      </c>
      <c r="U410" s="36">
        <v>50.25</v>
      </c>
      <c r="V410" s="36">
        <v>100</v>
      </c>
      <c r="W410" s="36">
        <v>100</v>
      </c>
      <c r="X410" s="36">
        <v>13</v>
      </c>
      <c r="Y410" s="36">
        <v>6.53</v>
      </c>
      <c r="Z410" s="36">
        <v>656</v>
      </c>
      <c r="AA410" s="36">
        <v>420</v>
      </c>
      <c r="AB410" s="36">
        <v>64.02</v>
      </c>
      <c r="AC410" s="36">
        <v>689</v>
      </c>
      <c r="AD410" s="36">
        <v>527</v>
      </c>
      <c r="AE410" s="36">
        <v>76.489999999999995</v>
      </c>
      <c r="AF410" s="36">
        <v>4.2824999999999998</v>
      </c>
      <c r="AG410" s="36">
        <v>2.3306</v>
      </c>
      <c r="AH410" s="36">
        <v>64.739999999999995</v>
      </c>
      <c r="AI410" s="36">
        <v>54.421489999999999</v>
      </c>
      <c r="AJ410" s="46">
        <f t="shared" ca="1" si="7"/>
        <v>6</v>
      </c>
      <c r="AK410" s="47">
        <v>4.2483660130718954</v>
      </c>
      <c r="AL410" s="48">
        <v>0</v>
      </c>
      <c r="AM410" s="1">
        <v>0</v>
      </c>
      <c r="AN410" s="1">
        <v>0</v>
      </c>
      <c r="AO410" s="1">
        <v>1</v>
      </c>
      <c r="AP410" s="1">
        <v>2</v>
      </c>
      <c r="AQ410" s="1">
        <v>0</v>
      </c>
      <c r="AR410" s="36">
        <v>1</v>
      </c>
      <c r="AS410" s="36">
        <v>0</v>
      </c>
      <c r="AT410" s="36">
        <v>7</v>
      </c>
      <c r="AU410" s="36">
        <v>0</v>
      </c>
    </row>
    <row r="411" spans="1:47">
      <c r="A411" s="49">
        <v>41910.75</v>
      </c>
      <c r="B411" s="36" t="s">
        <v>112</v>
      </c>
      <c r="C411" s="36" t="s">
        <v>119</v>
      </c>
      <c r="D411" s="36" t="s">
        <v>829</v>
      </c>
      <c r="E411" s="36" t="s">
        <v>120</v>
      </c>
      <c r="F411" s="36" t="s">
        <v>830</v>
      </c>
      <c r="G411" s="36">
        <v>4</v>
      </c>
      <c r="H411" s="36">
        <v>48</v>
      </c>
      <c r="I411" s="36">
        <v>25</v>
      </c>
      <c r="J411" s="36">
        <v>17.510000000000002</v>
      </c>
      <c r="K411" s="36">
        <v>2333</v>
      </c>
      <c r="L411" s="36">
        <v>0</v>
      </c>
      <c r="M411" s="36">
        <v>0</v>
      </c>
      <c r="N411" s="36">
        <v>2180</v>
      </c>
      <c r="O411" s="36">
        <v>0</v>
      </c>
      <c r="P411" s="36">
        <v>0</v>
      </c>
      <c r="Q411" s="36">
        <v>890</v>
      </c>
      <c r="R411" s="36">
        <v>867</v>
      </c>
      <c r="S411" s="36">
        <v>0</v>
      </c>
      <c r="T411" s="36">
        <v>0</v>
      </c>
      <c r="U411" s="36">
        <v>10.95</v>
      </c>
      <c r="V411" s="36">
        <v>97.42</v>
      </c>
      <c r="W411" s="36">
        <v>97.42</v>
      </c>
      <c r="X411" s="36">
        <v>10</v>
      </c>
      <c r="Y411" s="36">
        <v>1.1499999999999999</v>
      </c>
      <c r="Z411" s="36">
        <v>716</v>
      </c>
      <c r="AA411" s="36">
        <v>707</v>
      </c>
      <c r="AB411" s="36">
        <v>98.74</v>
      </c>
      <c r="AC411" s="36">
        <v>1671</v>
      </c>
      <c r="AD411" s="36">
        <v>1560</v>
      </c>
      <c r="AE411" s="36">
        <v>93.36</v>
      </c>
      <c r="AF411" s="36">
        <v>24.412800000000001</v>
      </c>
      <c r="AG411" s="36">
        <v>23.648099999999999</v>
      </c>
      <c r="AH411" s="36">
        <v>139.41999999999999</v>
      </c>
      <c r="AI411" s="36">
        <v>96.867630000000005</v>
      </c>
      <c r="AJ411" s="46">
        <f t="shared" ca="1" si="7"/>
        <v>6</v>
      </c>
      <c r="AK411" s="47">
        <v>0.58139534883720934</v>
      </c>
      <c r="AL411" s="48">
        <v>22.961999999999986</v>
      </c>
      <c r="AM411" s="1">
        <v>0</v>
      </c>
      <c r="AN411" s="1">
        <v>0</v>
      </c>
      <c r="AO411" s="1">
        <v>1</v>
      </c>
      <c r="AP411" s="1">
        <v>0</v>
      </c>
      <c r="AQ411" s="1">
        <v>0</v>
      </c>
      <c r="AR411" s="36">
        <v>0</v>
      </c>
      <c r="AS411" s="36">
        <v>1</v>
      </c>
      <c r="AT411" s="36">
        <v>0</v>
      </c>
      <c r="AU411" s="36">
        <v>1</v>
      </c>
    </row>
    <row r="412" spans="1:47">
      <c r="A412" s="49">
        <v>41910.75</v>
      </c>
      <c r="B412" s="36" t="s">
        <v>112</v>
      </c>
      <c r="C412" s="36" t="s">
        <v>23</v>
      </c>
      <c r="D412" s="36" t="s">
        <v>651</v>
      </c>
      <c r="E412" s="36" t="s">
        <v>115</v>
      </c>
      <c r="F412" s="36" t="s">
        <v>22</v>
      </c>
      <c r="G412" s="36">
        <v>2</v>
      </c>
      <c r="H412" s="36">
        <v>24</v>
      </c>
      <c r="I412" s="36">
        <v>12</v>
      </c>
      <c r="J412" s="36">
        <v>6.6150000000000002</v>
      </c>
      <c r="K412" s="36">
        <v>1485</v>
      </c>
      <c r="L412" s="36">
        <v>0</v>
      </c>
      <c r="M412" s="36">
        <v>0</v>
      </c>
      <c r="N412" s="36">
        <v>1420</v>
      </c>
      <c r="O412" s="36">
        <v>1</v>
      </c>
      <c r="P412" s="36">
        <v>7.0000000000000007E-2</v>
      </c>
      <c r="Q412" s="36">
        <v>526</v>
      </c>
      <c r="R412" s="36">
        <v>513</v>
      </c>
      <c r="S412" s="36">
        <v>0</v>
      </c>
      <c r="T412" s="36">
        <v>0</v>
      </c>
      <c r="U412" s="36">
        <v>18.54</v>
      </c>
      <c r="V412" s="36">
        <v>97.46</v>
      </c>
      <c r="W412" s="36">
        <v>97.53</v>
      </c>
      <c r="X412" s="36">
        <v>3</v>
      </c>
      <c r="Y412" s="36">
        <v>0.57999999999999996</v>
      </c>
      <c r="Z412" s="36">
        <v>1638</v>
      </c>
      <c r="AA412" s="36">
        <v>1629</v>
      </c>
      <c r="AB412" s="36">
        <v>99.45</v>
      </c>
      <c r="AC412" s="36">
        <v>1770</v>
      </c>
      <c r="AD412" s="36">
        <v>1699</v>
      </c>
      <c r="AE412" s="36">
        <v>95.99</v>
      </c>
      <c r="AF412" s="36">
        <v>9.3550000000000004</v>
      </c>
      <c r="AG412" s="36">
        <v>9.3503000000000007</v>
      </c>
      <c r="AH412" s="36">
        <v>141.41999999999999</v>
      </c>
      <c r="AI412" s="36">
        <v>99.949759999999998</v>
      </c>
      <c r="AJ412" s="46">
        <f t="shared" ca="1" si="7"/>
        <v>6</v>
      </c>
      <c r="AK412" s="47">
        <v>0.51457975986277882</v>
      </c>
      <c r="AL412" s="48">
        <v>13.360400000000034</v>
      </c>
      <c r="AM412" s="1">
        <v>0</v>
      </c>
      <c r="AN412" s="1">
        <v>0</v>
      </c>
      <c r="AO412" s="1">
        <v>1</v>
      </c>
      <c r="AP412" s="1">
        <v>0</v>
      </c>
      <c r="AQ412" s="1">
        <v>1</v>
      </c>
      <c r="AR412" s="36">
        <v>0</v>
      </c>
      <c r="AS412" s="36">
        <v>1</v>
      </c>
      <c r="AT412" s="36">
        <v>0</v>
      </c>
      <c r="AU412" s="36">
        <v>7</v>
      </c>
    </row>
    <row r="413" spans="1:47">
      <c r="A413" s="49">
        <v>41910.75</v>
      </c>
      <c r="B413" s="36" t="s">
        <v>112</v>
      </c>
      <c r="C413" s="36" t="s">
        <v>23</v>
      </c>
      <c r="D413" s="36" t="s">
        <v>369</v>
      </c>
      <c r="E413" s="36" t="s">
        <v>115</v>
      </c>
      <c r="F413" s="36" t="s">
        <v>642</v>
      </c>
      <c r="G413" s="36">
        <v>2</v>
      </c>
      <c r="H413" s="36">
        <v>24</v>
      </c>
      <c r="I413" s="36">
        <v>12</v>
      </c>
      <c r="J413" s="36">
        <v>6.6150000000000002</v>
      </c>
      <c r="K413" s="36">
        <v>1710</v>
      </c>
      <c r="L413" s="36">
        <v>0</v>
      </c>
      <c r="M413" s="36">
        <v>0</v>
      </c>
      <c r="N413" s="36">
        <v>1630</v>
      </c>
      <c r="O413" s="36">
        <v>3</v>
      </c>
      <c r="P413" s="36">
        <v>0.18</v>
      </c>
      <c r="Q413" s="36">
        <v>606</v>
      </c>
      <c r="R413" s="36">
        <v>584</v>
      </c>
      <c r="S413" s="36">
        <v>0</v>
      </c>
      <c r="T413" s="36">
        <v>0</v>
      </c>
      <c r="U413" s="36">
        <v>15.9</v>
      </c>
      <c r="V413" s="36">
        <v>96.19</v>
      </c>
      <c r="W413" s="36">
        <v>96.37</v>
      </c>
      <c r="X413" s="36">
        <v>7</v>
      </c>
      <c r="Y413" s="36">
        <v>1.2</v>
      </c>
      <c r="Z413" s="36">
        <v>1520</v>
      </c>
      <c r="AA413" s="36">
        <v>1496</v>
      </c>
      <c r="AB413" s="36">
        <v>98.42</v>
      </c>
      <c r="AC413" s="36">
        <v>1975</v>
      </c>
      <c r="AD413" s="36">
        <v>1848</v>
      </c>
      <c r="AE413" s="36">
        <v>93.57</v>
      </c>
      <c r="AF413" s="36">
        <v>11.720800000000001</v>
      </c>
      <c r="AG413" s="36">
        <v>11.7164</v>
      </c>
      <c r="AH413" s="36">
        <v>177.19</v>
      </c>
      <c r="AI413" s="36">
        <v>99.962459999999993</v>
      </c>
      <c r="AJ413" s="46">
        <f t="shared" ca="1" si="7"/>
        <v>6</v>
      </c>
      <c r="AK413" s="47">
        <v>0.74786324786324787</v>
      </c>
      <c r="AL413" s="48">
        <v>23.088600000000014</v>
      </c>
      <c r="AM413" s="1">
        <v>0</v>
      </c>
      <c r="AN413" s="1">
        <v>0</v>
      </c>
      <c r="AO413" s="1">
        <v>1</v>
      </c>
      <c r="AP413" s="1">
        <v>0</v>
      </c>
      <c r="AQ413" s="1">
        <v>0</v>
      </c>
      <c r="AR413" s="36">
        <v>0</v>
      </c>
      <c r="AS413" s="36">
        <v>1</v>
      </c>
      <c r="AT413" s="36">
        <v>0</v>
      </c>
      <c r="AU413" s="36">
        <v>7</v>
      </c>
    </row>
    <row r="414" spans="1:47">
      <c r="A414" s="49">
        <v>41910.75</v>
      </c>
      <c r="B414" s="36" t="s">
        <v>112</v>
      </c>
      <c r="C414" s="36" t="s">
        <v>23</v>
      </c>
      <c r="D414" s="36" t="s">
        <v>349</v>
      </c>
      <c r="E414" s="36" t="s">
        <v>115</v>
      </c>
      <c r="F414" s="36" t="s">
        <v>652</v>
      </c>
      <c r="G414" s="36">
        <v>2</v>
      </c>
      <c r="H414" s="36">
        <v>24</v>
      </c>
      <c r="I414" s="36">
        <v>12</v>
      </c>
      <c r="J414" s="36">
        <v>6.6150000000000002</v>
      </c>
      <c r="K414" s="36">
        <v>2586</v>
      </c>
      <c r="L414" s="36">
        <v>0</v>
      </c>
      <c r="M414" s="36">
        <v>0</v>
      </c>
      <c r="N414" s="36">
        <v>2301</v>
      </c>
      <c r="O414" s="36">
        <v>2</v>
      </c>
      <c r="P414" s="36">
        <v>0.09</v>
      </c>
      <c r="Q414" s="36">
        <v>709</v>
      </c>
      <c r="R414" s="36">
        <v>691</v>
      </c>
      <c r="S414" s="36">
        <v>0</v>
      </c>
      <c r="T414" s="36">
        <v>0</v>
      </c>
      <c r="U414" s="36">
        <v>13.75</v>
      </c>
      <c r="V414" s="36">
        <v>97.38</v>
      </c>
      <c r="W414" s="36">
        <v>97.46</v>
      </c>
      <c r="X414" s="36">
        <v>9</v>
      </c>
      <c r="Y414" s="36">
        <v>1.3</v>
      </c>
      <c r="Z414" s="36">
        <v>2595</v>
      </c>
      <c r="AA414" s="36">
        <v>2570</v>
      </c>
      <c r="AB414" s="36">
        <v>99.04</v>
      </c>
      <c r="AC414" s="36">
        <v>2747</v>
      </c>
      <c r="AD414" s="36">
        <v>2623</v>
      </c>
      <c r="AE414" s="36">
        <v>95.49</v>
      </c>
      <c r="AF414" s="36">
        <v>7.6550000000000002</v>
      </c>
      <c r="AG414" s="36">
        <v>7.6338999999999997</v>
      </c>
      <c r="AH414" s="36">
        <v>115.72</v>
      </c>
      <c r="AI414" s="36">
        <v>99.724369999999993</v>
      </c>
      <c r="AJ414" s="46">
        <f t="shared" ca="1" si="7"/>
        <v>6</v>
      </c>
      <c r="AK414" s="47">
        <v>1.2096774193548387</v>
      </c>
      <c r="AL414" s="48">
        <v>18.575800000000029</v>
      </c>
      <c r="AM414" s="1">
        <v>0</v>
      </c>
      <c r="AN414" s="1">
        <v>0</v>
      </c>
      <c r="AO414" s="1">
        <v>1</v>
      </c>
      <c r="AP414" s="1">
        <v>0</v>
      </c>
      <c r="AQ414" s="1">
        <v>1</v>
      </c>
      <c r="AR414" s="36">
        <v>0</v>
      </c>
      <c r="AS414" s="36">
        <v>1</v>
      </c>
      <c r="AT414" s="36">
        <v>0</v>
      </c>
      <c r="AU414" s="36">
        <v>7</v>
      </c>
    </row>
    <row r="415" spans="1:47">
      <c r="A415" s="49">
        <v>41910.75</v>
      </c>
      <c r="B415" s="36" t="s">
        <v>112</v>
      </c>
      <c r="C415" s="36" t="s">
        <v>23</v>
      </c>
      <c r="D415" s="36" t="s">
        <v>122</v>
      </c>
      <c r="E415" s="36" t="s">
        <v>115</v>
      </c>
      <c r="F415" s="36" t="s">
        <v>214</v>
      </c>
      <c r="G415" s="36">
        <v>2</v>
      </c>
      <c r="H415" s="36">
        <v>24</v>
      </c>
      <c r="I415" s="36">
        <v>12</v>
      </c>
      <c r="J415" s="36">
        <v>6.6150000000000002</v>
      </c>
      <c r="K415" s="36">
        <v>1324</v>
      </c>
      <c r="L415" s="36">
        <v>0</v>
      </c>
      <c r="M415" s="36">
        <v>0</v>
      </c>
      <c r="N415" s="36">
        <v>1163</v>
      </c>
      <c r="O415" s="36">
        <v>1</v>
      </c>
      <c r="P415" s="36">
        <v>0.09</v>
      </c>
      <c r="Q415" s="36">
        <v>362</v>
      </c>
      <c r="R415" s="36">
        <v>361</v>
      </c>
      <c r="S415" s="36">
        <v>0</v>
      </c>
      <c r="T415" s="36">
        <v>0</v>
      </c>
      <c r="U415" s="36">
        <v>27.55</v>
      </c>
      <c r="V415" s="36">
        <v>99.64</v>
      </c>
      <c r="W415" s="36">
        <v>99.72</v>
      </c>
      <c r="X415" s="36">
        <v>17</v>
      </c>
      <c r="Y415" s="36">
        <v>4.71</v>
      </c>
      <c r="Z415" s="36">
        <v>657</v>
      </c>
      <c r="AA415" s="36">
        <v>461</v>
      </c>
      <c r="AB415" s="36">
        <v>70.17</v>
      </c>
      <c r="AC415" s="36">
        <v>670</v>
      </c>
      <c r="AD415" s="36">
        <v>476</v>
      </c>
      <c r="AE415" s="36">
        <v>71.040000000000006</v>
      </c>
      <c r="AF415" s="36">
        <v>4.1021999999999998</v>
      </c>
      <c r="AG415" s="36">
        <v>1.6344000000000001</v>
      </c>
      <c r="AH415" s="36">
        <v>62.01</v>
      </c>
      <c r="AI415" s="36">
        <v>39.842039999999997</v>
      </c>
      <c r="AJ415" s="46">
        <f t="shared" ca="1" si="7"/>
        <v>6</v>
      </c>
      <c r="AK415" s="47">
        <v>4.5212765957446814</v>
      </c>
      <c r="AL415" s="48">
        <v>1.3031999999999979</v>
      </c>
      <c r="AM415" s="1">
        <v>0</v>
      </c>
      <c r="AN415" s="1">
        <v>0</v>
      </c>
      <c r="AO415" s="1">
        <v>1</v>
      </c>
      <c r="AP415" s="1">
        <v>2</v>
      </c>
      <c r="AQ415" s="1">
        <v>0</v>
      </c>
      <c r="AR415" s="36">
        <v>1</v>
      </c>
      <c r="AS415" s="36">
        <v>0</v>
      </c>
      <c r="AT415" s="36">
        <v>7</v>
      </c>
      <c r="AU415" s="36">
        <v>0</v>
      </c>
    </row>
    <row r="416" spans="1:47">
      <c r="A416" s="49">
        <v>41911.416666666664</v>
      </c>
      <c r="B416" s="36" t="s">
        <v>94</v>
      </c>
      <c r="C416" s="36" t="s">
        <v>97</v>
      </c>
      <c r="D416" s="36" t="s">
        <v>1158</v>
      </c>
      <c r="E416" s="36" t="s">
        <v>96</v>
      </c>
      <c r="F416" s="36" t="s">
        <v>1159</v>
      </c>
      <c r="G416" s="36">
        <v>2</v>
      </c>
      <c r="H416" s="36">
        <v>39</v>
      </c>
      <c r="I416" s="36">
        <v>12.64</v>
      </c>
      <c r="J416" s="36">
        <v>7.4</v>
      </c>
      <c r="K416" s="36">
        <v>1426</v>
      </c>
      <c r="L416" s="36">
        <v>0</v>
      </c>
      <c r="M416" s="36">
        <v>0</v>
      </c>
      <c r="N416" s="36">
        <v>1426</v>
      </c>
      <c r="O416" s="36">
        <v>4</v>
      </c>
      <c r="P416" s="36">
        <v>0.28000000000000003</v>
      </c>
      <c r="Q416" s="36">
        <v>465</v>
      </c>
      <c r="R416" s="36">
        <v>465</v>
      </c>
      <c r="S416" s="36">
        <v>0</v>
      </c>
      <c r="T416" s="36">
        <v>0</v>
      </c>
      <c r="U416" s="36">
        <v>100</v>
      </c>
      <c r="V416" s="36">
        <v>99.72</v>
      </c>
      <c r="W416" s="36">
        <v>465</v>
      </c>
      <c r="X416" s="36">
        <v>13</v>
      </c>
      <c r="Y416" s="36">
        <v>4.6100000000000003</v>
      </c>
      <c r="Z416" s="36">
        <v>2100</v>
      </c>
      <c r="AA416" s="36">
        <v>2076.9</v>
      </c>
      <c r="AB416" s="36">
        <v>98.9</v>
      </c>
      <c r="AC416" s="36">
        <v>1906</v>
      </c>
      <c r="AD416" s="36">
        <v>1893.99</v>
      </c>
      <c r="AE416" s="36">
        <v>99.37</v>
      </c>
      <c r="AF416" s="36">
        <v>5.43</v>
      </c>
      <c r="AG416" s="36">
        <v>3.1166670000000001</v>
      </c>
      <c r="AH416" s="36">
        <v>73.33</v>
      </c>
      <c r="AI416" s="36">
        <v>57.42</v>
      </c>
      <c r="AJ416" s="46">
        <f t="shared" ca="1" si="7"/>
        <v>5</v>
      </c>
      <c r="AK416" s="47">
        <v>4.6084582934524487</v>
      </c>
      <c r="AL416" s="48">
        <v>1.3020000000000054</v>
      </c>
      <c r="AM416" s="1">
        <v>0</v>
      </c>
      <c r="AN416" s="1">
        <v>0</v>
      </c>
      <c r="AO416" s="1">
        <v>1</v>
      </c>
      <c r="AP416" s="1">
        <v>0</v>
      </c>
      <c r="AQ416" s="1">
        <v>0</v>
      </c>
      <c r="AR416" s="36">
        <v>1</v>
      </c>
      <c r="AS416" s="36">
        <v>0</v>
      </c>
      <c r="AT416" s="36">
        <v>1</v>
      </c>
      <c r="AU416" s="36">
        <v>0</v>
      </c>
    </row>
    <row r="417" spans="1:47">
      <c r="A417" s="49">
        <v>41911.708333333336</v>
      </c>
      <c r="B417" s="36" t="s">
        <v>94</v>
      </c>
      <c r="C417" s="36" t="s">
        <v>98</v>
      </c>
      <c r="D417" s="36" t="s">
        <v>230</v>
      </c>
      <c r="E417" s="36" t="s">
        <v>96</v>
      </c>
      <c r="F417" s="36" t="s">
        <v>322</v>
      </c>
      <c r="G417" s="36">
        <v>3</v>
      </c>
      <c r="H417" s="36">
        <v>39</v>
      </c>
      <c r="I417" s="36">
        <v>16.79</v>
      </c>
      <c r="J417" s="36">
        <v>10.66</v>
      </c>
      <c r="K417" s="36">
        <v>3676</v>
      </c>
      <c r="L417" s="36">
        <v>0</v>
      </c>
      <c r="M417" s="36">
        <v>0</v>
      </c>
      <c r="N417" s="36">
        <v>3676</v>
      </c>
      <c r="O417" s="36">
        <v>106</v>
      </c>
      <c r="P417" s="36">
        <v>2.88</v>
      </c>
      <c r="Q417" s="36">
        <v>837</v>
      </c>
      <c r="R417" s="36">
        <v>827</v>
      </c>
      <c r="S417" s="36">
        <v>0</v>
      </c>
      <c r="T417" s="36">
        <v>0</v>
      </c>
      <c r="U417" s="36">
        <v>98.81</v>
      </c>
      <c r="V417" s="36">
        <v>95.96</v>
      </c>
      <c r="W417" s="36">
        <v>827</v>
      </c>
      <c r="X417" s="36">
        <v>9</v>
      </c>
      <c r="Y417" s="36">
        <v>1.1599999999999999</v>
      </c>
      <c r="Z417" s="36">
        <v>84</v>
      </c>
      <c r="AA417" s="36">
        <v>78</v>
      </c>
      <c r="AB417" s="36">
        <v>92.86</v>
      </c>
      <c r="AC417" s="36">
        <v>45</v>
      </c>
      <c r="AD417" s="36">
        <v>29</v>
      </c>
      <c r="AE417" s="36">
        <v>64.44</v>
      </c>
      <c r="AF417" s="36">
        <v>9.6300000000000008</v>
      </c>
      <c r="AG417" s="36">
        <v>4.555555</v>
      </c>
      <c r="AH417" s="36">
        <v>90.37</v>
      </c>
      <c r="AI417" s="36">
        <v>47.29</v>
      </c>
      <c r="AJ417" s="46">
        <f t="shared" ca="1" si="7"/>
        <v>5</v>
      </c>
      <c r="AK417" s="47">
        <v>1.1568123393316194</v>
      </c>
      <c r="AL417" s="48">
        <v>33.814800000000048</v>
      </c>
      <c r="AM417" s="1">
        <v>0</v>
      </c>
      <c r="AN417" s="1">
        <v>0</v>
      </c>
      <c r="AO417" s="1">
        <v>1</v>
      </c>
      <c r="AP417" s="1">
        <v>0</v>
      </c>
      <c r="AQ417" s="1">
        <v>0</v>
      </c>
      <c r="AR417" s="36">
        <v>0</v>
      </c>
      <c r="AS417" s="36">
        <v>1</v>
      </c>
      <c r="AT417" s="36">
        <v>0</v>
      </c>
      <c r="AU417" s="36">
        <v>7</v>
      </c>
    </row>
    <row r="418" spans="1:47">
      <c r="A418" s="49">
        <v>41911.75</v>
      </c>
      <c r="B418" s="36" t="s">
        <v>94</v>
      </c>
      <c r="C418" s="36" t="s">
        <v>95</v>
      </c>
      <c r="D418" s="36" t="s">
        <v>331</v>
      </c>
      <c r="E418" s="36" t="s">
        <v>96</v>
      </c>
      <c r="F418" s="36" t="s">
        <v>1080</v>
      </c>
      <c r="G418" s="36">
        <v>2</v>
      </c>
      <c r="H418" s="36">
        <v>31</v>
      </c>
      <c r="I418" s="36">
        <v>8.44</v>
      </c>
      <c r="J418" s="36">
        <v>3.63</v>
      </c>
      <c r="K418" s="36">
        <v>2360</v>
      </c>
      <c r="L418" s="36">
        <v>0</v>
      </c>
      <c r="M418" s="36">
        <v>0</v>
      </c>
      <c r="N418" s="36">
        <v>2360</v>
      </c>
      <c r="O418" s="36">
        <v>21</v>
      </c>
      <c r="P418" s="36">
        <v>0.89</v>
      </c>
      <c r="Q418" s="36">
        <v>425</v>
      </c>
      <c r="R418" s="36">
        <v>418</v>
      </c>
      <c r="S418" s="36">
        <v>0</v>
      </c>
      <c r="T418" s="36">
        <v>0</v>
      </c>
      <c r="U418" s="36">
        <v>98.35</v>
      </c>
      <c r="V418" s="36">
        <v>97.47</v>
      </c>
      <c r="W418" s="36">
        <v>418</v>
      </c>
      <c r="X418" s="36">
        <v>4</v>
      </c>
      <c r="Y418" s="36">
        <v>0.97</v>
      </c>
      <c r="Z418" s="36">
        <v>208</v>
      </c>
      <c r="AA418" s="36">
        <v>205</v>
      </c>
      <c r="AB418" s="36">
        <v>98.56</v>
      </c>
      <c r="AC418" s="36">
        <v>200</v>
      </c>
      <c r="AD418" s="36">
        <v>200</v>
      </c>
      <c r="AE418" s="36">
        <v>100</v>
      </c>
      <c r="AF418" s="36">
        <v>4.9800000000000004</v>
      </c>
      <c r="AG418" s="36">
        <v>1.5444439999999999</v>
      </c>
      <c r="AH418" s="36">
        <v>137.4</v>
      </c>
      <c r="AI418" s="36">
        <v>30.99</v>
      </c>
      <c r="AJ418" s="46">
        <f t="shared" ca="1" si="7"/>
        <v>5</v>
      </c>
      <c r="AK418" s="47">
        <v>0.96852300242130751</v>
      </c>
      <c r="AL418" s="48">
        <v>10.752500000000005</v>
      </c>
      <c r="AM418" s="1">
        <v>0</v>
      </c>
      <c r="AN418" s="1">
        <v>0</v>
      </c>
      <c r="AO418" s="1">
        <v>1</v>
      </c>
      <c r="AP418" s="1">
        <v>0</v>
      </c>
      <c r="AQ418" s="1">
        <v>0</v>
      </c>
      <c r="AR418" s="36">
        <v>0</v>
      </c>
      <c r="AS418" s="36">
        <v>1</v>
      </c>
      <c r="AT418" s="36">
        <v>0</v>
      </c>
      <c r="AU418" s="36">
        <v>2</v>
      </c>
    </row>
    <row r="419" spans="1:47">
      <c r="A419" s="49">
        <v>41911.75</v>
      </c>
      <c r="B419" s="36" t="s">
        <v>94</v>
      </c>
      <c r="C419" s="36" t="s">
        <v>98</v>
      </c>
      <c r="D419" s="36" t="s">
        <v>230</v>
      </c>
      <c r="E419" s="36" t="s">
        <v>96</v>
      </c>
      <c r="F419" s="36" t="s">
        <v>231</v>
      </c>
      <c r="G419" s="36">
        <v>4</v>
      </c>
      <c r="H419" s="36">
        <v>55</v>
      </c>
      <c r="I419" s="36">
        <v>21.58</v>
      </c>
      <c r="J419" s="36">
        <v>14.9</v>
      </c>
      <c r="K419" s="36">
        <v>2766</v>
      </c>
      <c r="L419" s="36">
        <v>0</v>
      </c>
      <c r="M419" s="36">
        <v>0</v>
      </c>
      <c r="N419" s="36">
        <v>2766</v>
      </c>
      <c r="O419" s="36">
        <v>74</v>
      </c>
      <c r="P419" s="36">
        <v>2.68</v>
      </c>
      <c r="Q419" s="36">
        <v>802</v>
      </c>
      <c r="R419" s="36">
        <v>799</v>
      </c>
      <c r="S419" s="36">
        <v>0</v>
      </c>
      <c r="T419" s="36">
        <v>0</v>
      </c>
      <c r="U419" s="36">
        <v>99.63</v>
      </c>
      <c r="V419" s="36">
        <v>96.96</v>
      </c>
      <c r="W419" s="36">
        <v>799</v>
      </c>
      <c r="X419" s="36">
        <v>14</v>
      </c>
      <c r="Y419" s="36">
        <v>1.86</v>
      </c>
      <c r="Z419" s="36">
        <v>74</v>
      </c>
      <c r="AA419" s="36">
        <v>71</v>
      </c>
      <c r="AB419" s="36">
        <v>95.95</v>
      </c>
      <c r="AC419" s="36">
        <v>34</v>
      </c>
      <c r="AD419" s="36">
        <v>25</v>
      </c>
      <c r="AE419" s="36">
        <v>73.53</v>
      </c>
      <c r="AF419" s="36">
        <v>10.38</v>
      </c>
      <c r="AG419" s="36">
        <v>2.233333</v>
      </c>
      <c r="AH419" s="36">
        <v>69.650000000000006</v>
      </c>
      <c r="AI419" s="36">
        <v>21.52</v>
      </c>
      <c r="AJ419" s="46">
        <f t="shared" ca="1" si="7"/>
        <v>5</v>
      </c>
      <c r="AK419" s="47">
        <v>1.8592297476759629</v>
      </c>
      <c r="AL419" s="48">
        <v>24.38080000000005</v>
      </c>
      <c r="AM419" s="1">
        <v>0</v>
      </c>
      <c r="AN419" s="1">
        <v>0</v>
      </c>
      <c r="AO419" s="1">
        <v>1</v>
      </c>
      <c r="AP419" s="1">
        <v>0</v>
      </c>
      <c r="AQ419" s="1">
        <v>0</v>
      </c>
      <c r="AR419" s="36">
        <v>0</v>
      </c>
      <c r="AS419" s="36">
        <v>1</v>
      </c>
      <c r="AT419" s="36">
        <v>0</v>
      </c>
      <c r="AU419" s="36">
        <v>7</v>
      </c>
    </row>
    <row r="420" spans="1:47">
      <c r="A420" s="49">
        <v>41911.75</v>
      </c>
      <c r="B420" s="36" t="s">
        <v>94</v>
      </c>
      <c r="C420" s="36" t="s">
        <v>24</v>
      </c>
      <c r="D420" s="36" t="s">
        <v>130</v>
      </c>
      <c r="E420" s="36" t="s">
        <v>96</v>
      </c>
      <c r="F420" s="36" t="s">
        <v>131</v>
      </c>
      <c r="G420" s="36">
        <v>2</v>
      </c>
      <c r="H420" s="36">
        <v>23</v>
      </c>
      <c r="I420" s="36">
        <v>10.83</v>
      </c>
      <c r="J420" s="36">
        <v>5.84</v>
      </c>
      <c r="K420" s="36">
        <v>2037</v>
      </c>
      <c r="L420" s="36">
        <v>0</v>
      </c>
      <c r="M420" s="36">
        <v>0</v>
      </c>
      <c r="N420" s="36">
        <v>2037</v>
      </c>
      <c r="O420" s="36">
        <v>57</v>
      </c>
      <c r="P420" s="36">
        <v>2.8</v>
      </c>
      <c r="Q420" s="36">
        <v>482</v>
      </c>
      <c r="R420" s="36">
        <v>483</v>
      </c>
      <c r="S420" s="36">
        <v>0</v>
      </c>
      <c r="T420" s="36">
        <v>0</v>
      </c>
      <c r="U420" s="36">
        <v>100.21</v>
      </c>
      <c r="V420" s="36">
        <v>97.4</v>
      </c>
      <c r="W420" s="36">
        <v>483</v>
      </c>
      <c r="X420" s="36">
        <v>9</v>
      </c>
      <c r="Y420" s="36">
        <v>1.88</v>
      </c>
      <c r="Z420" s="36">
        <v>184</v>
      </c>
      <c r="AA420" s="36">
        <v>167.99</v>
      </c>
      <c r="AB420" s="36">
        <v>91.3</v>
      </c>
      <c r="AC420" s="36">
        <v>262</v>
      </c>
      <c r="AD420" s="36">
        <v>165.01</v>
      </c>
      <c r="AE420" s="36">
        <v>62.98</v>
      </c>
      <c r="AF420" s="36">
        <v>8.07</v>
      </c>
      <c r="AG420" s="36">
        <v>4.588889</v>
      </c>
      <c r="AH420" s="36">
        <v>138.18</v>
      </c>
      <c r="AI420" s="36">
        <v>56.85</v>
      </c>
      <c r="AJ420" s="46">
        <f t="shared" ca="1" si="7"/>
        <v>5</v>
      </c>
      <c r="AK420" s="47">
        <v>1.8749218782550727</v>
      </c>
      <c r="AL420" s="48">
        <v>12.531999999999973</v>
      </c>
      <c r="AM420" s="1">
        <v>0</v>
      </c>
      <c r="AN420" s="1">
        <v>0</v>
      </c>
      <c r="AO420" s="1">
        <v>1</v>
      </c>
      <c r="AP420" s="1">
        <v>0</v>
      </c>
      <c r="AQ420" s="1">
        <v>0</v>
      </c>
      <c r="AR420" s="36">
        <v>0</v>
      </c>
      <c r="AS420" s="36">
        <v>1</v>
      </c>
      <c r="AT420" s="36">
        <v>1</v>
      </c>
      <c r="AU420" s="36">
        <v>7</v>
      </c>
    </row>
    <row r="421" spans="1:47">
      <c r="A421" s="49">
        <v>41911.791666666664</v>
      </c>
      <c r="B421" s="36" t="s">
        <v>94</v>
      </c>
      <c r="C421" s="36" t="s">
        <v>97</v>
      </c>
      <c r="D421" s="36" t="s">
        <v>1160</v>
      </c>
      <c r="E421" s="36" t="s">
        <v>96</v>
      </c>
      <c r="F421" s="36" t="s">
        <v>1161</v>
      </c>
      <c r="G421" s="36">
        <v>2</v>
      </c>
      <c r="H421" s="36">
        <v>23</v>
      </c>
      <c r="I421" s="36">
        <v>9.56</v>
      </c>
      <c r="J421" s="36">
        <v>5.08</v>
      </c>
      <c r="K421" s="36">
        <v>971</v>
      </c>
      <c r="L421" s="36">
        <v>0</v>
      </c>
      <c r="M421" s="36">
        <v>0</v>
      </c>
      <c r="N421" s="36">
        <v>971</v>
      </c>
      <c r="O421" s="36">
        <v>9</v>
      </c>
      <c r="P421" s="36">
        <v>0.93</v>
      </c>
      <c r="Q421" s="36">
        <v>270</v>
      </c>
      <c r="R421" s="36">
        <v>267</v>
      </c>
      <c r="S421" s="36">
        <v>0</v>
      </c>
      <c r="T421" s="36">
        <v>0</v>
      </c>
      <c r="U421" s="36">
        <v>98.89</v>
      </c>
      <c r="V421" s="36">
        <v>97.97</v>
      </c>
      <c r="W421" s="36">
        <v>267</v>
      </c>
      <c r="X421" s="36">
        <v>2</v>
      </c>
      <c r="Y421" s="36">
        <v>0.77</v>
      </c>
      <c r="Z421" s="36">
        <v>84</v>
      </c>
      <c r="AA421" s="36">
        <v>80</v>
      </c>
      <c r="AB421" s="36">
        <v>95.24</v>
      </c>
      <c r="AC421" s="36">
        <v>76</v>
      </c>
      <c r="AD421" s="36">
        <v>74</v>
      </c>
      <c r="AE421" s="36">
        <v>97.37</v>
      </c>
      <c r="AF421" s="36">
        <v>4.1100000000000003</v>
      </c>
      <c r="AG421" s="36">
        <v>1.838889</v>
      </c>
      <c r="AH421" s="36">
        <v>80.86</v>
      </c>
      <c r="AI421" s="36">
        <v>44.73</v>
      </c>
      <c r="AJ421" s="46">
        <f t="shared" ca="1" si="7"/>
        <v>5</v>
      </c>
      <c r="AK421" s="47">
        <v>0.76628352490421447</v>
      </c>
      <c r="AL421" s="48">
        <v>5.4810000000000034</v>
      </c>
      <c r="AM421" s="1">
        <v>0</v>
      </c>
      <c r="AN421" s="1">
        <v>0</v>
      </c>
      <c r="AO421" s="1">
        <v>1</v>
      </c>
      <c r="AP421" s="1">
        <v>0</v>
      </c>
      <c r="AQ421" s="1">
        <v>0</v>
      </c>
      <c r="AR421" s="36">
        <v>0</v>
      </c>
      <c r="AS421" s="36">
        <v>1</v>
      </c>
      <c r="AT421" s="36">
        <v>0</v>
      </c>
      <c r="AU421" s="36">
        <v>1</v>
      </c>
    </row>
    <row r="422" spans="1:47">
      <c r="A422" s="49">
        <v>41911.791666666664</v>
      </c>
      <c r="B422" s="36" t="s">
        <v>94</v>
      </c>
      <c r="C422" s="36" t="s">
        <v>97</v>
      </c>
      <c r="D422" s="36" t="s">
        <v>1162</v>
      </c>
      <c r="E422" s="36" t="s">
        <v>96</v>
      </c>
      <c r="F422" s="36" t="s">
        <v>1163</v>
      </c>
      <c r="G422" s="36">
        <v>2</v>
      </c>
      <c r="H422" s="36">
        <v>31</v>
      </c>
      <c r="I422" s="36">
        <v>8.92</v>
      </c>
      <c r="J422" s="36">
        <v>4.34</v>
      </c>
      <c r="K422" s="36">
        <v>950</v>
      </c>
      <c r="L422" s="36">
        <v>0</v>
      </c>
      <c r="M422" s="36">
        <v>0</v>
      </c>
      <c r="N422" s="36">
        <v>950</v>
      </c>
      <c r="O422" s="36">
        <v>1</v>
      </c>
      <c r="P422" s="36">
        <v>0.11</v>
      </c>
      <c r="Q422" s="36">
        <v>288</v>
      </c>
      <c r="R422" s="36">
        <v>286</v>
      </c>
      <c r="S422" s="36">
        <v>0</v>
      </c>
      <c r="T422" s="36">
        <v>0</v>
      </c>
      <c r="U422" s="36">
        <v>99.31</v>
      </c>
      <c r="V422" s="36">
        <v>99.2</v>
      </c>
      <c r="W422" s="36">
        <v>286</v>
      </c>
      <c r="X422" s="36">
        <v>6</v>
      </c>
      <c r="Y422" s="36">
        <v>2.4900000000000002</v>
      </c>
      <c r="Z422" s="36">
        <v>1019</v>
      </c>
      <c r="AA422" s="36">
        <v>1012.99</v>
      </c>
      <c r="AB422" s="36">
        <v>99.41</v>
      </c>
      <c r="AC422" s="36">
        <v>987</v>
      </c>
      <c r="AD422" s="36">
        <v>967.95</v>
      </c>
      <c r="AE422" s="36">
        <v>98.07</v>
      </c>
      <c r="AF422" s="36">
        <v>4.46</v>
      </c>
      <c r="AG422" s="36">
        <v>4.2888890000000002</v>
      </c>
      <c r="AH422" s="36">
        <v>102.67</v>
      </c>
      <c r="AI422" s="36">
        <v>96.14</v>
      </c>
      <c r="AJ422" s="46">
        <f t="shared" ca="1" si="7"/>
        <v>5</v>
      </c>
      <c r="AK422" s="47">
        <v>2.4900398406374498</v>
      </c>
      <c r="AL422" s="48">
        <v>2.3039999999999918</v>
      </c>
      <c r="AM422" s="1">
        <v>0</v>
      </c>
      <c r="AN422" s="1">
        <v>0</v>
      </c>
      <c r="AO422" s="1">
        <v>1</v>
      </c>
      <c r="AP422" s="1">
        <v>0</v>
      </c>
      <c r="AQ422" s="1">
        <v>0</v>
      </c>
      <c r="AR422" s="36">
        <v>1</v>
      </c>
      <c r="AS422" s="36">
        <v>0</v>
      </c>
      <c r="AT422" s="36">
        <v>1</v>
      </c>
      <c r="AU422" s="36">
        <v>0</v>
      </c>
    </row>
    <row r="423" spans="1:47">
      <c r="A423" s="49">
        <v>41911.791666666664</v>
      </c>
      <c r="B423" s="36" t="s">
        <v>94</v>
      </c>
      <c r="C423" s="36" t="s">
        <v>97</v>
      </c>
      <c r="D423" s="36" t="s">
        <v>1164</v>
      </c>
      <c r="E423" s="36" t="s">
        <v>96</v>
      </c>
      <c r="F423" s="36" t="s">
        <v>1165</v>
      </c>
      <c r="G423" s="36">
        <v>1</v>
      </c>
      <c r="H423" s="36">
        <v>23</v>
      </c>
      <c r="I423" s="36">
        <v>7.03</v>
      </c>
      <c r="J423" s="36">
        <v>2.93</v>
      </c>
      <c r="K423" s="36">
        <v>691</v>
      </c>
      <c r="L423" s="36">
        <v>0</v>
      </c>
      <c r="M423" s="36">
        <v>0</v>
      </c>
      <c r="N423" s="36">
        <v>691</v>
      </c>
      <c r="O423" s="36">
        <v>7</v>
      </c>
      <c r="P423" s="36">
        <v>1.01</v>
      </c>
      <c r="Q423" s="36">
        <v>293</v>
      </c>
      <c r="R423" s="36">
        <v>285</v>
      </c>
      <c r="S423" s="36">
        <v>0</v>
      </c>
      <c r="T423" s="36">
        <v>0</v>
      </c>
      <c r="U423" s="36">
        <v>97.27</v>
      </c>
      <c r="V423" s="36">
        <v>96.29</v>
      </c>
      <c r="W423" s="36">
        <v>285</v>
      </c>
      <c r="X423" s="36">
        <v>0</v>
      </c>
      <c r="Y423" s="36">
        <v>0</v>
      </c>
      <c r="Z423" s="36">
        <v>322</v>
      </c>
      <c r="AA423" s="36">
        <v>317.01</v>
      </c>
      <c r="AB423" s="36">
        <v>98.45</v>
      </c>
      <c r="AC423" s="36">
        <v>295</v>
      </c>
      <c r="AD423" s="36">
        <v>294</v>
      </c>
      <c r="AE423" s="36">
        <v>99.66</v>
      </c>
      <c r="AF423" s="36">
        <v>4.1399999999999997</v>
      </c>
      <c r="AG423" s="36">
        <v>1.3333330000000001</v>
      </c>
      <c r="AH423" s="36">
        <v>141.21</v>
      </c>
      <c r="AI423" s="36">
        <v>32.17</v>
      </c>
      <c r="AJ423" s="46">
        <f t="shared" ca="1" si="7"/>
        <v>5</v>
      </c>
      <c r="AK423" s="47">
        <v>0</v>
      </c>
      <c r="AL423" s="48">
        <v>10.870299999999981</v>
      </c>
      <c r="AM423" s="1">
        <v>0</v>
      </c>
      <c r="AN423" s="1">
        <v>0</v>
      </c>
      <c r="AO423" s="1">
        <v>1</v>
      </c>
      <c r="AP423" s="1">
        <v>0</v>
      </c>
      <c r="AQ423" s="1">
        <v>0</v>
      </c>
      <c r="AR423" s="36">
        <v>0</v>
      </c>
      <c r="AS423" s="36">
        <v>1</v>
      </c>
      <c r="AT423" s="36">
        <v>0</v>
      </c>
      <c r="AU423" s="36">
        <v>4</v>
      </c>
    </row>
    <row r="424" spans="1:47">
      <c r="A424" s="49">
        <v>41911.791666666664</v>
      </c>
      <c r="B424" s="36" t="s">
        <v>94</v>
      </c>
      <c r="C424" s="36" t="s">
        <v>97</v>
      </c>
      <c r="D424" s="36" t="s">
        <v>1166</v>
      </c>
      <c r="E424" s="36" t="s">
        <v>96</v>
      </c>
      <c r="F424" s="36" t="s">
        <v>1167</v>
      </c>
      <c r="G424" s="36">
        <v>1</v>
      </c>
      <c r="H424" s="36">
        <v>31</v>
      </c>
      <c r="I424" s="36">
        <v>6.01</v>
      </c>
      <c r="J424" s="36">
        <v>2.2799999999999998</v>
      </c>
      <c r="K424" s="36">
        <v>1138</v>
      </c>
      <c r="L424" s="36">
        <v>0</v>
      </c>
      <c r="M424" s="36">
        <v>0</v>
      </c>
      <c r="N424" s="36">
        <v>1138</v>
      </c>
      <c r="O424" s="36">
        <v>4</v>
      </c>
      <c r="P424" s="36">
        <v>0.35</v>
      </c>
      <c r="Q424" s="36">
        <v>216</v>
      </c>
      <c r="R424" s="36">
        <v>216</v>
      </c>
      <c r="S424" s="36">
        <v>0</v>
      </c>
      <c r="T424" s="36">
        <v>0</v>
      </c>
      <c r="U424" s="36">
        <v>100</v>
      </c>
      <c r="V424" s="36">
        <v>99.65</v>
      </c>
      <c r="W424" s="36">
        <v>216</v>
      </c>
      <c r="X424" s="36">
        <v>7</v>
      </c>
      <c r="Y424" s="36">
        <v>4</v>
      </c>
      <c r="Z424" s="36">
        <v>427</v>
      </c>
      <c r="AA424" s="36">
        <v>410.01</v>
      </c>
      <c r="AB424" s="36">
        <v>96.02</v>
      </c>
      <c r="AC424" s="36">
        <v>373</v>
      </c>
      <c r="AD424" s="36">
        <v>369.01</v>
      </c>
      <c r="AE424" s="36">
        <v>98.93</v>
      </c>
      <c r="AF424" s="36">
        <v>4</v>
      </c>
      <c r="AG424" s="36">
        <v>3.3666670000000001</v>
      </c>
      <c r="AH424" s="36">
        <v>175.75</v>
      </c>
      <c r="AI424" s="36">
        <v>84.17</v>
      </c>
      <c r="AJ424" s="46">
        <f t="shared" ca="1" si="7"/>
        <v>5</v>
      </c>
      <c r="AK424" s="47">
        <v>4</v>
      </c>
      <c r="AL424" s="48">
        <v>0.75599999999998768</v>
      </c>
      <c r="AM424" s="1">
        <v>0</v>
      </c>
      <c r="AN424" s="1">
        <v>0</v>
      </c>
      <c r="AO424" s="1">
        <v>1</v>
      </c>
      <c r="AP424" s="1">
        <v>0</v>
      </c>
      <c r="AQ424" s="1">
        <v>0</v>
      </c>
      <c r="AR424" s="36">
        <v>1</v>
      </c>
      <c r="AS424" s="36">
        <v>0</v>
      </c>
      <c r="AT424" s="36">
        <v>1</v>
      </c>
      <c r="AU424" s="36">
        <v>0</v>
      </c>
    </row>
    <row r="425" spans="1:47">
      <c r="A425" s="49">
        <v>41911.791666666664</v>
      </c>
      <c r="B425" s="36" t="s">
        <v>94</v>
      </c>
      <c r="C425" s="36" t="s">
        <v>97</v>
      </c>
      <c r="D425" s="36" t="s">
        <v>1078</v>
      </c>
      <c r="E425" s="36" t="s">
        <v>96</v>
      </c>
      <c r="F425" s="36" t="s">
        <v>1079</v>
      </c>
      <c r="G425" s="36">
        <v>2</v>
      </c>
      <c r="H425" s="36">
        <v>23</v>
      </c>
      <c r="I425" s="36">
        <v>8.9</v>
      </c>
      <c r="J425" s="36">
        <v>4.34</v>
      </c>
      <c r="K425" s="36">
        <v>622</v>
      </c>
      <c r="L425" s="36">
        <v>0</v>
      </c>
      <c r="M425" s="36">
        <v>0</v>
      </c>
      <c r="N425" s="36">
        <v>622</v>
      </c>
      <c r="O425" s="36">
        <v>12</v>
      </c>
      <c r="P425" s="36">
        <v>1.93</v>
      </c>
      <c r="Q425" s="36">
        <v>279</v>
      </c>
      <c r="R425" s="36">
        <v>273</v>
      </c>
      <c r="S425" s="36">
        <v>0</v>
      </c>
      <c r="T425" s="36">
        <v>0</v>
      </c>
      <c r="U425" s="36">
        <v>97.85</v>
      </c>
      <c r="V425" s="36">
        <v>95.96</v>
      </c>
      <c r="W425" s="36">
        <v>273</v>
      </c>
      <c r="X425" s="36">
        <v>1</v>
      </c>
      <c r="Y425" s="36">
        <v>0.38</v>
      </c>
      <c r="Z425" s="36">
        <v>222</v>
      </c>
      <c r="AA425" s="36">
        <v>222</v>
      </c>
      <c r="AB425" s="36">
        <v>100</v>
      </c>
      <c r="AC425" s="36">
        <v>214</v>
      </c>
      <c r="AD425" s="36">
        <v>212.99</v>
      </c>
      <c r="AE425" s="36">
        <v>99.53</v>
      </c>
      <c r="AF425" s="36">
        <v>4.1900000000000004</v>
      </c>
      <c r="AG425" s="36">
        <v>3.2555559999999999</v>
      </c>
      <c r="AH425" s="36">
        <v>96.41</v>
      </c>
      <c r="AI425" s="36">
        <v>77.72</v>
      </c>
      <c r="AJ425" s="46">
        <f t="shared" ca="1" si="7"/>
        <v>5</v>
      </c>
      <c r="AK425" s="47">
        <v>0.37880222735709684</v>
      </c>
      <c r="AL425" s="48">
        <v>11.271600000000017</v>
      </c>
      <c r="AM425" s="1">
        <v>0</v>
      </c>
      <c r="AN425" s="1">
        <v>0</v>
      </c>
      <c r="AO425" s="1">
        <v>1</v>
      </c>
      <c r="AP425" s="1">
        <v>0</v>
      </c>
      <c r="AQ425" s="1">
        <v>0</v>
      </c>
      <c r="AR425" s="36">
        <v>0</v>
      </c>
      <c r="AS425" s="36">
        <v>1</v>
      </c>
      <c r="AT425" s="36">
        <v>0</v>
      </c>
      <c r="AU425" s="36">
        <v>4</v>
      </c>
    </row>
    <row r="426" spans="1:47">
      <c r="A426" s="49">
        <v>41911.791666666664</v>
      </c>
      <c r="B426" s="36" t="s">
        <v>94</v>
      </c>
      <c r="C426" s="36" t="s">
        <v>97</v>
      </c>
      <c r="D426" s="36" t="s">
        <v>1168</v>
      </c>
      <c r="E426" s="36" t="s">
        <v>96</v>
      </c>
      <c r="F426" s="36" t="s">
        <v>1169</v>
      </c>
      <c r="G426" s="36">
        <v>1</v>
      </c>
      <c r="H426" s="36">
        <v>31</v>
      </c>
      <c r="I426" s="36">
        <v>6.81</v>
      </c>
      <c r="J426" s="36">
        <v>2.93</v>
      </c>
      <c r="K426" s="36">
        <v>578</v>
      </c>
      <c r="L426" s="36">
        <v>0</v>
      </c>
      <c r="M426" s="36">
        <v>0</v>
      </c>
      <c r="N426" s="36">
        <v>578</v>
      </c>
      <c r="O426" s="36">
        <v>0</v>
      </c>
      <c r="P426" s="36">
        <v>0</v>
      </c>
      <c r="Q426" s="36">
        <v>156</v>
      </c>
      <c r="R426" s="36">
        <v>156</v>
      </c>
      <c r="S426" s="36">
        <v>0</v>
      </c>
      <c r="T426" s="36">
        <v>0</v>
      </c>
      <c r="U426" s="36">
        <v>100</v>
      </c>
      <c r="V426" s="36">
        <v>100</v>
      </c>
      <c r="W426" s="36">
        <v>156</v>
      </c>
      <c r="X426" s="36">
        <v>6</v>
      </c>
      <c r="Y426" s="36">
        <v>3.57</v>
      </c>
      <c r="Z426" s="36">
        <v>1237</v>
      </c>
      <c r="AA426" s="36">
        <v>1235.02</v>
      </c>
      <c r="AB426" s="36">
        <v>99.84</v>
      </c>
      <c r="AC426" s="36">
        <v>1256</v>
      </c>
      <c r="AD426" s="36">
        <v>1246.96</v>
      </c>
      <c r="AE426" s="36">
        <v>99.28</v>
      </c>
      <c r="AF426" s="36">
        <v>3.87</v>
      </c>
      <c r="AG426" s="36">
        <v>3.6</v>
      </c>
      <c r="AH426" s="36">
        <v>131.74</v>
      </c>
      <c r="AI426" s="36">
        <v>93.1</v>
      </c>
      <c r="AJ426" s="46">
        <f t="shared" ca="1" si="7"/>
        <v>5</v>
      </c>
      <c r="AK426" s="47">
        <v>3.5727045373347615</v>
      </c>
      <c r="AL426" s="48">
        <v>0</v>
      </c>
      <c r="AM426" s="1">
        <v>0</v>
      </c>
      <c r="AN426" s="1">
        <v>0</v>
      </c>
      <c r="AO426" s="1">
        <v>1</v>
      </c>
      <c r="AP426" s="1">
        <v>0</v>
      </c>
      <c r="AQ426" s="1">
        <v>0</v>
      </c>
      <c r="AR426" s="36">
        <v>1</v>
      </c>
      <c r="AS426" s="36">
        <v>0</v>
      </c>
      <c r="AT426" s="36">
        <v>1</v>
      </c>
      <c r="AU426" s="36">
        <v>0</v>
      </c>
    </row>
    <row r="427" spans="1:47">
      <c r="A427" s="49">
        <v>41911.791666666664</v>
      </c>
      <c r="B427" s="36" t="s">
        <v>94</v>
      </c>
      <c r="C427" s="36" t="s">
        <v>24</v>
      </c>
      <c r="D427" s="36" t="s">
        <v>130</v>
      </c>
      <c r="E427" s="36" t="s">
        <v>96</v>
      </c>
      <c r="F427" s="36" t="s">
        <v>223</v>
      </c>
      <c r="G427" s="36">
        <v>5</v>
      </c>
      <c r="H427" s="36">
        <v>71</v>
      </c>
      <c r="I427" s="36">
        <v>28.03</v>
      </c>
      <c r="J427" s="36">
        <v>20.149999999999999</v>
      </c>
      <c r="K427" s="36">
        <v>3071</v>
      </c>
      <c r="L427" s="36">
        <v>0</v>
      </c>
      <c r="M427" s="36">
        <v>0</v>
      </c>
      <c r="N427" s="36">
        <v>3071</v>
      </c>
      <c r="O427" s="36">
        <v>95</v>
      </c>
      <c r="P427" s="36">
        <v>3.09</v>
      </c>
      <c r="Q427" s="36">
        <v>704</v>
      </c>
      <c r="R427" s="36">
        <v>703</v>
      </c>
      <c r="S427" s="36">
        <v>0</v>
      </c>
      <c r="T427" s="36">
        <v>0</v>
      </c>
      <c r="U427" s="36">
        <v>99.86</v>
      </c>
      <c r="V427" s="36">
        <v>96.77</v>
      </c>
      <c r="W427" s="36">
        <v>703</v>
      </c>
      <c r="X427" s="36">
        <v>10</v>
      </c>
      <c r="Y427" s="36">
        <v>1.39</v>
      </c>
      <c r="Z427" s="36">
        <v>257</v>
      </c>
      <c r="AA427" s="36">
        <v>230.99</v>
      </c>
      <c r="AB427" s="36">
        <v>89.88</v>
      </c>
      <c r="AC427" s="36">
        <v>255</v>
      </c>
      <c r="AD427" s="36">
        <v>246.99</v>
      </c>
      <c r="AE427" s="36">
        <v>96.86</v>
      </c>
      <c r="AF427" s="36">
        <v>14.26</v>
      </c>
      <c r="AG427" s="36">
        <v>2.6222219999999998</v>
      </c>
      <c r="AH427" s="36">
        <v>70.77</v>
      </c>
      <c r="AI427" s="36">
        <v>18.39</v>
      </c>
      <c r="AJ427" s="46">
        <f t="shared" ca="1" si="7"/>
        <v>5</v>
      </c>
      <c r="AK427" s="47">
        <v>1.3908205841446455</v>
      </c>
      <c r="AL427" s="48">
        <v>22.739200000000029</v>
      </c>
      <c r="AM427" s="1">
        <v>0</v>
      </c>
      <c r="AN427" s="1">
        <v>0</v>
      </c>
      <c r="AO427" s="1">
        <v>1</v>
      </c>
      <c r="AP427" s="1">
        <v>0</v>
      </c>
      <c r="AQ427" s="1">
        <v>0</v>
      </c>
      <c r="AR427" s="36">
        <v>0</v>
      </c>
      <c r="AS427" s="36">
        <v>1</v>
      </c>
      <c r="AT427" s="36">
        <v>0</v>
      </c>
      <c r="AU427" s="36">
        <v>6</v>
      </c>
    </row>
    <row r="428" spans="1:47">
      <c r="A428" s="49">
        <v>41911.833333333336</v>
      </c>
      <c r="B428" s="36" t="s">
        <v>94</v>
      </c>
      <c r="C428" s="36" t="s">
        <v>97</v>
      </c>
      <c r="D428" s="36" t="s">
        <v>677</v>
      </c>
      <c r="E428" s="36" t="s">
        <v>96</v>
      </c>
      <c r="F428" s="36" t="s">
        <v>838</v>
      </c>
      <c r="G428" s="36">
        <v>2</v>
      </c>
      <c r="H428" s="36">
        <v>23</v>
      </c>
      <c r="I428" s="36">
        <v>10.9</v>
      </c>
      <c r="J428" s="36">
        <v>5.84</v>
      </c>
      <c r="K428" s="36">
        <v>196</v>
      </c>
      <c r="L428" s="36">
        <v>0</v>
      </c>
      <c r="M428" s="36">
        <v>0</v>
      </c>
      <c r="N428" s="36">
        <v>196</v>
      </c>
      <c r="O428" s="36">
        <v>0</v>
      </c>
      <c r="P428" s="36">
        <v>0</v>
      </c>
      <c r="Q428" s="36">
        <v>15</v>
      </c>
      <c r="R428" s="36">
        <v>14</v>
      </c>
      <c r="S428" s="36">
        <v>0</v>
      </c>
      <c r="T428" s="36">
        <v>0</v>
      </c>
      <c r="U428" s="36">
        <v>0</v>
      </c>
      <c r="V428" s="36">
        <v>0</v>
      </c>
      <c r="W428" s="36">
        <v>14</v>
      </c>
      <c r="X428" s="36">
        <v>0</v>
      </c>
      <c r="Y428" s="36">
        <v>0</v>
      </c>
      <c r="Z428" s="36">
        <v>0</v>
      </c>
      <c r="AA428" s="36">
        <v>0</v>
      </c>
      <c r="AB428" s="36">
        <v>0</v>
      </c>
      <c r="AC428" s="36">
        <v>0</v>
      </c>
      <c r="AD428" s="36">
        <v>0</v>
      </c>
      <c r="AE428" s="36">
        <v>0</v>
      </c>
      <c r="AF428" s="36">
        <v>0.95</v>
      </c>
      <c r="AG428" s="36">
        <v>0</v>
      </c>
      <c r="AH428" s="36">
        <v>16.260000000000002</v>
      </c>
      <c r="AI428" s="36">
        <v>0</v>
      </c>
      <c r="AJ428" s="46">
        <f t="shared" ca="1" si="7"/>
        <v>5</v>
      </c>
      <c r="AK428" s="47">
        <v>0</v>
      </c>
      <c r="AL428" s="48">
        <v>15</v>
      </c>
      <c r="AM428" s="1">
        <v>0</v>
      </c>
      <c r="AN428" s="1">
        <v>1</v>
      </c>
      <c r="AO428" s="1">
        <v>2</v>
      </c>
      <c r="AP428" s="1">
        <v>0</v>
      </c>
      <c r="AQ428" s="1">
        <v>2</v>
      </c>
      <c r="AR428" s="36">
        <v>0</v>
      </c>
      <c r="AS428" s="36">
        <v>1</v>
      </c>
      <c r="AT428" s="36">
        <v>0</v>
      </c>
      <c r="AU428" s="36">
        <v>2</v>
      </c>
    </row>
    <row r="429" spans="1:47">
      <c r="A429" s="49">
        <v>41911.833333333336</v>
      </c>
      <c r="B429" s="36" t="s">
        <v>94</v>
      </c>
      <c r="C429" s="36" t="s">
        <v>95</v>
      </c>
      <c r="D429" s="36" t="s">
        <v>1170</v>
      </c>
      <c r="E429" s="36" t="s">
        <v>96</v>
      </c>
      <c r="F429" s="36" t="s">
        <v>1171</v>
      </c>
      <c r="G429" s="36">
        <v>2</v>
      </c>
      <c r="H429" s="36">
        <v>31</v>
      </c>
      <c r="I429" s="36">
        <v>7.8</v>
      </c>
      <c r="J429" s="36">
        <v>3.63</v>
      </c>
      <c r="K429" s="36">
        <v>1603</v>
      </c>
      <c r="L429" s="36">
        <v>0</v>
      </c>
      <c r="M429" s="36">
        <v>0</v>
      </c>
      <c r="N429" s="36">
        <v>1603</v>
      </c>
      <c r="O429" s="36">
        <v>3</v>
      </c>
      <c r="P429" s="36">
        <v>0.19</v>
      </c>
      <c r="Q429" s="36">
        <v>164</v>
      </c>
      <c r="R429" s="36">
        <v>161</v>
      </c>
      <c r="S429" s="36">
        <v>0</v>
      </c>
      <c r="T429" s="36">
        <v>0</v>
      </c>
      <c r="U429" s="36">
        <v>98.17</v>
      </c>
      <c r="V429" s="36">
        <v>97.98</v>
      </c>
      <c r="W429" s="36">
        <v>161</v>
      </c>
      <c r="X429" s="36">
        <v>7</v>
      </c>
      <c r="Y429" s="36">
        <v>4.3499999999999996</v>
      </c>
      <c r="Z429" s="36">
        <v>216</v>
      </c>
      <c r="AA429" s="36">
        <v>205.01</v>
      </c>
      <c r="AB429" s="36">
        <v>94.91</v>
      </c>
      <c r="AC429" s="36">
        <v>215</v>
      </c>
      <c r="AD429" s="36">
        <v>205</v>
      </c>
      <c r="AE429" s="36">
        <v>95.35</v>
      </c>
      <c r="AF429" s="36">
        <v>2.58</v>
      </c>
      <c r="AG429" s="36">
        <v>2.1833330000000002</v>
      </c>
      <c r="AH429" s="36">
        <v>71.069999999999993</v>
      </c>
      <c r="AI429" s="36">
        <v>84.7</v>
      </c>
      <c r="AJ429" s="46">
        <f t="shared" ca="1" si="7"/>
        <v>5</v>
      </c>
      <c r="AK429" s="47">
        <v>4.348096155040686</v>
      </c>
      <c r="AL429" s="48">
        <v>3.3127999999999935</v>
      </c>
      <c r="AM429" s="1">
        <v>0</v>
      </c>
      <c r="AN429" s="1">
        <v>0</v>
      </c>
      <c r="AO429" s="1">
        <v>1</v>
      </c>
      <c r="AP429" s="1">
        <v>0</v>
      </c>
      <c r="AQ429" s="1">
        <v>0</v>
      </c>
      <c r="AR429" s="36">
        <v>1</v>
      </c>
      <c r="AS429" s="36">
        <v>0</v>
      </c>
      <c r="AT429" s="36">
        <v>1</v>
      </c>
      <c r="AU429" s="36">
        <v>0</v>
      </c>
    </row>
    <row r="430" spans="1:47">
      <c r="A430" s="49">
        <v>41911.25</v>
      </c>
      <c r="B430" s="36" t="s">
        <v>94</v>
      </c>
      <c r="C430" s="36" t="s">
        <v>100</v>
      </c>
      <c r="D430" s="36" t="s">
        <v>560</v>
      </c>
      <c r="E430" s="36" t="s">
        <v>99</v>
      </c>
      <c r="F430" s="36" t="s">
        <v>769</v>
      </c>
      <c r="G430" s="36">
        <v>5</v>
      </c>
      <c r="H430" s="36">
        <v>71.53</v>
      </c>
      <c r="I430" s="36">
        <v>27.92</v>
      </c>
      <c r="J430" s="36">
        <v>20.149999999999999</v>
      </c>
      <c r="K430" s="36">
        <v>2433</v>
      </c>
      <c r="L430" s="36">
        <v>0</v>
      </c>
      <c r="M430" s="36">
        <v>0</v>
      </c>
      <c r="N430" s="36">
        <v>2433</v>
      </c>
      <c r="O430" s="36">
        <v>6</v>
      </c>
      <c r="P430" s="36">
        <v>0.25</v>
      </c>
      <c r="Q430" s="36">
        <v>1097</v>
      </c>
      <c r="R430" s="36">
        <v>1094</v>
      </c>
      <c r="S430" s="36">
        <v>0</v>
      </c>
      <c r="T430" s="36">
        <v>0</v>
      </c>
      <c r="U430" s="36">
        <v>99.73</v>
      </c>
      <c r="V430" s="36">
        <v>99.48</v>
      </c>
      <c r="W430" s="36">
        <v>1094</v>
      </c>
      <c r="X430" s="36">
        <v>22</v>
      </c>
      <c r="Y430" s="36">
        <v>2.09</v>
      </c>
      <c r="Z430" s="36">
        <v>2853</v>
      </c>
      <c r="AA430" s="36">
        <v>2851</v>
      </c>
      <c r="AB430" s="36">
        <v>99.93</v>
      </c>
      <c r="AC430" s="36">
        <v>2811</v>
      </c>
      <c r="AD430" s="36">
        <v>2809.03</v>
      </c>
      <c r="AE430" s="36">
        <v>99.93</v>
      </c>
      <c r="AF430" s="36">
        <v>18.84</v>
      </c>
      <c r="AG430" s="36">
        <v>16.538889999999999</v>
      </c>
      <c r="AH430" s="36">
        <v>93.52</v>
      </c>
      <c r="AI430" s="36">
        <v>87.77</v>
      </c>
      <c r="AJ430" s="46">
        <f t="shared" ca="1" si="7"/>
        <v>5</v>
      </c>
      <c r="AK430" s="47">
        <v>2.0911951180099422</v>
      </c>
      <c r="AL430" s="48">
        <v>5.7043999999999562</v>
      </c>
      <c r="AM430" s="1">
        <v>0</v>
      </c>
      <c r="AN430" s="1">
        <v>0</v>
      </c>
      <c r="AO430" s="1">
        <v>1</v>
      </c>
      <c r="AP430" s="1">
        <v>0</v>
      </c>
      <c r="AQ430" s="1">
        <v>0</v>
      </c>
      <c r="AR430" s="36">
        <v>1</v>
      </c>
      <c r="AS430" s="36">
        <v>0</v>
      </c>
      <c r="AT430" s="36">
        <v>1</v>
      </c>
      <c r="AU430" s="36">
        <v>3</v>
      </c>
    </row>
    <row r="431" spans="1:47">
      <c r="A431" s="49">
        <v>41911.25</v>
      </c>
      <c r="B431" s="36" t="s">
        <v>94</v>
      </c>
      <c r="C431" s="36" t="s">
        <v>100</v>
      </c>
      <c r="D431" s="36" t="s">
        <v>560</v>
      </c>
      <c r="E431" s="36" t="s">
        <v>99</v>
      </c>
      <c r="F431" s="36" t="s">
        <v>996</v>
      </c>
      <c r="G431" s="36">
        <v>5</v>
      </c>
      <c r="H431" s="36">
        <v>71.53</v>
      </c>
      <c r="I431" s="36">
        <v>27.05</v>
      </c>
      <c r="J431" s="36">
        <v>19.27</v>
      </c>
      <c r="K431" s="36">
        <v>1455</v>
      </c>
      <c r="L431" s="36">
        <v>0</v>
      </c>
      <c r="M431" s="36">
        <v>0</v>
      </c>
      <c r="N431" s="36">
        <v>1455</v>
      </c>
      <c r="O431" s="36">
        <v>11</v>
      </c>
      <c r="P431" s="36">
        <v>0.76</v>
      </c>
      <c r="Q431" s="36">
        <v>605</v>
      </c>
      <c r="R431" s="36">
        <v>603</v>
      </c>
      <c r="S431" s="36">
        <v>0</v>
      </c>
      <c r="T431" s="36">
        <v>0</v>
      </c>
      <c r="U431" s="36">
        <v>99.67</v>
      </c>
      <c r="V431" s="36">
        <v>98.91</v>
      </c>
      <c r="W431" s="36">
        <v>603</v>
      </c>
      <c r="X431" s="36">
        <v>20</v>
      </c>
      <c r="Y431" s="36">
        <v>2.84</v>
      </c>
      <c r="Z431" s="36">
        <v>1645</v>
      </c>
      <c r="AA431" s="36">
        <v>1643.03</v>
      </c>
      <c r="AB431" s="36">
        <v>99.88</v>
      </c>
      <c r="AC431" s="36">
        <v>1750</v>
      </c>
      <c r="AD431" s="36">
        <v>1744.05</v>
      </c>
      <c r="AE431" s="36">
        <v>99.66</v>
      </c>
      <c r="AF431" s="36">
        <v>11.23</v>
      </c>
      <c r="AG431" s="36">
        <v>10.23889</v>
      </c>
      <c r="AH431" s="36">
        <v>58.27</v>
      </c>
      <c r="AI431" s="36">
        <v>91.19</v>
      </c>
      <c r="AJ431" s="46">
        <f t="shared" ca="1" si="7"/>
        <v>5</v>
      </c>
      <c r="AK431" s="47">
        <v>2.8408283855572276</v>
      </c>
      <c r="AL431" s="48">
        <v>6.5945000000000213</v>
      </c>
      <c r="AM431" s="1">
        <v>0</v>
      </c>
      <c r="AN431" s="1">
        <v>0</v>
      </c>
      <c r="AO431" s="1">
        <v>1</v>
      </c>
      <c r="AP431" s="1">
        <v>0</v>
      </c>
      <c r="AQ431" s="1">
        <v>0</v>
      </c>
      <c r="AR431" s="36">
        <v>1</v>
      </c>
      <c r="AS431" s="36">
        <v>0</v>
      </c>
      <c r="AT431" s="36">
        <v>1</v>
      </c>
      <c r="AU431" s="36">
        <v>1</v>
      </c>
    </row>
    <row r="432" spans="1:47">
      <c r="A432" s="49">
        <v>41911.583333333336</v>
      </c>
      <c r="B432" s="36" t="s">
        <v>94</v>
      </c>
      <c r="C432" s="36" t="s">
        <v>100</v>
      </c>
      <c r="D432" s="36" t="s">
        <v>749</v>
      </c>
      <c r="E432" s="36" t="s">
        <v>99</v>
      </c>
      <c r="F432" s="36" t="s">
        <v>1172</v>
      </c>
      <c r="G432" s="36">
        <v>1</v>
      </c>
      <c r="H432" s="36">
        <v>6.72</v>
      </c>
      <c r="I432" s="36">
        <v>2.79</v>
      </c>
      <c r="J432" s="36">
        <v>0.6</v>
      </c>
      <c r="K432" s="36">
        <v>32</v>
      </c>
      <c r="L432" s="36">
        <v>0</v>
      </c>
      <c r="M432" s="36">
        <v>0</v>
      </c>
      <c r="N432" s="36">
        <v>32</v>
      </c>
      <c r="O432" s="36">
        <v>0</v>
      </c>
      <c r="P432" s="36">
        <v>0</v>
      </c>
      <c r="Q432" s="36">
        <v>17</v>
      </c>
      <c r="R432" s="36">
        <v>17</v>
      </c>
      <c r="S432" s="36">
        <v>0</v>
      </c>
      <c r="T432" s="36">
        <v>0</v>
      </c>
      <c r="U432" s="36">
        <v>100</v>
      </c>
      <c r="V432" s="36">
        <v>100</v>
      </c>
      <c r="W432" s="36">
        <v>17</v>
      </c>
      <c r="X432" s="36">
        <v>6</v>
      </c>
      <c r="Y432" s="36">
        <v>12.77</v>
      </c>
      <c r="Z432" s="36">
        <v>59</v>
      </c>
      <c r="AA432" s="36">
        <v>55</v>
      </c>
      <c r="AB432" s="36">
        <v>93.22</v>
      </c>
      <c r="AC432" s="36">
        <v>86</v>
      </c>
      <c r="AD432" s="36">
        <v>85</v>
      </c>
      <c r="AE432" s="36">
        <v>98.84</v>
      </c>
      <c r="AF432" s="36">
        <v>0.48</v>
      </c>
      <c r="AG432" s="36">
        <v>0</v>
      </c>
      <c r="AH432" s="36">
        <v>80.260000000000005</v>
      </c>
      <c r="AI432" s="36">
        <v>0</v>
      </c>
      <c r="AJ432" s="46">
        <f t="shared" ca="1" si="7"/>
        <v>5</v>
      </c>
      <c r="AK432" s="47">
        <v>12.76595744680851</v>
      </c>
      <c r="AL432" s="48">
        <v>0</v>
      </c>
      <c r="AM432" s="1">
        <v>1</v>
      </c>
      <c r="AN432" s="1">
        <v>0</v>
      </c>
      <c r="AO432" s="1">
        <v>2</v>
      </c>
      <c r="AP432" s="1">
        <v>1</v>
      </c>
      <c r="AQ432" s="1">
        <v>0</v>
      </c>
      <c r="AR432" s="36">
        <v>1</v>
      </c>
      <c r="AS432" s="36">
        <v>0</v>
      </c>
      <c r="AT432" s="36">
        <v>2</v>
      </c>
      <c r="AU432" s="36">
        <v>0</v>
      </c>
    </row>
    <row r="433" spans="1:47">
      <c r="A433" s="49">
        <v>41911.583333333336</v>
      </c>
      <c r="B433" s="36" t="s">
        <v>94</v>
      </c>
      <c r="C433" s="36" t="s">
        <v>97</v>
      </c>
      <c r="D433" s="36" t="s">
        <v>1173</v>
      </c>
      <c r="E433" s="36" t="s">
        <v>99</v>
      </c>
      <c r="F433" s="36" t="s">
        <v>1174</v>
      </c>
      <c r="G433" s="36">
        <v>2</v>
      </c>
      <c r="H433" s="36">
        <v>23</v>
      </c>
      <c r="I433" s="36">
        <v>9.33</v>
      </c>
      <c r="J433" s="36">
        <v>4.34</v>
      </c>
      <c r="K433" s="36">
        <v>166</v>
      </c>
      <c r="L433" s="36">
        <v>0</v>
      </c>
      <c r="M433" s="36">
        <v>0</v>
      </c>
      <c r="N433" s="36">
        <v>166</v>
      </c>
      <c r="O433" s="36">
        <v>1</v>
      </c>
      <c r="P433" s="36">
        <v>0.6</v>
      </c>
      <c r="Q433" s="36">
        <v>50</v>
      </c>
      <c r="R433" s="36">
        <v>49</v>
      </c>
      <c r="S433" s="36">
        <v>0</v>
      </c>
      <c r="T433" s="36">
        <v>0</v>
      </c>
      <c r="U433" s="36">
        <v>98</v>
      </c>
      <c r="V433" s="36">
        <v>97.41</v>
      </c>
      <c r="W433" s="36">
        <v>49</v>
      </c>
      <c r="X433" s="36">
        <v>6</v>
      </c>
      <c r="Y433" s="36">
        <v>12.24</v>
      </c>
      <c r="Z433" s="36">
        <v>25</v>
      </c>
      <c r="AA433" s="36">
        <v>25</v>
      </c>
      <c r="AB433" s="36">
        <v>100</v>
      </c>
      <c r="AC433" s="36">
        <v>25</v>
      </c>
      <c r="AD433" s="36">
        <v>25</v>
      </c>
      <c r="AE433" s="36">
        <v>100</v>
      </c>
      <c r="AF433" s="36">
        <v>0.94</v>
      </c>
      <c r="AG433" s="36">
        <v>8.3333340000000006E-2</v>
      </c>
      <c r="AH433" s="36">
        <v>21.61</v>
      </c>
      <c r="AI433" s="36">
        <v>8.8800000000000008</v>
      </c>
      <c r="AJ433" s="46">
        <f t="shared" ca="1" si="7"/>
        <v>5</v>
      </c>
      <c r="AK433" s="47">
        <v>12.244897959183673</v>
      </c>
      <c r="AL433" s="48">
        <v>1.2950000000000017</v>
      </c>
      <c r="AM433" s="1">
        <v>1</v>
      </c>
      <c r="AN433" s="1">
        <v>0</v>
      </c>
      <c r="AO433" s="1">
        <v>2</v>
      </c>
      <c r="AP433" s="1">
        <v>1</v>
      </c>
      <c r="AQ433" s="1">
        <v>0</v>
      </c>
      <c r="AR433" s="36">
        <v>1</v>
      </c>
      <c r="AS433" s="36">
        <v>0</v>
      </c>
      <c r="AT433" s="36">
        <v>1</v>
      </c>
      <c r="AU433" s="36">
        <v>0</v>
      </c>
    </row>
    <row r="434" spans="1:47">
      <c r="A434" s="49">
        <v>41911.708333333336</v>
      </c>
      <c r="B434" s="36" t="s">
        <v>94</v>
      </c>
      <c r="C434" s="36" t="s">
        <v>95</v>
      </c>
      <c r="D434" s="36" t="s">
        <v>124</v>
      </c>
      <c r="E434" s="36" t="s">
        <v>99</v>
      </c>
      <c r="F434" s="36" t="s">
        <v>125</v>
      </c>
      <c r="G434" s="36">
        <v>2</v>
      </c>
      <c r="H434" s="36">
        <v>31</v>
      </c>
      <c r="I434" s="36">
        <v>9.67</v>
      </c>
      <c r="J434" s="36">
        <v>5.08</v>
      </c>
      <c r="K434" s="36">
        <v>759</v>
      </c>
      <c r="L434" s="36">
        <v>0</v>
      </c>
      <c r="M434" s="36">
        <v>0</v>
      </c>
      <c r="N434" s="36">
        <v>759</v>
      </c>
      <c r="O434" s="36">
        <v>14</v>
      </c>
      <c r="P434" s="36">
        <v>1.84</v>
      </c>
      <c r="Q434" s="36">
        <v>106</v>
      </c>
      <c r="R434" s="36">
        <v>106</v>
      </c>
      <c r="S434" s="36">
        <v>0</v>
      </c>
      <c r="T434" s="36">
        <v>0</v>
      </c>
      <c r="U434" s="36">
        <v>100</v>
      </c>
      <c r="V434" s="36">
        <v>98.16</v>
      </c>
      <c r="W434" s="36">
        <v>106</v>
      </c>
      <c r="X434" s="36">
        <v>9</v>
      </c>
      <c r="Y434" s="36">
        <v>9.2799999999999994</v>
      </c>
      <c r="Z434" s="36">
        <v>942</v>
      </c>
      <c r="AA434" s="36">
        <v>94.95</v>
      </c>
      <c r="AB434" s="36">
        <v>10.08</v>
      </c>
      <c r="AC434" s="36">
        <v>86</v>
      </c>
      <c r="AD434" s="36">
        <v>86</v>
      </c>
      <c r="AE434" s="36">
        <v>100</v>
      </c>
      <c r="AF434" s="36">
        <v>2.67</v>
      </c>
      <c r="AG434" s="36">
        <v>0</v>
      </c>
      <c r="AH434" s="36">
        <v>52.56</v>
      </c>
      <c r="AI434" s="36">
        <v>0</v>
      </c>
      <c r="AJ434" s="46">
        <f t="shared" ca="1" si="7"/>
        <v>5</v>
      </c>
      <c r="AK434" s="47">
        <v>9.2735703245749619</v>
      </c>
      <c r="AL434" s="48">
        <v>1.9504000000000037</v>
      </c>
      <c r="AM434" s="1">
        <v>1</v>
      </c>
      <c r="AN434" s="1">
        <v>0</v>
      </c>
      <c r="AO434" s="1">
        <v>2</v>
      </c>
      <c r="AP434" s="1">
        <v>5</v>
      </c>
      <c r="AQ434" s="1">
        <v>0</v>
      </c>
      <c r="AR434" s="36">
        <v>1</v>
      </c>
      <c r="AS434" s="36">
        <v>0</v>
      </c>
      <c r="AT434" s="36">
        <v>5</v>
      </c>
      <c r="AU434" s="36">
        <v>0</v>
      </c>
    </row>
    <row r="435" spans="1:47">
      <c r="A435" s="49">
        <v>41911.75</v>
      </c>
      <c r="B435" s="36" t="s">
        <v>94</v>
      </c>
      <c r="C435" s="36" t="s">
        <v>100</v>
      </c>
      <c r="D435" s="36" t="s">
        <v>255</v>
      </c>
      <c r="E435" s="36" t="s">
        <v>99</v>
      </c>
      <c r="F435" s="36" t="s">
        <v>332</v>
      </c>
      <c r="G435" s="36">
        <v>4</v>
      </c>
      <c r="H435" s="36">
        <v>55</v>
      </c>
      <c r="I435" s="36">
        <v>21.21</v>
      </c>
      <c r="J435" s="36">
        <v>14.04</v>
      </c>
      <c r="K435" s="36">
        <v>1602</v>
      </c>
      <c r="L435" s="36">
        <v>0</v>
      </c>
      <c r="M435" s="36">
        <v>0</v>
      </c>
      <c r="N435" s="36">
        <v>1602</v>
      </c>
      <c r="O435" s="36">
        <v>21</v>
      </c>
      <c r="P435" s="36">
        <v>1.31</v>
      </c>
      <c r="Q435" s="36">
        <v>689</v>
      </c>
      <c r="R435" s="36">
        <v>683</v>
      </c>
      <c r="S435" s="36">
        <v>0</v>
      </c>
      <c r="T435" s="36">
        <v>0</v>
      </c>
      <c r="U435" s="36">
        <v>99.13</v>
      </c>
      <c r="V435" s="36">
        <v>97.83</v>
      </c>
      <c r="W435" s="36">
        <v>683</v>
      </c>
      <c r="X435" s="36">
        <v>4</v>
      </c>
      <c r="Y435" s="36">
        <v>0.6</v>
      </c>
      <c r="Z435" s="36">
        <v>2336</v>
      </c>
      <c r="AA435" s="36">
        <v>2333.9</v>
      </c>
      <c r="AB435" s="36">
        <v>99.91</v>
      </c>
      <c r="AC435" s="36">
        <v>2323</v>
      </c>
      <c r="AD435" s="36">
        <v>2319.0500000000002</v>
      </c>
      <c r="AE435" s="36">
        <v>99.83</v>
      </c>
      <c r="AF435" s="36">
        <v>11.65</v>
      </c>
      <c r="AG435" s="36">
        <v>5.0444449999999996</v>
      </c>
      <c r="AH435" s="36">
        <v>82.98</v>
      </c>
      <c r="AI435" s="36">
        <v>43.3</v>
      </c>
      <c r="AJ435" s="46">
        <f t="shared" ca="1" si="7"/>
        <v>5</v>
      </c>
      <c r="AK435" s="47">
        <v>0.59866796378058806</v>
      </c>
      <c r="AL435" s="48">
        <v>14.951300000000012</v>
      </c>
      <c r="AM435" s="1">
        <v>0</v>
      </c>
      <c r="AN435" s="1">
        <v>0</v>
      </c>
      <c r="AO435" s="1">
        <v>1</v>
      </c>
      <c r="AP435" s="1">
        <v>0</v>
      </c>
      <c r="AQ435" s="1">
        <v>0</v>
      </c>
      <c r="AR435" s="36">
        <v>0</v>
      </c>
      <c r="AS435" s="36">
        <v>1</v>
      </c>
      <c r="AT435" s="36">
        <v>1</v>
      </c>
      <c r="AU435" s="36">
        <v>5</v>
      </c>
    </row>
    <row r="436" spans="1:47">
      <c r="A436" s="49">
        <v>41911.75</v>
      </c>
      <c r="B436" s="36" t="s">
        <v>94</v>
      </c>
      <c r="C436" s="36" t="s">
        <v>100</v>
      </c>
      <c r="D436" s="36" t="s">
        <v>455</v>
      </c>
      <c r="E436" s="36" t="s">
        <v>99</v>
      </c>
      <c r="F436" s="36" t="s">
        <v>456</v>
      </c>
      <c r="G436" s="36">
        <v>6</v>
      </c>
      <c r="H436" s="36">
        <v>79</v>
      </c>
      <c r="I436" s="36">
        <v>34.909999999999997</v>
      </c>
      <c r="J436" s="36">
        <v>26.44</v>
      </c>
      <c r="K436" s="36">
        <v>8644</v>
      </c>
      <c r="L436" s="36">
        <v>0</v>
      </c>
      <c r="M436" s="36">
        <v>0</v>
      </c>
      <c r="N436" s="36">
        <v>8644</v>
      </c>
      <c r="O436" s="36">
        <v>43</v>
      </c>
      <c r="P436" s="36">
        <v>0.5</v>
      </c>
      <c r="Q436" s="36">
        <v>3409</v>
      </c>
      <c r="R436" s="36">
        <v>3321</v>
      </c>
      <c r="S436" s="36">
        <v>73</v>
      </c>
      <c r="T436" s="36">
        <v>2.1432760000000002</v>
      </c>
      <c r="U436" s="36">
        <v>97.42</v>
      </c>
      <c r="V436" s="36">
        <v>96.93</v>
      </c>
      <c r="W436" s="36">
        <v>3321</v>
      </c>
      <c r="X436" s="36">
        <v>38</v>
      </c>
      <c r="Y436" s="36">
        <v>1.1499999999999999</v>
      </c>
      <c r="Z436" s="36">
        <v>2047</v>
      </c>
      <c r="AA436" s="36">
        <v>2026.94</v>
      </c>
      <c r="AB436" s="36">
        <v>99.02</v>
      </c>
      <c r="AC436" s="36">
        <v>2039</v>
      </c>
      <c r="AD436" s="36">
        <v>2024.93</v>
      </c>
      <c r="AE436" s="36">
        <v>99.31</v>
      </c>
      <c r="AF436" s="36">
        <v>45.31</v>
      </c>
      <c r="AG436" s="36">
        <v>32.127780000000001</v>
      </c>
      <c r="AH436" s="36">
        <v>171.35</v>
      </c>
      <c r="AI436" s="36">
        <v>70.91</v>
      </c>
      <c r="AJ436" s="46">
        <f t="shared" ca="1" si="7"/>
        <v>5</v>
      </c>
      <c r="AK436" s="47">
        <v>1.1449266192426009</v>
      </c>
      <c r="AL436" s="48">
        <v>104.65629999999977</v>
      </c>
      <c r="AM436" s="1">
        <v>0</v>
      </c>
      <c r="AN436" s="1">
        <v>0</v>
      </c>
      <c r="AO436" s="1">
        <v>1</v>
      </c>
      <c r="AP436" s="1">
        <v>0</v>
      </c>
      <c r="AQ436" s="1">
        <v>0</v>
      </c>
      <c r="AR436" s="36">
        <v>0</v>
      </c>
      <c r="AS436" s="36">
        <v>1</v>
      </c>
      <c r="AT436" s="36">
        <v>0</v>
      </c>
      <c r="AU436" s="36">
        <v>3</v>
      </c>
    </row>
    <row r="437" spans="1:47">
      <c r="A437" s="49">
        <v>41911.75</v>
      </c>
      <c r="B437" s="36" t="s">
        <v>94</v>
      </c>
      <c r="C437" s="36" t="s">
        <v>100</v>
      </c>
      <c r="D437" s="36" t="s">
        <v>269</v>
      </c>
      <c r="E437" s="36" t="s">
        <v>99</v>
      </c>
      <c r="F437" s="36" t="s">
        <v>270</v>
      </c>
      <c r="G437" s="36">
        <v>5</v>
      </c>
      <c r="H437" s="36">
        <v>71</v>
      </c>
      <c r="I437" s="36">
        <v>28</v>
      </c>
      <c r="J437" s="36">
        <v>20.149999999999999</v>
      </c>
      <c r="K437" s="36">
        <v>3906</v>
      </c>
      <c r="L437" s="36">
        <v>0</v>
      </c>
      <c r="M437" s="36">
        <v>0</v>
      </c>
      <c r="N437" s="36">
        <v>3906</v>
      </c>
      <c r="O437" s="36">
        <v>29</v>
      </c>
      <c r="P437" s="36">
        <v>0.74</v>
      </c>
      <c r="Q437" s="36">
        <v>1867</v>
      </c>
      <c r="R437" s="36">
        <v>1837</v>
      </c>
      <c r="S437" s="36">
        <v>0</v>
      </c>
      <c r="T437" s="36">
        <v>0</v>
      </c>
      <c r="U437" s="36">
        <v>98.39</v>
      </c>
      <c r="V437" s="36">
        <v>97.66</v>
      </c>
      <c r="W437" s="36">
        <v>1837</v>
      </c>
      <c r="X437" s="36">
        <v>57</v>
      </c>
      <c r="Y437" s="36">
        <v>3.1</v>
      </c>
      <c r="Z437" s="36">
        <v>771</v>
      </c>
      <c r="AA437" s="36">
        <v>756.97</v>
      </c>
      <c r="AB437" s="36">
        <v>98.18</v>
      </c>
      <c r="AC437" s="36">
        <v>768</v>
      </c>
      <c r="AD437" s="36">
        <v>761.01</v>
      </c>
      <c r="AE437" s="36">
        <v>99.09</v>
      </c>
      <c r="AF437" s="36">
        <v>23.41</v>
      </c>
      <c r="AG437" s="36">
        <v>13.405559999999999</v>
      </c>
      <c r="AH437" s="36">
        <v>116.18</v>
      </c>
      <c r="AI437" s="36">
        <v>57.26</v>
      </c>
      <c r="AJ437" s="46">
        <f t="shared" ca="1" si="7"/>
        <v>5</v>
      </c>
      <c r="AK437" s="47">
        <v>3.0960761308825444</v>
      </c>
      <c r="AL437" s="48">
        <v>43.68780000000006</v>
      </c>
      <c r="AM437" s="1">
        <v>0</v>
      </c>
      <c r="AN437" s="1">
        <v>0</v>
      </c>
      <c r="AO437" s="1">
        <v>2</v>
      </c>
      <c r="AP437" s="1">
        <v>0</v>
      </c>
      <c r="AQ437" s="1">
        <v>1</v>
      </c>
      <c r="AR437" s="36">
        <v>1</v>
      </c>
      <c r="AS437" s="36">
        <v>1</v>
      </c>
      <c r="AT437" s="36">
        <v>6</v>
      </c>
      <c r="AU437" s="36">
        <v>5</v>
      </c>
    </row>
    <row r="438" spans="1:47">
      <c r="A438" s="49">
        <v>41911.75</v>
      </c>
      <c r="B438" s="36" t="s">
        <v>94</v>
      </c>
      <c r="C438" s="36" t="s">
        <v>100</v>
      </c>
      <c r="D438" s="36" t="s">
        <v>855</v>
      </c>
      <c r="E438" s="36" t="s">
        <v>99</v>
      </c>
      <c r="F438" s="36" t="s">
        <v>856</v>
      </c>
      <c r="G438" s="36">
        <v>6</v>
      </c>
      <c r="H438" s="36">
        <v>87</v>
      </c>
      <c r="I438" s="36">
        <v>32.64</v>
      </c>
      <c r="J438" s="36">
        <v>24.63</v>
      </c>
      <c r="K438" s="36">
        <v>5600</v>
      </c>
      <c r="L438" s="36">
        <v>0</v>
      </c>
      <c r="M438" s="36">
        <v>0</v>
      </c>
      <c r="N438" s="36">
        <v>5600</v>
      </c>
      <c r="O438" s="36">
        <v>66</v>
      </c>
      <c r="P438" s="36">
        <v>1.18</v>
      </c>
      <c r="Q438" s="36">
        <v>1507</v>
      </c>
      <c r="R438" s="36">
        <v>1485</v>
      </c>
      <c r="S438" s="36">
        <v>0</v>
      </c>
      <c r="T438" s="36">
        <v>0</v>
      </c>
      <c r="U438" s="36">
        <v>98.54</v>
      </c>
      <c r="V438" s="36">
        <v>97.38</v>
      </c>
      <c r="W438" s="36">
        <v>1485</v>
      </c>
      <c r="X438" s="36">
        <v>31</v>
      </c>
      <c r="Y438" s="36">
        <v>1.8</v>
      </c>
      <c r="Z438" s="36">
        <v>2644</v>
      </c>
      <c r="AA438" s="36">
        <v>2624.96</v>
      </c>
      <c r="AB438" s="36">
        <v>99.28</v>
      </c>
      <c r="AC438" s="36">
        <v>2866</v>
      </c>
      <c r="AD438" s="36">
        <v>2859.98</v>
      </c>
      <c r="AE438" s="36">
        <v>99.79</v>
      </c>
      <c r="AF438" s="36">
        <v>19.829999999999998</v>
      </c>
      <c r="AG438" s="36">
        <v>7.4722220000000004</v>
      </c>
      <c r="AH438" s="36">
        <v>80.5</v>
      </c>
      <c r="AI438" s="36">
        <v>37.69</v>
      </c>
      <c r="AJ438" s="46">
        <f t="shared" ca="1" si="7"/>
        <v>5</v>
      </c>
      <c r="AK438" s="47">
        <v>1.8023046243648335</v>
      </c>
      <c r="AL438" s="48">
        <v>39.483400000000067</v>
      </c>
      <c r="AM438" s="1">
        <v>0</v>
      </c>
      <c r="AN438" s="1">
        <v>0</v>
      </c>
      <c r="AO438" s="1">
        <v>1</v>
      </c>
      <c r="AP438" s="1">
        <v>0</v>
      </c>
      <c r="AQ438" s="1">
        <v>0</v>
      </c>
      <c r="AR438" s="36">
        <v>0</v>
      </c>
      <c r="AS438" s="36">
        <v>1</v>
      </c>
      <c r="AT438" s="36">
        <v>0</v>
      </c>
      <c r="AU438" s="36">
        <v>2</v>
      </c>
    </row>
    <row r="439" spans="1:47">
      <c r="A439" s="49">
        <v>41911.75</v>
      </c>
      <c r="B439" s="36" t="s">
        <v>94</v>
      </c>
      <c r="C439" s="36" t="s">
        <v>100</v>
      </c>
      <c r="D439" s="36" t="s">
        <v>257</v>
      </c>
      <c r="E439" s="36" t="s">
        <v>99</v>
      </c>
      <c r="F439" s="36" t="s">
        <v>258</v>
      </c>
      <c r="G439" s="36">
        <v>4</v>
      </c>
      <c r="H439" s="36">
        <v>55</v>
      </c>
      <c r="I439" s="36">
        <v>22.38</v>
      </c>
      <c r="J439" s="36">
        <v>14.9</v>
      </c>
      <c r="K439" s="36">
        <v>1165</v>
      </c>
      <c r="L439" s="36">
        <v>0</v>
      </c>
      <c r="M439" s="36">
        <v>0</v>
      </c>
      <c r="N439" s="36">
        <v>1165</v>
      </c>
      <c r="O439" s="36">
        <v>49</v>
      </c>
      <c r="P439" s="36">
        <v>4.21</v>
      </c>
      <c r="Q439" s="36">
        <v>559</v>
      </c>
      <c r="R439" s="36">
        <v>555</v>
      </c>
      <c r="S439" s="36">
        <v>0</v>
      </c>
      <c r="T439" s="36">
        <v>0</v>
      </c>
      <c r="U439" s="36">
        <v>99.28</v>
      </c>
      <c r="V439" s="36">
        <v>95.1</v>
      </c>
      <c r="W439" s="36">
        <v>555</v>
      </c>
      <c r="X439" s="36">
        <v>10</v>
      </c>
      <c r="Y439" s="36">
        <v>1.94</v>
      </c>
      <c r="Z439" s="36">
        <v>1122</v>
      </c>
      <c r="AA439" s="36">
        <v>1122</v>
      </c>
      <c r="AB439" s="36">
        <v>100</v>
      </c>
      <c r="AC439" s="36">
        <v>1085</v>
      </c>
      <c r="AD439" s="36">
        <v>1083.05</v>
      </c>
      <c r="AE439" s="36">
        <v>99.82</v>
      </c>
      <c r="AF439" s="36">
        <v>8.4499999999999993</v>
      </c>
      <c r="AG439" s="36">
        <v>0.25</v>
      </c>
      <c r="AH439" s="36">
        <v>56.71</v>
      </c>
      <c r="AI439" s="36">
        <v>2.96</v>
      </c>
      <c r="AJ439" s="46">
        <f t="shared" ca="1" si="7"/>
        <v>5</v>
      </c>
      <c r="AK439" s="47">
        <v>1.9377967251235348</v>
      </c>
      <c r="AL439" s="48">
        <v>27.39100000000003</v>
      </c>
      <c r="AM439" s="1">
        <v>0</v>
      </c>
      <c r="AN439" s="1">
        <v>0</v>
      </c>
      <c r="AO439" s="1">
        <v>1</v>
      </c>
      <c r="AP439" s="1">
        <v>0</v>
      </c>
      <c r="AQ439" s="1">
        <v>0</v>
      </c>
      <c r="AR439" s="36">
        <v>0</v>
      </c>
      <c r="AS439" s="36">
        <v>1</v>
      </c>
      <c r="AT439" s="36">
        <v>2</v>
      </c>
      <c r="AU439" s="36">
        <v>3</v>
      </c>
    </row>
    <row r="440" spans="1:47">
      <c r="A440" s="49">
        <v>41911.75</v>
      </c>
      <c r="B440" s="36" t="s">
        <v>94</v>
      </c>
      <c r="C440" s="36" t="s">
        <v>100</v>
      </c>
      <c r="D440" s="36" t="s">
        <v>334</v>
      </c>
      <c r="E440" s="36" t="s">
        <v>99</v>
      </c>
      <c r="F440" s="36" t="s">
        <v>352</v>
      </c>
      <c r="G440" s="36">
        <v>6</v>
      </c>
      <c r="H440" s="36">
        <v>87</v>
      </c>
      <c r="I440" s="36">
        <v>33.57</v>
      </c>
      <c r="J440" s="36">
        <v>25.53</v>
      </c>
      <c r="K440" s="36">
        <v>6563</v>
      </c>
      <c r="L440" s="36">
        <v>0</v>
      </c>
      <c r="M440" s="36">
        <v>0</v>
      </c>
      <c r="N440" s="36">
        <v>6563</v>
      </c>
      <c r="O440" s="36">
        <v>53</v>
      </c>
      <c r="P440" s="36">
        <v>0.81</v>
      </c>
      <c r="Q440" s="36">
        <v>2785</v>
      </c>
      <c r="R440" s="36">
        <v>2743</v>
      </c>
      <c r="S440" s="36">
        <v>4</v>
      </c>
      <c r="T440" s="36">
        <v>0.14378150000000001</v>
      </c>
      <c r="U440" s="36">
        <v>98.49</v>
      </c>
      <c r="V440" s="36">
        <v>97.69</v>
      </c>
      <c r="W440" s="36">
        <v>2743</v>
      </c>
      <c r="X440" s="36">
        <v>56</v>
      </c>
      <c r="Y440" s="36">
        <v>2.36</v>
      </c>
      <c r="Z440" s="36">
        <v>2978</v>
      </c>
      <c r="AA440" s="36">
        <v>2974.13</v>
      </c>
      <c r="AB440" s="36">
        <v>99.87</v>
      </c>
      <c r="AC440" s="36">
        <v>2611</v>
      </c>
      <c r="AD440" s="36">
        <v>2604.9899999999998</v>
      </c>
      <c r="AE440" s="36">
        <v>99.77</v>
      </c>
      <c r="AF440" s="36">
        <v>35.4</v>
      </c>
      <c r="AG440" s="36">
        <v>23.116669999999999</v>
      </c>
      <c r="AH440" s="36">
        <v>138.66</v>
      </c>
      <c r="AI440" s="36">
        <v>65.3</v>
      </c>
      <c r="AJ440" s="46">
        <f t="shared" ca="1" si="7"/>
        <v>5</v>
      </c>
      <c r="AK440" s="47">
        <v>2.3590270698356264</v>
      </c>
      <c r="AL440" s="48">
        <v>64.333500000000072</v>
      </c>
      <c r="AM440" s="1">
        <v>0</v>
      </c>
      <c r="AN440" s="1">
        <v>0</v>
      </c>
      <c r="AO440" s="1">
        <v>2</v>
      </c>
      <c r="AP440" s="1">
        <v>0</v>
      </c>
      <c r="AQ440" s="1">
        <v>0</v>
      </c>
      <c r="AR440" s="36">
        <v>1</v>
      </c>
      <c r="AS440" s="36">
        <v>1</v>
      </c>
      <c r="AT440" s="36">
        <v>4</v>
      </c>
      <c r="AU440" s="36">
        <v>2</v>
      </c>
    </row>
    <row r="441" spans="1:47">
      <c r="A441" s="49">
        <v>41911.75</v>
      </c>
      <c r="B441" s="36" t="s">
        <v>94</v>
      </c>
      <c r="C441" s="36" t="s">
        <v>100</v>
      </c>
      <c r="D441" s="36" t="s">
        <v>334</v>
      </c>
      <c r="E441" s="36" t="s">
        <v>99</v>
      </c>
      <c r="F441" s="36" t="s">
        <v>373</v>
      </c>
      <c r="G441" s="36">
        <v>6</v>
      </c>
      <c r="H441" s="36">
        <v>87</v>
      </c>
      <c r="I441" s="36">
        <v>34.42</v>
      </c>
      <c r="J441" s="36">
        <v>25.53</v>
      </c>
      <c r="K441" s="36">
        <v>5373</v>
      </c>
      <c r="L441" s="36">
        <v>0</v>
      </c>
      <c r="M441" s="36">
        <v>0</v>
      </c>
      <c r="N441" s="36">
        <v>5373</v>
      </c>
      <c r="O441" s="36">
        <v>32</v>
      </c>
      <c r="P441" s="36">
        <v>0.6</v>
      </c>
      <c r="Q441" s="36">
        <v>2282</v>
      </c>
      <c r="R441" s="36">
        <v>2253</v>
      </c>
      <c r="S441" s="36">
        <v>5</v>
      </c>
      <c r="T441" s="36">
        <v>0.21920210000000001</v>
      </c>
      <c r="U441" s="36">
        <v>98.73</v>
      </c>
      <c r="V441" s="36">
        <v>98.14</v>
      </c>
      <c r="W441" s="36">
        <v>2253</v>
      </c>
      <c r="X441" s="36">
        <v>49</v>
      </c>
      <c r="Y441" s="36">
        <v>2.23</v>
      </c>
      <c r="Z441" s="36">
        <v>1144</v>
      </c>
      <c r="AA441" s="36">
        <v>1142.97</v>
      </c>
      <c r="AB441" s="36">
        <v>99.91</v>
      </c>
      <c r="AC441" s="36">
        <v>1088</v>
      </c>
      <c r="AD441" s="36">
        <v>1084.95</v>
      </c>
      <c r="AE441" s="36">
        <v>99.72</v>
      </c>
      <c r="AF441" s="36">
        <v>31.93</v>
      </c>
      <c r="AG441" s="36">
        <v>18.616669999999999</v>
      </c>
      <c r="AH441" s="36">
        <v>125.06</v>
      </c>
      <c r="AI441" s="36">
        <v>58.31</v>
      </c>
      <c r="AJ441" s="46">
        <f t="shared" ca="1" si="7"/>
        <v>5</v>
      </c>
      <c r="AK441" s="47">
        <v>2.2323665819278542</v>
      </c>
      <c r="AL441" s="48">
        <v>42.445199999999986</v>
      </c>
      <c r="AM441" s="1">
        <v>0</v>
      </c>
      <c r="AN441" s="1">
        <v>0</v>
      </c>
      <c r="AO441" s="1">
        <v>1</v>
      </c>
      <c r="AP441" s="1">
        <v>0</v>
      </c>
      <c r="AQ441" s="1">
        <v>0</v>
      </c>
      <c r="AR441" s="36">
        <v>1</v>
      </c>
      <c r="AS441" s="36">
        <v>0</v>
      </c>
      <c r="AT441" s="36">
        <v>6</v>
      </c>
      <c r="AU441" s="36">
        <v>4</v>
      </c>
    </row>
    <row r="442" spans="1:47">
      <c r="A442" s="49">
        <v>41911.75</v>
      </c>
      <c r="B442" s="36" t="s">
        <v>94</v>
      </c>
      <c r="C442" s="36" t="s">
        <v>100</v>
      </c>
      <c r="D442" s="36" t="s">
        <v>271</v>
      </c>
      <c r="E442" s="36" t="s">
        <v>99</v>
      </c>
      <c r="F442" s="36" t="s">
        <v>272</v>
      </c>
      <c r="G442" s="36">
        <v>3</v>
      </c>
      <c r="H442" s="36">
        <v>39</v>
      </c>
      <c r="I442" s="36">
        <v>16.95</v>
      </c>
      <c r="J442" s="36">
        <v>10.66</v>
      </c>
      <c r="K442" s="36">
        <v>2201</v>
      </c>
      <c r="L442" s="36">
        <v>0</v>
      </c>
      <c r="M442" s="36">
        <v>0</v>
      </c>
      <c r="N442" s="36">
        <v>2201</v>
      </c>
      <c r="O442" s="36">
        <v>4</v>
      </c>
      <c r="P442" s="36">
        <v>0.18</v>
      </c>
      <c r="Q442" s="36">
        <v>995</v>
      </c>
      <c r="R442" s="36">
        <v>972</v>
      </c>
      <c r="S442" s="36">
        <v>23</v>
      </c>
      <c r="T442" s="36">
        <v>2.309237</v>
      </c>
      <c r="U442" s="36">
        <v>97.69</v>
      </c>
      <c r="V442" s="36">
        <v>97.51</v>
      </c>
      <c r="W442" s="36">
        <v>972</v>
      </c>
      <c r="X442" s="36">
        <v>2</v>
      </c>
      <c r="Y442" s="36">
        <v>0.16</v>
      </c>
      <c r="Z442" s="36">
        <v>3401</v>
      </c>
      <c r="AA442" s="36">
        <v>3402.02</v>
      </c>
      <c r="AB442" s="36">
        <v>100.03</v>
      </c>
      <c r="AC442" s="36">
        <v>4100</v>
      </c>
      <c r="AD442" s="36">
        <v>4086.88</v>
      </c>
      <c r="AE442" s="36">
        <v>99.68</v>
      </c>
      <c r="AF442" s="36">
        <v>29.2</v>
      </c>
      <c r="AG442" s="36">
        <v>27.4</v>
      </c>
      <c r="AH442" s="36">
        <v>273.92</v>
      </c>
      <c r="AI442" s="36">
        <v>93.84</v>
      </c>
      <c r="AJ442" s="46">
        <f t="shared" ca="1" si="7"/>
        <v>5</v>
      </c>
      <c r="AK442" s="47">
        <v>0.12071025916492642</v>
      </c>
      <c r="AL442" s="48">
        <v>24.775499999999948</v>
      </c>
      <c r="AM442" s="1">
        <v>0</v>
      </c>
      <c r="AN442" s="1">
        <v>0</v>
      </c>
      <c r="AO442" s="1">
        <v>1</v>
      </c>
      <c r="AP442" s="1">
        <v>0</v>
      </c>
      <c r="AQ442" s="1">
        <v>0</v>
      </c>
      <c r="AR442" s="36">
        <v>0</v>
      </c>
      <c r="AS442" s="36">
        <v>1</v>
      </c>
      <c r="AT442" s="36">
        <v>0</v>
      </c>
      <c r="AU442" s="36">
        <v>6</v>
      </c>
    </row>
    <row r="443" spans="1:47">
      <c r="A443" s="49">
        <v>41911.75</v>
      </c>
      <c r="B443" s="36" t="s">
        <v>94</v>
      </c>
      <c r="C443" s="36" t="s">
        <v>100</v>
      </c>
      <c r="D443" s="36" t="s">
        <v>212</v>
      </c>
      <c r="E443" s="36" t="s">
        <v>99</v>
      </c>
      <c r="F443" s="36" t="s">
        <v>213</v>
      </c>
      <c r="G443" s="36">
        <v>2</v>
      </c>
      <c r="H443" s="36">
        <v>23</v>
      </c>
      <c r="I443" s="36">
        <v>10.83</v>
      </c>
      <c r="J443" s="36">
        <v>5.84</v>
      </c>
      <c r="K443" s="36">
        <v>514</v>
      </c>
      <c r="L443" s="36">
        <v>0</v>
      </c>
      <c r="M443" s="36">
        <v>0</v>
      </c>
      <c r="N443" s="36">
        <v>514</v>
      </c>
      <c r="O443" s="36">
        <v>2</v>
      </c>
      <c r="P443" s="36">
        <v>0.39</v>
      </c>
      <c r="Q443" s="36">
        <v>227</v>
      </c>
      <c r="R443" s="36">
        <v>223</v>
      </c>
      <c r="S443" s="36">
        <v>0</v>
      </c>
      <c r="T443" s="36">
        <v>0</v>
      </c>
      <c r="U443" s="36">
        <v>98.24</v>
      </c>
      <c r="V443" s="36">
        <v>97.86</v>
      </c>
      <c r="W443" s="36">
        <v>223</v>
      </c>
      <c r="X443" s="36">
        <v>7</v>
      </c>
      <c r="Y443" s="36">
        <v>3.18</v>
      </c>
      <c r="Z443" s="36">
        <v>92</v>
      </c>
      <c r="AA443" s="36">
        <v>92</v>
      </c>
      <c r="AB443" s="36">
        <v>100</v>
      </c>
      <c r="AC443" s="36">
        <v>89</v>
      </c>
      <c r="AD443" s="36">
        <v>89</v>
      </c>
      <c r="AE443" s="36">
        <v>100</v>
      </c>
      <c r="AF443" s="36">
        <v>3.22</v>
      </c>
      <c r="AG443" s="36">
        <v>0.1222222</v>
      </c>
      <c r="AH443" s="36">
        <v>55.16</v>
      </c>
      <c r="AI443" s="36">
        <v>3.79</v>
      </c>
      <c r="AJ443" s="46">
        <f t="shared" ca="1" si="7"/>
        <v>5</v>
      </c>
      <c r="AK443" s="47">
        <v>3.1818181818181817</v>
      </c>
      <c r="AL443" s="48">
        <v>4.857800000000001</v>
      </c>
      <c r="AM443" s="1">
        <v>0</v>
      </c>
      <c r="AN443" s="1">
        <v>0</v>
      </c>
      <c r="AO443" s="1">
        <v>1</v>
      </c>
      <c r="AP443" s="1">
        <v>1</v>
      </c>
      <c r="AQ443" s="1">
        <v>0</v>
      </c>
      <c r="AR443" s="36">
        <v>1</v>
      </c>
      <c r="AS443" s="36">
        <v>0</v>
      </c>
      <c r="AT443" s="36">
        <v>3</v>
      </c>
      <c r="AU443" s="36">
        <v>4</v>
      </c>
    </row>
    <row r="444" spans="1:47">
      <c r="A444" s="49">
        <v>41911.75</v>
      </c>
      <c r="B444" s="36" t="s">
        <v>94</v>
      </c>
      <c r="C444" s="36" t="s">
        <v>100</v>
      </c>
      <c r="D444" s="36" t="s">
        <v>261</v>
      </c>
      <c r="E444" s="36" t="s">
        <v>99</v>
      </c>
      <c r="F444" s="36" t="s">
        <v>262</v>
      </c>
      <c r="G444" s="36">
        <v>4</v>
      </c>
      <c r="H444" s="36">
        <v>55</v>
      </c>
      <c r="I444" s="36">
        <v>22.02</v>
      </c>
      <c r="J444" s="36">
        <v>14.9</v>
      </c>
      <c r="K444" s="36">
        <v>2371</v>
      </c>
      <c r="L444" s="36">
        <v>0</v>
      </c>
      <c r="M444" s="36">
        <v>0</v>
      </c>
      <c r="N444" s="36">
        <v>2371</v>
      </c>
      <c r="O444" s="36">
        <v>20</v>
      </c>
      <c r="P444" s="36">
        <v>0.84</v>
      </c>
      <c r="Q444" s="36">
        <v>1142</v>
      </c>
      <c r="R444" s="36">
        <v>1129</v>
      </c>
      <c r="S444" s="36">
        <v>2</v>
      </c>
      <c r="T444" s="36">
        <v>0.17513139999999999</v>
      </c>
      <c r="U444" s="36">
        <v>98.86</v>
      </c>
      <c r="V444" s="36">
        <v>98.03</v>
      </c>
      <c r="W444" s="36">
        <v>1129</v>
      </c>
      <c r="X444" s="36">
        <v>47</v>
      </c>
      <c r="Y444" s="36">
        <v>4.18</v>
      </c>
      <c r="Z444" s="36">
        <v>1439</v>
      </c>
      <c r="AA444" s="36">
        <v>1437.99</v>
      </c>
      <c r="AB444" s="36">
        <v>99.93</v>
      </c>
      <c r="AC444" s="36">
        <v>1434</v>
      </c>
      <c r="AD444" s="36">
        <v>1433</v>
      </c>
      <c r="AE444" s="36">
        <v>99.93</v>
      </c>
      <c r="AF444" s="36">
        <v>19.04</v>
      </c>
      <c r="AG444" s="36">
        <v>9.5611110000000004</v>
      </c>
      <c r="AH444" s="36">
        <v>127.82</v>
      </c>
      <c r="AI444" s="36">
        <v>50.2</v>
      </c>
      <c r="AJ444" s="46">
        <f t="shared" ca="1" si="7"/>
        <v>5</v>
      </c>
      <c r="AK444" s="47">
        <v>4.1814574603428794</v>
      </c>
      <c r="AL444" s="48">
        <v>22.497399999999988</v>
      </c>
      <c r="AM444" s="1">
        <v>0</v>
      </c>
      <c r="AN444" s="1">
        <v>0</v>
      </c>
      <c r="AO444" s="1">
        <v>1</v>
      </c>
      <c r="AP444" s="1">
        <v>0</v>
      </c>
      <c r="AQ444" s="1">
        <v>0</v>
      </c>
      <c r="AR444" s="36">
        <v>1</v>
      </c>
      <c r="AS444" s="36">
        <v>0</v>
      </c>
      <c r="AT444" s="36">
        <v>5</v>
      </c>
      <c r="AU444" s="36">
        <v>3</v>
      </c>
    </row>
    <row r="445" spans="1:47">
      <c r="A445" s="49">
        <v>41911.75</v>
      </c>
      <c r="B445" s="36" t="s">
        <v>94</v>
      </c>
      <c r="C445" s="36" t="s">
        <v>100</v>
      </c>
      <c r="D445" s="36" t="s">
        <v>1175</v>
      </c>
      <c r="E445" s="36" t="s">
        <v>99</v>
      </c>
      <c r="F445" s="36" t="s">
        <v>1176</v>
      </c>
      <c r="G445" s="36">
        <v>4</v>
      </c>
      <c r="H445" s="36">
        <v>55</v>
      </c>
      <c r="I445" s="36">
        <v>21.56</v>
      </c>
      <c r="J445" s="36">
        <v>14.9</v>
      </c>
      <c r="K445" s="36">
        <v>2749</v>
      </c>
      <c r="L445" s="36">
        <v>0</v>
      </c>
      <c r="M445" s="36">
        <v>0</v>
      </c>
      <c r="N445" s="36">
        <v>2749</v>
      </c>
      <c r="O445" s="36">
        <v>21</v>
      </c>
      <c r="P445" s="36">
        <v>0.76</v>
      </c>
      <c r="Q445" s="36">
        <v>1138</v>
      </c>
      <c r="R445" s="36">
        <v>1123</v>
      </c>
      <c r="S445" s="36">
        <v>0</v>
      </c>
      <c r="T445" s="36">
        <v>0</v>
      </c>
      <c r="U445" s="36">
        <v>98.68</v>
      </c>
      <c r="V445" s="36">
        <v>97.93</v>
      </c>
      <c r="W445" s="36">
        <v>1123</v>
      </c>
      <c r="X445" s="36">
        <v>6</v>
      </c>
      <c r="Y445" s="36">
        <v>0.62</v>
      </c>
      <c r="Z445" s="36">
        <v>1356</v>
      </c>
      <c r="AA445" s="36">
        <v>1345.02</v>
      </c>
      <c r="AB445" s="36">
        <v>99.19</v>
      </c>
      <c r="AC445" s="36">
        <v>1203</v>
      </c>
      <c r="AD445" s="36">
        <v>1196.02</v>
      </c>
      <c r="AE445" s="36">
        <v>99.42</v>
      </c>
      <c r="AF445" s="36">
        <v>10.57</v>
      </c>
      <c r="AG445" s="36">
        <v>2.8277779999999999</v>
      </c>
      <c r="AH445" s="36">
        <v>70.92</v>
      </c>
      <c r="AI445" s="36">
        <v>26.76</v>
      </c>
      <c r="AJ445" s="46">
        <f t="shared" ca="1" si="7"/>
        <v>5</v>
      </c>
      <c r="AK445" s="47">
        <v>0.61601642710472282</v>
      </c>
      <c r="AL445" s="48">
        <v>23.556599999999921</v>
      </c>
      <c r="AM445" s="1">
        <v>0</v>
      </c>
      <c r="AN445" s="1">
        <v>0</v>
      </c>
      <c r="AO445" s="1">
        <v>1</v>
      </c>
      <c r="AP445" s="1">
        <v>0</v>
      </c>
      <c r="AQ445" s="1">
        <v>0</v>
      </c>
      <c r="AR445" s="36">
        <v>0</v>
      </c>
      <c r="AS445" s="36">
        <v>1</v>
      </c>
      <c r="AT445" s="36">
        <v>0</v>
      </c>
      <c r="AU445" s="36">
        <v>1</v>
      </c>
    </row>
    <row r="446" spans="1:47">
      <c r="A446" s="49">
        <v>41911.75</v>
      </c>
      <c r="B446" s="36" t="s">
        <v>94</v>
      </c>
      <c r="C446" s="36" t="s">
        <v>100</v>
      </c>
      <c r="D446" s="36" t="s">
        <v>1177</v>
      </c>
      <c r="E446" s="36" t="s">
        <v>99</v>
      </c>
      <c r="F446" s="36" t="s">
        <v>1178</v>
      </c>
      <c r="G446" s="36">
        <v>4</v>
      </c>
      <c r="H446" s="36">
        <v>63</v>
      </c>
      <c r="I446" s="36">
        <v>20.65</v>
      </c>
      <c r="J446" s="36">
        <v>14.04</v>
      </c>
      <c r="K446" s="36">
        <v>2522</v>
      </c>
      <c r="L446" s="36">
        <v>0</v>
      </c>
      <c r="M446" s="36">
        <v>0</v>
      </c>
      <c r="N446" s="36">
        <v>2522</v>
      </c>
      <c r="O446" s="36">
        <v>7</v>
      </c>
      <c r="P446" s="36">
        <v>0.28000000000000003</v>
      </c>
      <c r="Q446" s="36">
        <v>429</v>
      </c>
      <c r="R446" s="36">
        <v>427</v>
      </c>
      <c r="S446" s="36">
        <v>0</v>
      </c>
      <c r="T446" s="36">
        <v>0</v>
      </c>
      <c r="U446" s="36">
        <v>99.53</v>
      </c>
      <c r="V446" s="36">
        <v>99.25</v>
      </c>
      <c r="W446" s="36">
        <v>427</v>
      </c>
      <c r="X446" s="36">
        <v>10</v>
      </c>
      <c r="Y446" s="36">
        <v>2.68</v>
      </c>
      <c r="Z446" s="36">
        <v>464</v>
      </c>
      <c r="AA446" s="36">
        <v>451.01</v>
      </c>
      <c r="AB446" s="36">
        <v>97.2</v>
      </c>
      <c r="AC446" s="36">
        <v>404</v>
      </c>
      <c r="AD446" s="36">
        <v>397.01</v>
      </c>
      <c r="AE446" s="36">
        <v>98.27</v>
      </c>
      <c r="AF446" s="36">
        <v>4.6900000000000004</v>
      </c>
      <c r="AG446" s="36">
        <v>0.88333329999999999</v>
      </c>
      <c r="AH446" s="36">
        <v>33.4</v>
      </c>
      <c r="AI446" s="36">
        <v>18.84</v>
      </c>
      <c r="AJ446" s="46">
        <f t="shared" ca="1" si="7"/>
        <v>5</v>
      </c>
      <c r="AK446" s="47">
        <v>2.6809651474530831</v>
      </c>
      <c r="AL446" s="48">
        <v>3.2174999999999998</v>
      </c>
      <c r="AM446" s="1">
        <v>0</v>
      </c>
      <c r="AN446" s="1">
        <v>0</v>
      </c>
      <c r="AO446" s="1">
        <v>1</v>
      </c>
      <c r="AP446" s="1">
        <v>0</v>
      </c>
      <c r="AQ446" s="1">
        <v>0</v>
      </c>
      <c r="AR446" s="36">
        <v>1</v>
      </c>
      <c r="AS446" s="36">
        <v>0</v>
      </c>
      <c r="AT446" s="36">
        <v>1</v>
      </c>
      <c r="AU446" s="36">
        <v>0</v>
      </c>
    </row>
    <row r="447" spans="1:47">
      <c r="A447" s="49">
        <v>41911.75</v>
      </c>
      <c r="B447" s="36" t="s">
        <v>94</v>
      </c>
      <c r="C447" s="36" t="s">
        <v>100</v>
      </c>
      <c r="D447" s="36" t="s">
        <v>992</v>
      </c>
      <c r="E447" s="36" t="s">
        <v>99</v>
      </c>
      <c r="F447" s="36" t="s">
        <v>993</v>
      </c>
      <c r="G447" s="36">
        <v>2</v>
      </c>
      <c r="H447" s="36">
        <v>23</v>
      </c>
      <c r="I447" s="36">
        <v>9.2899999999999991</v>
      </c>
      <c r="J447" s="36">
        <v>4.34</v>
      </c>
      <c r="K447" s="36">
        <v>2748</v>
      </c>
      <c r="L447" s="36">
        <v>0</v>
      </c>
      <c r="M447" s="36">
        <v>0</v>
      </c>
      <c r="N447" s="36">
        <v>2748</v>
      </c>
      <c r="O447" s="36">
        <v>16</v>
      </c>
      <c r="P447" s="36">
        <v>0.57999999999999996</v>
      </c>
      <c r="Q447" s="36">
        <v>706</v>
      </c>
      <c r="R447" s="36">
        <v>694</v>
      </c>
      <c r="S447" s="36">
        <v>0</v>
      </c>
      <c r="T447" s="36">
        <v>0</v>
      </c>
      <c r="U447" s="36">
        <v>98.3</v>
      </c>
      <c r="V447" s="36">
        <v>97.73</v>
      </c>
      <c r="W447" s="36">
        <v>694</v>
      </c>
      <c r="X447" s="36">
        <v>11</v>
      </c>
      <c r="Y447" s="36">
        <v>1.59</v>
      </c>
      <c r="Z447" s="36">
        <v>110</v>
      </c>
      <c r="AA447" s="36">
        <v>107</v>
      </c>
      <c r="AB447" s="36">
        <v>97.27</v>
      </c>
      <c r="AC447" s="36">
        <v>106</v>
      </c>
      <c r="AD447" s="36">
        <v>104</v>
      </c>
      <c r="AE447" s="36">
        <v>98.11</v>
      </c>
      <c r="AF447" s="36">
        <v>7.47</v>
      </c>
      <c r="AG447" s="36">
        <v>4.6333330000000004</v>
      </c>
      <c r="AH447" s="36">
        <v>171.97</v>
      </c>
      <c r="AI447" s="36">
        <v>62.01</v>
      </c>
      <c r="AJ447" s="46">
        <f t="shared" ca="1" si="7"/>
        <v>5</v>
      </c>
      <c r="AK447" s="47">
        <v>1.5918958031837915</v>
      </c>
      <c r="AL447" s="48">
        <v>16.026199999999971</v>
      </c>
      <c r="AM447" s="1">
        <v>0</v>
      </c>
      <c r="AN447" s="1">
        <v>0</v>
      </c>
      <c r="AO447" s="1">
        <v>1</v>
      </c>
      <c r="AP447" s="1">
        <v>0</v>
      </c>
      <c r="AQ447" s="1">
        <v>0</v>
      </c>
      <c r="AR447" s="36">
        <v>0</v>
      </c>
      <c r="AS447" s="36">
        <v>1</v>
      </c>
      <c r="AT447" s="36">
        <v>0</v>
      </c>
      <c r="AU447" s="36">
        <v>2</v>
      </c>
    </row>
    <row r="448" spans="1:47">
      <c r="A448" s="49">
        <v>41911.75</v>
      </c>
      <c r="B448" s="36" t="s">
        <v>94</v>
      </c>
      <c r="C448" s="36" t="s">
        <v>100</v>
      </c>
      <c r="D448" s="36" t="s">
        <v>273</v>
      </c>
      <c r="E448" s="36" t="s">
        <v>99</v>
      </c>
      <c r="F448" s="36" t="s">
        <v>274</v>
      </c>
      <c r="G448" s="36">
        <v>4</v>
      </c>
      <c r="H448" s="36">
        <v>55</v>
      </c>
      <c r="I448" s="36">
        <v>22.05</v>
      </c>
      <c r="J448" s="36">
        <v>14.9</v>
      </c>
      <c r="K448" s="36">
        <v>3135</v>
      </c>
      <c r="L448" s="36">
        <v>0</v>
      </c>
      <c r="M448" s="36">
        <v>0</v>
      </c>
      <c r="N448" s="36">
        <v>3135</v>
      </c>
      <c r="O448" s="36">
        <v>24</v>
      </c>
      <c r="P448" s="36">
        <v>0.77</v>
      </c>
      <c r="Q448" s="36">
        <v>1432</v>
      </c>
      <c r="R448" s="36">
        <v>1396</v>
      </c>
      <c r="S448" s="36">
        <v>0</v>
      </c>
      <c r="T448" s="36">
        <v>0</v>
      </c>
      <c r="U448" s="36">
        <v>97.49</v>
      </c>
      <c r="V448" s="36">
        <v>96.74</v>
      </c>
      <c r="W448" s="36">
        <v>1396</v>
      </c>
      <c r="X448" s="36">
        <v>23</v>
      </c>
      <c r="Y448" s="36">
        <v>1.67</v>
      </c>
      <c r="Z448" s="36">
        <v>842</v>
      </c>
      <c r="AA448" s="36">
        <v>840.99</v>
      </c>
      <c r="AB448" s="36">
        <v>99.88</v>
      </c>
      <c r="AC448" s="36">
        <v>829</v>
      </c>
      <c r="AD448" s="36">
        <v>826.02</v>
      </c>
      <c r="AE448" s="36">
        <v>99.64</v>
      </c>
      <c r="AF448" s="36">
        <v>14.55</v>
      </c>
      <c r="AG448" s="36">
        <v>5.4555550000000004</v>
      </c>
      <c r="AH448" s="36">
        <v>97.65</v>
      </c>
      <c r="AI448" s="36">
        <v>37.5</v>
      </c>
      <c r="AJ448" s="46">
        <f t="shared" ca="1" si="7"/>
        <v>5</v>
      </c>
      <c r="AK448" s="47">
        <v>1.6654236330854506</v>
      </c>
      <c r="AL448" s="48">
        <v>46.68320000000007</v>
      </c>
      <c r="AM448" s="1">
        <v>0</v>
      </c>
      <c r="AN448" s="1">
        <v>0</v>
      </c>
      <c r="AO448" s="1">
        <v>1</v>
      </c>
      <c r="AP448" s="1">
        <v>0</v>
      </c>
      <c r="AQ448" s="1">
        <v>0</v>
      </c>
      <c r="AR448" s="36">
        <v>0</v>
      </c>
      <c r="AS448" s="36">
        <v>1</v>
      </c>
      <c r="AT448" s="36">
        <v>0</v>
      </c>
      <c r="AU448" s="36">
        <v>3</v>
      </c>
    </row>
    <row r="449" spans="1:47">
      <c r="A449" s="49">
        <v>41911.75</v>
      </c>
      <c r="B449" s="36" t="s">
        <v>94</v>
      </c>
      <c r="C449" s="36" t="s">
        <v>100</v>
      </c>
      <c r="D449" s="36" t="s">
        <v>599</v>
      </c>
      <c r="E449" s="36" t="s">
        <v>99</v>
      </c>
      <c r="F449" s="36" t="s">
        <v>600</v>
      </c>
      <c r="G449" s="36">
        <v>4</v>
      </c>
      <c r="H449" s="36">
        <v>55</v>
      </c>
      <c r="I449" s="36">
        <v>22.83</v>
      </c>
      <c r="J449" s="36">
        <v>15.76</v>
      </c>
      <c r="K449" s="36">
        <v>7735</v>
      </c>
      <c r="L449" s="36">
        <v>0</v>
      </c>
      <c r="M449" s="36">
        <v>0</v>
      </c>
      <c r="N449" s="36">
        <v>7735</v>
      </c>
      <c r="O449" s="36">
        <v>43</v>
      </c>
      <c r="P449" s="36">
        <v>0.56000000000000005</v>
      </c>
      <c r="Q449" s="36">
        <v>3502</v>
      </c>
      <c r="R449" s="36">
        <v>2613</v>
      </c>
      <c r="S449" s="36">
        <v>860</v>
      </c>
      <c r="T449" s="36">
        <v>24.58548</v>
      </c>
      <c r="U449" s="36">
        <v>74.61</v>
      </c>
      <c r="V449" s="36">
        <v>74.19</v>
      </c>
      <c r="W449" s="36">
        <v>2613</v>
      </c>
      <c r="X449" s="36">
        <v>44</v>
      </c>
      <c r="Y449" s="36">
        <v>1.75</v>
      </c>
      <c r="Z449" s="36">
        <v>1068</v>
      </c>
      <c r="AA449" s="36">
        <v>1009.05</v>
      </c>
      <c r="AB449" s="36">
        <v>94.48</v>
      </c>
      <c r="AC449" s="36">
        <v>1004</v>
      </c>
      <c r="AD449" s="36">
        <v>996.97</v>
      </c>
      <c r="AE449" s="36">
        <v>99.3</v>
      </c>
      <c r="AF449" s="36">
        <v>33.74</v>
      </c>
      <c r="AG449" s="36">
        <v>24.816669999999998</v>
      </c>
      <c r="AH449" s="36">
        <v>214.08</v>
      </c>
      <c r="AI449" s="36">
        <v>73.56</v>
      </c>
      <c r="AJ449" s="46">
        <f t="shared" ca="1" si="7"/>
        <v>5</v>
      </c>
      <c r="AK449" s="47">
        <v>1.6917090875536347</v>
      </c>
      <c r="AL449" s="48">
        <v>903.86620000000005</v>
      </c>
      <c r="AM449" s="1">
        <v>0</v>
      </c>
      <c r="AN449" s="1">
        <v>1</v>
      </c>
      <c r="AO449" s="1">
        <v>2</v>
      </c>
      <c r="AP449" s="1">
        <v>0</v>
      </c>
      <c r="AQ449" s="1">
        <v>1</v>
      </c>
      <c r="AR449" s="36">
        <v>0</v>
      </c>
      <c r="AS449" s="36">
        <v>1</v>
      </c>
      <c r="AT449" s="36">
        <v>1</v>
      </c>
      <c r="AU449" s="36">
        <v>2</v>
      </c>
    </row>
    <row r="450" spans="1:47">
      <c r="A450" s="49">
        <v>41911.75</v>
      </c>
      <c r="B450" s="36" t="s">
        <v>94</v>
      </c>
      <c r="C450" s="36" t="s">
        <v>100</v>
      </c>
      <c r="D450" s="36" t="s">
        <v>400</v>
      </c>
      <c r="E450" s="36" t="s">
        <v>99</v>
      </c>
      <c r="F450" s="36" t="s">
        <v>1097</v>
      </c>
      <c r="G450" s="36">
        <v>2</v>
      </c>
      <c r="H450" s="36">
        <v>23</v>
      </c>
      <c r="I450" s="36">
        <v>10.36</v>
      </c>
      <c r="J450" s="36">
        <v>5.08</v>
      </c>
      <c r="K450" s="36">
        <v>660</v>
      </c>
      <c r="L450" s="36">
        <v>0</v>
      </c>
      <c r="M450" s="36">
        <v>0</v>
      </c>
      <c r="N450" s="36">
        <v>660</v>
      </c>
      <c r="O450" s="36">
        <v>0</v>
      </c>
      <c r="P450" s="36">
        <v>0</v>
      </c>
      <c r="Q450" s="36">
        <v>269</v>
      </c>
      <c r="R450" s="36">
        <v>263</v>
      </c>
      <c r="S450" s="36">
        <v>0</v>
      </c>
      <c r="T450" s="36">
        <v>0</v>
      </c>
      <c r="U450" s="36">
        <v>97.77</v>
      </c>
      <c r="V450" s="36">
        <v>97.77</v>
      </c>
      <c r="W450" s="36">
        <v>263</v>
      </c>
      <c r="X450" s="36">
        <v>4</v>
      </c>
      <c r="Y450" s="36">
        <v>1.49</v>
      </c>
      <c r="Z450" s="36">
        <v>171</v>
      </c>
      <c r="AA450" s="36">
        <v>171</v>
      </c>
      <c r="AB450" s="36">
        <v>100</v>
      </c>
      <c r="AC450" s="36">
        <v>177</v>
      </c>
      <c r="AD450" s="36">
        <v>177</v>
      </c>
      <c r="AE450" s="36">
        <v>100</v>
      </c>
      <c r="AF450" s="36">
        <v>4.57</v>
      </c>
      <c r="AG450" s="36">
        <v>1.766667</v>
      </c>
      <c r="AH450" s="36">
        <v>89.82</v>
      </c>
      <c r="AI450" s="36">
        <v>38.69</v>
      </c>
      <c r="AJ450" s="46">
        <f t="shared" ref="AJ450:AJ513" ca="1" si="8">DAY(TODAY()-DAY(A450))</f>
        <v>5</v>
      </c>
      <c r="AK450" s="47">
        <v>1.486988847583643</v>
      </c>
      <c r="AL450" s="48">
        <v>5.9987000000000101</v>
      </c>
      <c r="AM450" s="1">
        <v>0</v>
      </c>
      <c r="AN450" s="1">
        <v>0</v>
      </c>
      <c r="AO450" s="1">
        <v>1</v>
      </c>
      <c r="AP450" s="1">
        <v>0</v>
      </c>
      <c r="AQ450" s="1">
        <v>0</v>
      </c>
      <c r="AR450" s="36">
        <v>0</v>
      </c>
      <c r="AS450" s="36">
        <v>1</v>
      </c>
      <c r="AT450" s="36">
        <v>0</v>
      </c>
      <c r="AU450" s="36">
        <v>2</v>
      </c>
    </row>
    <row r="451" spans="1:47">
      <c r="A451" s="49">
        <v>41911.75</v>
      </c>
      <c r="B451" s="36" t="s">
        <v>94</v>
      </c>
      <c r="C451" s="36" t="s">
        <v>100</v>
      </c>
      <c r="D451" s="36" t="s">
        <v>400</v>
      </c>
      <c r="E451" s="36" t="s">
        <v>99</v>
      </c>
      <c r="F451" s="36" t="s">
        <v>533</v>
      </c>
      <c r="G451" s="36">
        <v>4</v>
      </c>
      <c r="H451" s="36">
        <v>55</v>
      </c>
      <c r="I451" s="36">
        <v>21.06</v>
      </c>
      <c r="J451" s="36">
        <v>14.04</v>
      </c>
      <c r="K451" s="36">
        <v>1217</v>
      </c>
      <c r="L451" s="36">
        <v>0</v>
      </c>
      <c r="M451" s="36">
        <v>0</v>
      </c>
      <c r="N451" s="36">
        <v>1217</v>
      </c>
      <c r="O451" s="36">
        <v>8</v>
      </c>
      <c r="P451" s="36">
        <v>0.66</v>
      </c>
      <c r="Q451" s="36">
        <v>537</v>
      </c>
      <c r="R451" s="36">
        <v>529</v>
      </c>
      <c r="S451" s="36">
        <v>0</v>
      </c>
      <c r="T451" s="36">
        <v>0</v>
      </c>
      <c r="U451" s="36">
        <v>98.51</v>
      </c>
      <c r="V451" s="36">
        <v>97.86</v>
      </c>
      <c r="W451" s="36">
        <v>529</v>
      </c>
      <c r="X451" s="36">
        <v>6</v>
      </c>
      <c r="Y451" s="36">
        <v>1.1000000000000001</v>
      </c>
      <c r="Z451" s="36">
        <v>301</v>
      </c>
      <c r="AA451" s="36">
        <v>301</v>
      </c>
      <c r="AB451" s="36">
        <v>100</v>
      </c>
      <c r="AC451" s="36">
        <v>322</v>
      </c>
      <c r="AD451" s="36">
        <v>319.01</v>
      </c>
      <c r="AE451" s="36">
        <v>99.07</v>
      </c>
      <c r="AF451" s="36">
        <v>6.26</v>
      </c>
      <c r="AG451" s="36">
        <v>0</v>
      </c>
      <c r="AH451" s="36">
        <v>44.59</v>
      </c>
      <c r="AI451" s="36">
        <v>0</v>
      </c>
      <c r="AJ451" s="46">
        <f t="shared" ca="1" si="8"/>
        <v>5</v>
      </c>
      <c r="AK451" s="47">
        <v>1.0968720864335204</v>
      </c>
      <c r="AL451" s="48">
        <v>11.491800000000003</v>
      </c>
      <c r="AM451" s="1">
        <v>0</v>
      </c>
      <c r="AN451" s="1">
        <v>0</v>
      </c>
      <c r="AO451" s="1">
        <v>1</v>
      </c>
      <c r="AP451" s="1">
        <v>0</v>
      </c>
      <c r="AQ451" s="1">
        <v>0</v>
      </c>
      <c r="AR451" s="36">
        <v>0</v>
      </c>
      <c r="AS451" s="36">
        <v>1</v>
      </c>
      <c r="AT451" s="36">
        <v>0</v>
      </c>
      <c r="AU451" s="36">
        <v>3</v>
      </c>
    </row>
    <row r="452" spans="1:47">
      <c r="A452" s="49">
        <v>41911.75</v>
      </c>
      <c r="B452" s="36" t="s">
        <v>94</v>
      </c>
      <c r="C452" s="36" t="s">
        <v>100</v>
      </c>
      <c r="D452" s="36" t="s">
        <v>135</v>
      </c>
      <c r="E452" s="36" t="s">
        <v>99</v>
      </c>
      <c r="F452" s="36" t="s">
        <v>136</v>
      </c>
      <c r="G452" s="36">
        <v>3</v>
      </c>
      <c r="H452" s="36">
        <v>39</v>
      </c>
      <c r="I452" s="36">
        <v>16.63</v>
      </c>
      <c r="J452" s="36">
        <v>10.66</v>
      </c>
      <c r="K452" s="36">
        <v>3872</v>
      </c>
      <c r="L452" s="36">
        <v>0</v>
      </c>
      <c r="M452" s="36">
        <v>0</v>
      </c>
      <c r="N452" s="36">
        <v>3872</v>
      </c>
      <c r="O452" s="36">
        <v>52</v>
      </c>
      <c r="P452" s="36">
        <v>1.34</v>
      </c>
      <c r="Q452" s="36">
        <v>1638</v>
      </c>
      <c r="R452" s="36">
        <v>1468</v>
      </c>
      <c r="S452" s="36">
        <v>137</v>
      </c>
      <c r="T452" s="36">
        <v>8.3740839999999999</v>
      </c>
      <c r="U452" s="36">
        <v>89.62</v>
      </c>
      <c r="V452" s="36">
        <v>88.42</v>
      </c>
      <c r="W452" s="36">
        <v>1468</v>
      </c>
      <c r="X452" s="36">
        <v>78</v>
      </c>
      <c r="Y452" s="36">
        <v>5.13</v>
      </c>
      <c r="Z452" s="36">
        <v>548</v>
      </c>
      <c r="AA452" s="36">
        <v>548</v>
      </c>
      <c r="AB452" s="36">
        <v>100</v>
      </c>
      <c r="AC452" s="36">
        <v>584</v>
      </c>
      <c r="AD452" s="36">
        <v>581.02</v>
      </c>
      <c r="AE452" s="36">
        <v>99.49</v>
      </c>
      <c r="AF452" s="36">
        <v>20.29</v>
      </c>
      <c r="AG452" s="36">
        <v>12.383330000000001</v>
      </c>
      <c r="AH452" s="36">
        <v>190.33</v>
      </c>
      <c r="AI452" s="36">
        <v>61.04</v>
      </c>
      <c r="AJ452" s="46">
        <f t="shared" ca="1" si="8"/>
        <v>5</v>
      </c>
      <c r="AK452" s="47">
        <v>5.1964664028460641</v>
      </c>
      <c r="AL452" s="48">
        <v>189.68039999999996</v>
      </c>
      <c r="AM452" s="1">
        <v>1</v>
      </c>
      <c r="AN452" s="1">
        <v>1</v>
      </c>
      <c r="AO452" s="1">
        <v>4</v>
      </c>
      <c r="AP452" s="1">
        <v>3</v>
      </c>
      <c r="AQ452" s="1">
        <v>1</v>
      </c>
      <c r="AR452" s="36">
        <v>1</v>
      </c>
      <c r="AS452" s="36">
        <v>1</v>
      </c>
      <c r="AT452" s="36">
        <v>7</v>
      </c>
      <c r="AU452" s="36">
        <v>5</v>
      </c>
    </row>
    <row r="453" spans="1:47">
      <c r="A453" s="49">
        <v>41911.75</v>
      </c>
      <c r="B453" s="36" t="s">
        <v>94</v>
      </c>
      <c r="C453" s="36" t="s">
        <v>100</v>
      </c>
      <c r="D453" s="36" t="s">
        <v>265</v>
      </c>
      <c r="E453" s="36" t="s">
        <v>99</v>
      </c>
      <c r="F453" s="36" t="s">
        <v>266</v>
      </c>
      <c r="G453" s="36">
        <v>4</v>
      </c>
      <c r="H453" s="36">
        <v>55</v>
      </c>
      <c r="I453" s="36">
        <v>22.79</v>
      </c>
      <c r="J453" s="36">
        <v>15.76</v>
      </c>
      <c r="K453" s="36">
        <v>1613</v>
      </c>
      <c r="L453" s="36">
        <v>0</v>
      </c>
      <c r="M453" s="36">
        <v>0</v>
      </c>
      <c r="N453" s="36">
        <v>1613</v>
      </c>
      <c r="O453" s="36">
        <v>10</v>
      </c>
      <c r="P453" s="36">
        <v>0.62</v>
      </c>
      <c r="Q453" s="36">
        <v>709</v>
      </c>
      <c r="R453" s="36">
        <v>702</v>
      </c>
      <c r="S453" s="36">
        <v>0</v>
      </c>
      <c r="T453" s="36">
        <v>0</v>
      </c>
      <c r="U453" s="36">
        <v>99.01</v>
      </c>
      <c r="V453" s="36">
        <v>98.4</v>
      </c>
      <c r="W453" s="36">
        <v>702</v>
      </c>
      <c r="X453" s="36">
        <v>17</v>
      </c>
      <c r="Y453" s="36">
        <v>2.46</v>
      </c>
      <c r="Z453" s="36">
        <v>352</v>
      </c>
      <c r="AA453" s="36">
        <v>351.01</v>
      </c>
      <c r="AB453" s="36">
        <v>99.72</v>
      </c>
      <c r="AC453" s="36">
        <v>341</v>
      </c>
      <c r="AD453" s="36">
        <v>338.99</v>
      </c>
      <c r="AE453" s="36">
        <v>99.41</v>
      </c>
      <c r="AF453" s="36">
        <v>9.91</v>
      </c>
      <c r="AG453" s="36">
        <v>0.68333330000000003</v>
      </c>
      <c r="AH453" s="36">
        <v>62.85</v>
      </c>
      <c r="AI453" s="36">
        <v>6.9</v>
      </c>
      <c r="AJ453" s="46">
        <f t="shared" ca="1" si="8"/>
        <v>5</v>
      </c>
      <c r="AK453" s="47">
        <v>2.4638395315806254</v>
      </c>
      <c r="AL453" s="48">
        <v>11.34399999999996</v>
      </c>
      <c r="AM453" s="1">
        <v>0</v>
      </c>
      <c r="AN453" s="1">
        <v>0</v>
      </c>
      <c r="AO453" s="1">
        <v>1</v>
      </c>
      <c r="AP453" s="1">
        <v>0</v>
      </c>
      <c r="AQ453" s="1">
        <v>0</v>
      </c>
      <c r="AR453" s="36">
        <v>1</v>
      </c>
      <c r="AS453" s="36">
        <v>0</v>
      </c>
      <c r="AT453" s="36">
        <v>6</v>
      </c>
      <c r="AU453" s="36">
        <v>3</v>
      </c>
    </row>
    <row r="454" spans="1:47">
      <c r="A454" s="49">
        <v>41911.75</v>
      </c>
      <c r="B454" s="36" t="s">
        <v>94</v>
      </c>
      <c r="C454" s="36" t="s">
        <v>100</v>
      </c>
      <c r="D454" s="36" t="s">
        <v>408</v>
      </c>
      <c r="E454" s="36" t="s">
        <v>99</v>
      </c>
      <c r="F454" s="36" t="s">
        <v>1179</v>
      </c>
      <c r="G454" s="36">
        <v>4</v>
      </c>
      <c r="H454" s="36">
        <v>55</v>
      </c>
      <c r="I454" s="36">
        <v>21.09</v>
      </c>
      <c r="J454" s="36">
        <v>14.04</v>
      </c>
      <c r="K454" s="36">
        <v>5543</v>
      </c>
      <c r="L454" s="36">
        <v>0</v>
      </c>
      <c r="M454" s="36">
        <v>0</v>
      </c>
      <c r="N454" s="36">
        <v>5543</v>
      </c>
      <c r="O454" s="36">
        <v>62</v>
      </c>
      <c r="P454" s="36">
        <v>1.1200000000000001</v>
      </c>
      <c r="Q454" s="36">
        <v>1665</v>
      </c>
      <c r="R454" s="36">
        <v>1623</v>
      </c>
      <c r="S454" s="36">
        <v>14</v>
      </c>
      <c r="T454" s="36">
        <v>0.84033610000000003</v>
      </c>
      <c r="U454" s="36">
        <v>97.48</v>
      </c>
      <c r="V454" s="36">
        <v>96.39</v>
      </c>
      <c r="W454" s="36">
        <v>1623</v>
      </c>
      <c r="X454" s="36">
        <v>39</v>
      </c>
      <c r="Y454" s="36">
        <v>2.5</v>
      </c>
      <c r="Z454" s="36">
        <v>1330</v>
      </c>
      <c r="AA454" s="36">
        <v>1316.03</v>
      </c>
      <c r="AB454" s="36">
        <v>98.95</v>
      </c>
      <c r="AC454" s="36">
        <v>1265</v>
      </c>
      <c r="AD454" s="36">
        <v>1259.05</v>
      </c>
      <c r="AE454" s="36">
        <v>99.53</v>
      </c>
      <c r="AF454" s="36">
        <v>19.46</v>
      </c>
      <c r="AG454" s="36">
        <v>10.06667</v>
      </c>
      <c r="AH454" s="36">
        <v>138.57</v>
      </c>
      <c r="AI454" s="36">
        <v>51.74</v>
      </c>
      <c r="AJ454" s="46">
        <f t="shared" ca="1" si="8"/>
        <v>5</v>
      </c>
      <c r="AK454" s="47">
        <v>2.4903896501960383</v>
      </c>
      <c r="AL454" s="48">
        <v>60.10649999999999</v>
      </c>
      <c r="AM454" s="1">
        <v>0</v>
      </c>
      <c r="AN454" s="1">
        <v>0</v>
      </c>
      <c r="AO454" s="1">
        <v>2</v>
      </c>
      <c r="AP454" s="1">
        <v>0</v>
      </c>
      <c r="AQ454" s="1">
        <v>0</v>
      </c>
      <c r="AR454" s="36">
        <v>1</v>
      </c>
      <c r="AS454" s="36">
        <v>1</v>
      </c>
      <c r="AT454" s="36">
        <v>1</v>
      </c>
      <c r="AU454" s="36">
        <v>1</v>
      </c>
    </row>
    <row r="455" spans="1:47">
      <c r="A455" s="49">
        <v>41911.75</v>
      </c>
      <c r="B455" s="36" t="s">
        <v>94</v>
      </c>
      <c r="C455" s="36" t="s">
        <v>100</v>
      </c>
      <c r="D455" s="36" t="s">
        <v>336</v>
      </c>
      <c r="E455" s="36" t="s">
        <v>99</v>
      </c>
      <c r="F455" s="36" t="s">
        <v>337</v>
      </c>
      <c r="G455" s="36">
        <v>2</v>
      </c>
      <c r="H455" s="36">
        <v>23</v>
      </c>
      <c r="I455" s="36">
        <v>10.42</v>
      </c>
      <c r="J455" s="36">
        <v>5.08</v>
      </c>
      <c r="K455" s="36">
        <v>665</v>
      </c>
      <c r="L455" s="36">
        <v>0</v>
      </c>
      <c r="M455" s="36">
        <v>0</v>
      </c>
      <c r="N455" s="36">
        <v>665</v>
      </c>
      <c r="O455" s="36">
        <v>7</v>
      </c>
      <c r="P455" s="36">
        <v>1.05</v>
      </c>
      <c r="Q455" s="36">
        <v>318</v>
      </c>
      <c r="R455" s="36">
        <v>311</v>
      </c>
      <c r="S455" s="36">
        <v>0</v>
      </c>
      <c r="T455" s="36">
        <v>0</v>
      </c>
      <c r="U455" s="36">
        <v>97.8</v>
      </c>
      <c r="V455" s="36">
        <v>96.77</v>
      </c>
      <c r="W455" s="36">
        <v>311</v>
      </c>
      <c r="X455" s="36">
        <v>6</v>
      </c>
      <c r="Y455" s="36">
        <v>1.83</v>
      </c>
      <c r="Z455" s="36">
        <v>994</v>
      </c>
      <c r="AA455" s="36">
        <v>991.02</v>
      </c>
      <c r="AB455" s="36">
        <v>99.7</v>
      </c>
      <c r="AC455" s="36">
        <v>1017</v>
      </c>
      <c r="AD455" s="36">
        <v>1008.05</v>
      </c>
      <c r="AE455" s="36">
        <v>99.12</v>
      </c>
      <c r="AF455" s="36">
        <v>4.97</v>
      </c>
      <c r="AG455" s="36">
        <v>2.8</v>
      </c>
      <c r="AH455" s="36">
        <v>97.69</v>
      </c>
      <c r="AI455" s="36">
        <v>56.38</v>
      </c>
      <c r="AJ455" s="46">
        <f t="shared" ca="1" si="8"/>
        <v>5</v>
      </c>
      <c r="AK455" s="47">
        <v>1.8291009968600433</v>
      </c>
      <c r="AL455" s="48">
        <v>10.271400000000012</v>
      </c>
      <c r="AM455" s="1">
        <v>0</v>
      </c>
      <c r="AN455" s="1">
        <v>0</v>
      </c>
      <c r="AO455" s="1">
        <v>1</v>
      </c>
      <c r="AP455" s="1">
        <v>1</v>
      </c>
      <c r="AQ455" s="1">
        <v>0</v>
      </c>
      <c r="AR455" s="36">
        <v>0</v>
      </c>
      <c r="AS455" s="36">
        <v>1</v>
      </c>
      <c r="AT455" s="36">
        <v>3</v>
      </c>
      <c r="AU455" s="36">
        <v>3</v>
      </c>
    </row>
    <row r="456" spans="1:47">
      <c r="A456" s="49">
        <v>41911.75</v>
      </c>
      <c r="B456" s="36" t="s">
        <v>94</v>
      </c>
      <c r="C456" s="36" t="s">
        <v>100</v>
      </c>
      <c r="D456" s="36" t="s">
        <v>491</v>
      </c>
      <c r="E456" s="36" t="s">
        <v>99</v>
      </c>
      <c r="F456" s="36" t="s">
        <v>770</v>
      </c>
      <c r="G456" s="36">
        <v>2</v>
      </c>
      <c r="H456" s="36">
        <v>23</v>
      </c>
      <c r="I456" s="36">
        <v>10.38</v>
      </c>
      <c r="J456" s="36">
        <v>5.08</v>
      </c>
      <c r="K456" s="36">
        <v>685</v>
      </c>
      <c r="L456" s="36">
        <v>0</v>
      </c>
      <c r="M456" s="36">
        <v>0</v>
      </c>
      <c r="N456" s="36">
        <v>685</v>
      </c>
      <c r="O456" s="36">
        <v>1</v>
      </c>
      <c r="P456" s="36">
        <v>0.15</v>
      </c>
      <c r="Q456" s="36">
        <v>334</v>
      </c>
      <c r="R456" s="36">
        <v>331</v>
      </c>
      <c r="S456" s="36">
        <v>0</v>
      </c>
      <c r="T456" s="36">
        <v>0</v>
      </c>
      <c r="U456" s="36">
        <v>99.1</v>
      </c>
      <c r="V456" s="36">
        <v>98.95</v>
      </c>
      <c r="W456" s="36">
        <v>331</v>
      </c>
      <c r="X456" s="36">
        <v>17</v>
      </c>
      <c r="Y456" s="36">
        <v>4.4000000000000004</v>
      </c>
      <c r="Z456" s="36">
        <v>1506</v>
      </c>
      <c r="AA456" s="36">
        <v>1504.95</v>
      </c>
      <c r="AB456" s="36">
        <v>99.93</v>
      </c>
      <c r="AC456" s="36">
        <v>1563</v>
      </c>
      <c r="AD456" s="36">
        <v>1560.03</v>
      </c>
      <c r="AE456" s="36">
        <v>99.81</v>
      </c>
      <c r="AF456" s="36">
        <v>6.07</v>
      </c>
      <c r="AG456" s="36">
        <v>3.7777780000000001</v>
      </c>
      <c r="AH456" s="36">
        <v>119.44</v>
      </c>
      <c r="AI456" s="36">
        <v>62.21</v>
      </c>
      <c r="AJ456" s="46">
        <f t="shared" ca="1" si="8"/>
        <v>5</v>
      </c>
      <c r="AK456" s="47">
        <v>4.4032324906755083</v>
      </c>
      <c r="AL456" s="48">
        <v>3.5069999999999903</v>
      </c>
      <c r="AM456" s="1">
        <v>0</v>
      </c>
      <c r="AN456" s="1">
        <v>0</v>
      </c>
      <c r="AO456" s="1">
        <v>1</v>
      </c>
      <c r="AP456" s="1">
        <v>0</v>
      </c>
      <c r="AQ456" s="1">
        <v>0</v>
      </c>
      <c r="AR456" s="36">
        <v>1</v>
      </c>
      <c r="AS456" s="36">
        <v>0</v>
      </c>
      <c r="AT456" s="36">
        <v>1</v>
      </c>
      <c r="AU456" s="36">
        <v>1</v>
      </c>
    </row>
    <row r="457" spans="1:47">
      <c r="A457" s="49">
        <v>41911.75</v>
      </c>
      <c r="B457" s="36" t="s">
        <v>94</v>
      </c>
      <c r="C457" s="36" t="s">
        <v>95</v>
      </c>
      <c r="D457" s="36" t="s">
        <v>1180</v>
      </c>
      <c r="E457" s="36" t="s">
        <v>99</v>
      </c>
      <c r="F457" s="36" t="s">
        <v>1181</v>
      </c>
      <c r="G457" s="36">
        <v>4</v>
      </c>
      <c r="H457" s="36">
        <v>55</v>
      </c>
      <c r="I457" s="36">
        <v>22.78</v>
      </c>
      <c r="J457" s="36">
        <v>15.76</v>
      </c>
      <c r="K457" s="36">
        <v>1635</v>
      </c>
      <c r="L457" s="36">
        <v>0</v>
      </c>
      <c r="M457" s="36">
        <v>0</v>
      </c>
      <c r="N457" s="36">
        <v>1635</v>
      </c>
      <c r="O457" s="36">
        <v>11</v>
      </c>
      <c r="P457" s="36">
        <v>0.67</v>
      </c>
      <c r="Q457" s="36">
        <v>734</v>
      </c>
      <c r="R457" s="36">
        <v>724</v>
      </c>
      <c r="S457" s="36">
        <v>0</v>
      </c>
      <c r="T457" s="36">
        <v>0</v>
      </c>
      <c r="U457" s="36">
        <v>98.64</v>
      </c>
      <c r="V457" s="36">
        <v>97.98</v>
      </c>
      <c r="W457" s="36">
        <v>724</v>
      </c>
      <c r="X457" s="36">
        <v>7</v>
      </c>
      <c r="Y457" s="36">
        <v>0.97</v>
      </c>
      <c r="Z457" s="36">
        <v>531</v>
      </c>
      <c r="AA457" s="36">
        <v>531</v>
      </c>
      <c r="AB457" s="36">
        <v>100</v>
      </c>
      <c r="AC457" s="36">
        <v>531</v>
      </c>
      <c r="AD457" s="36">
        <v>531</v>
      </c>
      <c r="AE457" s="36">
        <v>100</v>
      </c>
      <c r="AF457" s="36">
        <v>10.17</v>
      </c>
      <c r="AG457" s="36">
        <v>1.288889</v>
      </c>
      <c r="AH457" s="36">
        <v>64.510000000000005</v>
      </c>
      <c r="AI457" s="36">
        <v>12.68</v>
      </c>
      <c r="AJ457" s="46">
        <f t="shared" ca="1" si="8"/>
        <v>5</v>
      </c>
      <c r="AK457" s="47">
        <v>0.96685082872928174</v>
      </c>
      <c r="AL457" s="48">
        <v>14.82679999999997</v>
      </c>
      <c r="AM457" s="1">
        <v>0</v>
      </c>
      <c r="AN457" s="1">
        <v>0</v>
      </c>
      <c r="AO457" s="1">
        <v>1</v>
      </c>
      <c r="AP457" s="1">
        <v>0</v>
      </c>
      <c r="AQ457" s="1">
        <v>0</v>
      </c>
      <c r="AR457" s="36">
        <v>0</v>
      </c>
      <c r="AS457" s="36">
        <v>1</v>
      </c>
      <c r="AT457" s="36">
        <v>0</v>
      </c>
      <c r="AU457" s="36">
        <v>1</v>
      </c>
    </row>
    <row r="458" spans="1:47">
      <c r="A458" s="49">
        <v>41911.791666666664</v>
      </c>
      <c r="B458" s="36" t="s">
        <v>94</v>
      </c>
      <c r="C458" s="36" t="s">
        <v>100</v>
      </c>
      <c r="D458" s="36" t="s">
        <v>257</v>
      </c>
      <c r="E458" s="36" t="s">
        <v>99</v>
      </c>
      <c r="F458" s="36" t="s">
        <v>333</v>
      </c>
      <c r="G458" s="36">
        <v>4</v>
      </c>
      <c r="H458" s="36">
        <v>55</v>
      </c>
      <c r="I458" s="36">
        <v>21.08</v>
      </c>
      <c r="J458" s="36">
        <v>14.04</v>
      </c>
      <c r="K458" s="36">
        <v>1061</v>
      </c>
      <c r="L458" s="36">
        <v>0</v>
      </c>
      <c r="M458" s="36">
        <v>0</v>
      </c>
      <c r="N458" s="36">
        <v>1061</v>
      </c>
      <c r="O458" s="36">
        <v>4</v>
      </c>
      <c r="P458" s="36">
        <v>0.38</v>
      </c>
      <c r="Q458" s="36">
        <v>471</v>
      </c>
      <c r="R458" s="36">
        <v>462</v>
      </c>
      <c r="S458" s="36">
        <v>0</v>
      </c>
      <c r="T458" s="36">
        <v>0</v>
      </c>
      <c r="U458" s="36">
        <v>98.09</v>
      </c>
      <c r="V458" s="36">
        <v>97.72</v>
      </c>
      <c r="W458" s="36">
        <v>462</v>
      </c>
      <c r="X458" s="36">
        <v>6</v>
      </c>
      <c r="Y458" s="36">
        <v>1.28</v>
      </c>
      <c r="Z458" s="36">
        <v>546</v>
      </c>
      <c r="AA458" s="36">
        <v>546</v>
      </c>
      <c r="AB458" s="36">
        <v>100</v>
      </c>
      <c r="AC458" s="36">
        <v>556</v>
      </c>
      <c r="AD458" s="36">
        <v>553</v>
      </c>
      <c r="AE458" s="36">
        <v>99.46</v>
      </c>
      <c r="AF458" s="36">
        <v>7.2</v>
      </c>
      <c r="AG458" s="36">
        <v>0.16111110000000001</v>
      </c>
      <c r="AH458" s="36">
        <v>51.28</v>
      </c>
      <c r="AI458" s="36">
        <v>2.2400000000000002</v>
      </c>
      <c r="AJ458" s="46">
        <f t="shared" ca="1" si="8"/>
        <v>5</v>
      </c>
      <c r="AK458" s="47">
        <v>1.279317697228145</v>
      </c>
      <c r="AL458" s="48">
        <v>10.738800000000005</v>
      </c>
      <c r="AM458" s="1">
        <v>0</v>
      </c>
      <c r="AN458" s="1">
        <v>0</v>
      </c>
      <c r="AO458" s="1">
        <v>1</v>
      </c>
      <c r="AP458" s="1">
        <v>0</v>
      </c>
      <c r="AQ458" s="1">
        <v>1</v>
      </c>
      <c r="AR458" s="36">
        <v>0</v>
      </c>
      <c r="AS458" s="36">
        <v>1</v>
      </c>
      <c r="AT458" s="36">
        <v>1</v>
      </c>
      <c r="AU458" s="36">
        <v>5</v>
      </c>
    </row>
    <row r="459" spans="1:47">
      <c r="A459" s="49">
        <v>41911.791666666664</v>
      </c>
      <c r="B459" s="36" t="s">
        <v>94</v>
      </c>
      <c r="C459" s="36" t="s">
        <v>100</v>
      </c>
      <c r="D459" s="36" t="s">
        <v>452</v>
      </c>
      <c r="E459" s="36" t="s">
        <v>99</v>
      </c>
      <c r="F459" s="36" t="s">
        <v>1182</v>
      </c>
      <c r="G459" s="36">
        <v>2</v>
      </c>
      <c r="H459" s="36">
        <v>22.87</v>
      </c>
      <c r="I459" s="36">
        <v>8.15</v>
      </c>
      <c r="J459" s="36">
        <v>3.63</v>
      </c>
      <c r="K459" s="36">
        <v>1301</v>
      </c>
      <c r="L459" s="36">
        <v>0</v>
      </c>
      <c r="M459" s="36">
        <v>0</v>
      </c>
      <c r="N459" s="36">
        <v>1300</v>
      </c>
      <c r="O459" s="36">
        <v>4</v>
      </c>
      <c r="P459" s="36">
        <v>0.31</v>
      </c>
      <c r="Q459" s="36">
        <v>361</v>
      </c>
      <c r="R459" s="36">
        <v>360</v>
      </c>
      <c r="S459" s="36">
        <v>0</v>
      </c>
      <c r="T459" s="36">
        <v>0</v>
      </c>
      <c r="U459" s="36">
        <v>99.72</v>
      </c>
      <c r="V459" s="36">
        <v>99.41</v>
      </c>
      <c r="W459" s="36">
        <v>360</v>
      </c>
      <c r="X459" s="36">
        <v>10</v>
      </c>
      <c r="Y459" s="36">
        <v>3</v>
      </c>
      <c r="Z459" s="36">
        <v>818</v>
      </c>
      <c r="AA459" s="36">
        <v>810.97</v>
      </c>
      <c r="AB459" s="36">
        <v>99.14</v>
      </c>
      <c r="AC459" s="36">
        <v>790</v>
      </c>
      <c r="AD459" s="36">
        <v>784</v>
      </c>
      <c r="AE459" s="36">
        <v>99.24</v>
      </c>
      <c r="AF459" s="36">
        <v>4.33</v>
      </c>
      <c r="AG459" s="36">
        <v>3.5666669999999998</v>
      </c>
      <c r="AH459" s="36">
        <v>119.47</v>
      </c>
      <c r="AI459" s="36">
        <v>82.31</v>
      </c>
      <c r="AJ459" s="46">
        <f t="shared" ca="1" si="8"/>
        <v>5</v>
      </c>
      <c r="AK459" s="47">
        <v>3.0027324865627723</v>
      </c>
      <c r="AL459" s="48">
        <v>2.1299000000000121</v>
      </c>
      <c r="AM459" s="1">
        <v>0</v>
      </c>
      <c r="AN459" s="1">
        <v>0</v>
      </c>
      <c r="AO459" s="1">
        <v>1</v>
      </c>
      <c r="AP459" s="1">
        <v>0</v>
      </c>
      <c r="AQ459" s="1">
        <v>0</v>
      </c>
      <c r="AR459" s="36">
        <v>1</v>
      </c>
      <c r="AS459" s="36">
        <v>0</v>
      </c>
      <c r="AT459" s="36">
        <v>1</v>
      </c>
      <c r="AU459" s="36">
        <v>0</v>
      </c>
    </row>
    <row r="460" spans="1:47">
      <c r="A460" s="49">
        <v>41911.791666666664</v>
      </c>
      <c r="B460" s="36" t="s">
        <v>94</v>
      </c>
      <c r="C460" s="36" t="s">
        <v>100</v>
      </c>
      <c r="D460" s="36" t="s">
        <v>212</v>
      </c>
      <c r="E460" s="36" t="s">
        <v>99</v>
      </c>
      <c r="F460" s="36" t="s">
        <v>260</v>
      </c>
      <c r="G460" s="36">
        <v>3</v>
      </c>
      <c r="H460" s="36">
        <v>39</v>
      </c>
      <c r="I460" s="36">
        <v>15.91</v>
      </c>
      <c r="J460" s="36">
        <v>9.83</v>
      </c>
      <c r="K460" s="36">
        <v>2546</v>
      </c>
      <c r="L460" s="36">
        <v>0</v>
      </c>
      <c r="M460" s="36">
        <v>0</v>
      </c>
      <c r="N460" s="36">
        <v>2546</v>
      </c>
      <c r="O460" s="36">
        <v>14</v>
      </c>
      <c r="P460" s="36">
        <v>0.55000000000000004</v>
      </c>
      <c r="Q460" s="36">
        <v>545</v>
      </c>
      <c r="R460" s="36">
        <v>532</v>
      </c>
      <c r="S460" s="36">
        <v>0</v>
      </c>
      <c r="T460" s="36">
        <v>0</v>
      </c>
      <c r="U460" s="36">
        <v>97.61</v>
      </c>
      <c r="V460" s="36">
        <v>97.07</v>
      </c>
      <c r="W460" s="36">
        <v>532</v>
      </c>
      <c r="X460" s="36">
        <v>8</v>
      </c>
      <c r="Y460" s="36">
        <v>1.75</v>
      </c>
      <c r="Z460" s="36">
        <v>574</v>
      </c>
      <c r="AA460" s="36">
        <v>574</v>
      </c>
      <c r="AB460" s="36">
        <v>100</v>
      </c>
      <c r="AC460" s="36">
        <v>503</v>
      </c>
      <c r="AD460" s="36">
        <v>499.98</v>
      </c>
      <c r="AE460" s="36">
        <v>99.4</v>
      </c>
      <c r="AF460" s="36">
        <v>7.92</v>
      </c>
      <c r="AG460" s="36">
        <v>1.4222220000000001</v>
      </c>
      <c r="AH460" s="36">
        <v>80.55</v>
      </c>
      <c r="AI460" s="36">
        <v>17.96</v>
      </c>
      <c r="AJ460" s="46">
        <f t="shared" ca="1" si="8"/>
        <v>5</v>
      </c>
      <c r="AK460" s="47">
        <v>1.7468011703567841</v>
      </c>
      <c r="AL460" s="48">
        <v>15.968500000000038</v>
      </c>
      <c r="AM460" s="1">
        <v>0</v>
      </c>
      <c r="AN460" s="1">
        <v>0</v>
      </c>
      <c r="AO460" s="1">
        <v>1</v>
      </c>
      <c r="AP460" s="1">
        <v>0</v>
      </c>
      <c r="AQ460" s="1">
        <v>0</v>
      </c>
      <c r="AR460" s="36">
        <v>0</v>
      </c>
      <c r="AS460" s="36">
        <v>1</v>
      </c>
      <c r="AT460" s="36">
        <v>2</v>
      </c>
      <c r="AU460" s="36">
        <v>2</v>
      </c>
    </row>
    <row r="461" spans="1:47">
      <c r="A461" s="49">
        <v>41911.791666666664</v>
      </c>
      <c r="B461" s="36" t="s">
        <v>94</v>
      </c>
      <c r="C461" s="36" t="s">
        <v>100</v>
      </c>
      <c r="D461" s="36" t="s">
        <v>1090</v>
      </c>
      <c r="E461" s="36" t="s">
        <v>99</v>
      </c>
      <c r="F461" s="36" t="s">
        <v>1183</v>
      </c>
      <c r="G461" s="36">
        <v>2</v>
      </c>
      <c r="H461" s="36">
        <v>31</v>
      </c>
      <c r="I461" s="36">
        <v>9.64</v>
      </c>
      <c r="J461" s="36">
        <v>5.08</v>
      </c>
      <c r="K461" s="36">
        <v>883</v>
      </c>
      <c r="L461" s="36">
        <v>0</v>
      </c>
      <c r="M461" s="36">
        <v>0</v>
      </c>
      <c r="N461" s="36">
        <v>883</v>
      </c>
      <c r="O461" s="36">
        <v>6</v>
      </c>
      <c r="P461" s="36">
        <v>0.68</v>
      </c>
      <c r="Q461" s="36">
        <v>329</v>
      </c>
      <c r="R461" s="36">
        <v>328</v>
      </c>
      <c r="S461" s="36">
        <v>0</v>
      </c>
      <c r="T461" s="36">
        <v>0</v>
      </c>
      <c r="U461" s="36">
        <v>99.7</v>
      </c>
      <c r="V461" s="36">
        <v>99.02</v>
      </c>
      <c r="W461" s="36">
        <v>328</v>
      </c>
      <c r="X461" s="36">
        <v>7</v>
      </c>
      <c r="Y461" s="36">
        <v>2.2200000000000002</v>
      </c>
      <c r="Z461" s="36">
        <v>376</v>
      </c>
      <c r="AA461" s="36">
        <v>374.01</v>
      </c>
      <c r="AB461" s="36">
        <v>99.47</v>
      </c>
      <c r="AC461" s="36">
        <v>366</v>
      </c>
      <c r="AD461" s="36">
        <v>360.99</v>
      </c>
      <c r="AE461" s="36">
        <v>98.63</v>
      </c>
      <c r="AF461" s="36">
        <v>2.87</v>
      </c>
      <c r="AG461" s="36">
        <v>0.51666670000000003</v>
      </c>
      <c r="AH461" s="36">
        <v>56.39</v>
      </c>
      <c r="AI461" s="36">
        <v>18.02</v>
      </c>
      <c r="AJ461" s="46">
        <f t="shared" ca="1" si="8"/>
        <v>5</v>
      </c>
      <c r="AK461" s="47">
        <v>2.2223633246555337</v>
      </c>
      <c r="AL461" s="48">
        <v>3.2242000000000131</v>
      </c>
      <c r="AM461" s="1">
        <v>0</v>
      </c>
      <c r="AN461" s="1">
        <v>0</v>
      </c>
      <c r="AO461" s="1">
        <v>1</v>
      </c>
      <c r="AP461" s="1">
        <v>0</v>
      </c>
      <c r="AQ461" s="1">
        <v>0</v>
      </c>
      <c r="AR461" s="36">
        <v>1</v>
      </c>
      <c r="AS461" s="36">
        <v>0</v>
      </c>
      <c r="AT461" s="36">
        <v>1</v>
      </c>
      <c r="AU461" s="36">
        <v>0</v>
      </c>
    </row>
    <row r="462" spans="1:47">
      <c r="A462" s="49">
        <v>41911.791666666664</v>
      </c>
      <c r="B462" s="36" t="s">
        <v>94</v>
      </c>
      <c r="C462" s="36" t="s">
        <v>100</v>
      </c>
      <c r="D462" s="36" t="s">
        <v>135</v>
      </c>
      <c r="E462" s="36" t="s">
        <v>99</v>
      </c>
      <c r="F462" s="36" t="s">
        <v>1184</v>
      </c>
      <c r="G462" s="36">
        <v>4</v>
      </c>
      <c r="H462" s="36">
        <v>55</v>
      </c>
      <c r="I462" s="36">
        <v>22.99</v>
      </c>
      <c r="J462" s="36">
        <v>15.76</v>
      </c>
      <c r="K462" s="36">
        <v>12652</v>
      </c>
      <c r="L462" s="36">
        <v>0</v>
      </c>
      <c r="M462" s="36">
        <v>0</v>
      </c>
      <c r="N462" s="36">
        <v>12652</v>
      </c>
      <c r="O462" s="36">
        <v>80</v>
      </c>
      <c r="P462" s="36">
        <v>0.63</v>
      </c>
      <c r="Q462" s="36">
        <v>4543</v>
      </c>
      <c r="R462" s="36">
        <v>2863</v>
      </c>
      <c r="S462" s="36">
        <v>1658</v>
      </c>
      <c r="T462" s="36">
        <v>36.519820000000003</v>
      </c>
      <c r="U462" s="36">
        <v>63.02</v>
      </c>
      <c r="V462" s="36">
        <v>62.62</v>
      </c>
      <c r="W462" s="36">
        <v>2863</v>
      </c>
      <c r="X462" s="36">
        <v>40</v>
      </c>
      <c r="Y462" s="36">
        <v>1.53</v>
      </c>
      <c r="Z462" s="36">
        <v>679</v>
      </c>
      <c r="AA462" s="36">
        <v>679</v>
      </c>
      <c r="AB462" s="36">
        <v>100</v>
      </c>
      <c r="AC462" s="36">
        <v>641</v>
      </c>
      <c r="AD462" s="36">
        <v>637.03</v>
      </c>
      <c r="AE462" s="36">
        <v>99.38</v>
      </c>
      <c r="AF462" s="36">
        <v>37.26</v>
      </c>
      <c r="AG462" s="36">
        <v>29.788889999999999</v>
      </c>
      <c r="AH462" s="36">
        <v>236.39</v>
      </c>
      <c r="AI462" s="36">
        <v>79.959999999999994</v>
      </c>
      <c r="AJ462" s="46">
        <f t="shared" ca="1" si="8"/>
        <v>5</v>
      </c>
      <c r="AK462" s="47">
        <v>1.4179218228802957</v>
      </c>
      <c r="AL462" s="48">
        <v>1698.1734000000004</v>
      </c>
      <c r="AM462" s="1">
        <v>0</v>
      </c>
      <c r="AN462" s="1">
        <v>1</v>
      </c>
      <c r="AO462" s="1">
        <v>2</v>
      </c>
      <c r="AP462" s="1">
        <v>0</v>
      </c>
      <c r="AQ462" s="1">
        <v>1</v>
      </c>
      <c r="AR462" s="36">
        <v>0</v>
      </c>
      <c r="AS462" s="36">
        <v>1</v>
      </c>
      <c r="AT462" s="36">
        <v>0</v>
      </c>
      <c r="AU462" s="36">
        <v>2</v>
      </c>
    </row>
    <row r="463" spans="1:47">
      <c r="A463" s="49">
        <v>41911.791666666664</v>
      </c>
      <c r="B463" s="36" t="s">
        <v>94</v>
      </c>
      <c r="C463" s="36" t="s">
        <v>100</v>
      </c>
      <c r="D463" s="36" t="s">
        <v>265</v>
      </c>
      <c r="E463" s="36" t="s">
        <v>99</v>
      </c>
      <c r="F463" s="36" t="s">
        <v>1185</v>
      </c>
      <c r="G463" s="36">
        <v>2</v>
      </c>
      <c r="H463" s="36">
        <v>23</v>
      </c>
      <c r="I463" s="36">
        <v>9.3699999999999992</v>
      </c>
      <c r="J463" s="36">
        <v>4.34</v>
      </c>
      <c r="K463" s="36">
        <v>888</v>
      </c>
      <c r="L463" s="36">
        <v>0</v>
      </c>
      <c r="M463" s="36">
        <v>0</v>
      </c>
      <c r="N463" s="36">
        <v>888</v>
      </c>
      <c r="O463" s="36">
        <v>1</v>
      </c>
      <c r="P463" s="36">
        <v>0.11</v>
      </c>
      <c r="Q463" s="36">
        <v>306</v>
      </c>
      <c r="R463" s="36">
        <v>306</v>
      </c>
      <c r="S463" s="36">
        <v>0</v>
      </c>
      <c r="T463" s="36">
        <v>0</v>
      </c>
      <c r="U463" s="36">
        <v>100</v>
      </c>
      <c r="V463" s="36">
        <v>99.89</v>
      </c>
      <c r="W463" s="36">
        <v>306</v>
      </c>
      <c r="X463" s="36">
        <v>6</v>
      </c>
      <c r="Y463" s="36">
        <v>2.04</v>
      </c>
      <c r="Z463" s="36">
        <v>287</v>
      </c>
      <c r="AA463" s="36">
        <v>284.99</v>
      </c>
      <c r="AB463" s="36">
        <v>99.3</v>
      </c>
      <c r="AC463" s="36">
        <v>285</v>
      </c>
      <c r="AD463" s="36">
        <v>273</v>
      </c>
      <c r="AE463" s="36">
        <v>95.79</v>
      </c>
      <c r="AF463" s="36">
        <v>4.2699999999999996</v>
      </c>
      <c r="AG463" s="36">
        <v>1.733333</v>
      </c>
      <c r="AH463" s="36">
        <v>98.33</v>
      </c>
      <c r="AI463" s="36">
        <v>40.57</v>
      </c>
      <c r="AJ463" s="46">
        <f t="shared" ca="1" si="8"/>
        <v>5</v>
      </c>
      <c r="AK463" s="47">
        <v>2.0407469133702936</v>
      </c>
      <c r="AL463" s="48">
        <v>0.33659999999999823</v>
      </c>
      <c r="AM463" s="1">
        <v>0</v>
      </c>
      <c r="AN463" s="1">
        <v>0</v>
      </c>
      <c r="AO463" s="1">
        <v>1</v>
      </c>
      <c r="AP463" s="1">
        <v>0</v>
      </c>
      <c r="AQ463" s="1">
        <v>0</v>
      </c>
      <c r="AR463" s="36">
        <v>1</v>
      </c>
      <c r="AS463" s="36">
        <v>0</v>
      </c>
      <c r="AT463" s="36">
        <v>2</v>
      </c>
      <c r="AU463" s="36">
        <v>0</v>
      </c>
    </row>
    <row r="464" spans="1:47">
      <c r="A464" s="49">
        <v>41911.791666666664</v>
      </c>
      <c r="B464" s="36" t="s">
        <v>94</v>
      </c>
      <c r="C464" s="36" t="s">
        <v>100</v>
      </c>
      <c r="D464" s="36" t="s">
        <v>1186</v>
      </c>
      <c r="E464" s="36" t="s">
        <v>99</v>
      </c>
      <c r="F464" s="36" t="s">
        <v>1187</v>
      </c>
      <c r="G464" s="36">
        <v>2</v>
      </c>
      <c r="H464" s="36">
        <v>23</v>
      </c>
      <c r="I464" s="36">
        <v>11</v>
      </c>
      <c r="J464" s="36">
        <v>5.84</v>
      </c>
      <c r="K464" s="36">
        <v>3763</v>
      </c>
      <c r="L464" s="36">
        <v>0</v>
      </c>
      <c r="M464" s="36">
        <v>0</v>
      </c>
      <c r="N464" s="36">
        <v>3763</v>
      </c>
      <c r="O464" s="36">
        <v>30</v>
      </c>
      <c r="P464" s="36">
        <v>0.8</v>
      </c>
      <c r="Q464" s="36">
        <v>1806</v>
      </c>
      <c r="R464" s="36">
        <v>1094</v>
      </c>
      <c r="S464" s="36">
        <v>700</v>
      </c>
      <c r="T464" s="36">
        <v>38.738239999999998</v>
      </c>
      <c r="U464" s="36">
        <v>60.58</v>
      </c>
      <c r="V464" s="36">
        <v>60.1</v>
      </c>
      <c r="W464" s="36">
        <v>1094</v>
      </c>
      <c r="X464" s="36">
        <v>43</v>
      </c>
      <c r="Y464" s="36">
        <v>3.99</v>
      </c>
      <c r="Z464" s="36">
        <v>638</v>
      </c>
      <c r="AA464" s="36">
        <v>626.01</v>
      </c>
      <c r="AB464" s="36">
        <v>98.12</v>
      </c>
      <c r="AC464" s="36">
        <v>667</v>
      </c>
      <c r="AD464" s="36">
        <v>663</v>
      </c>
      <c r="AE464" s="36">
        <v>99.4</v>
      </c>
      <c r="AF464" s="36">
        <v>16.59</v>
      </c>
      <c r="AG464" s="36">
        <v>12.6</v>
      </c>
      <c r="AH464" s="36">
        <v>284.05</v>
      </c>
      <c r="AI464" s="36">
        <v>75.930000000000007</v>
      </c>
      <c r="AJ464" s="46">
        <f t="shared" ca="1" si="8"/>
        <v>5</v>
      </c>
      <c r="AK464" s="47">
        <v>3.801978797336846</v>
      </c>
      <c r="AL464" s="48">
        <v>720.59399999999994</v>
      </c>
      <c r="AM464" s="1">
        <v>0</v>
      </c>
      <c r="AN464" s="1">
        <v>1</v>
      </c>
      <c r="AO464" s="1">
        <v>3</v>
      </c>
      <c r="AP464" s="1">
        <v>0</v>
      </c>
      <c r="AQ464" s="1">
        <v>1</v>
      </c>
      <c r="AR464" s="36">
        <v>1</v>
      </c>
      <c r="AS464" s="36">
        <v>1</v>
      </c>
      <c r="AT464" s="36">
        <v>2</v>
      </c>
      <c r="AU464" s="36">
        <v>1</v>
      </c>
    </row>
    <row r="465" spans="1:47">
      <c r="A465" s="49">
        <v>41911.791666666664</v>
      </c>
      <c r="B465" s="36" t="s">
        <v>94</v>
      </c>
      <c r="C465" s="36" t="s">
        <v>97</v>
      </c>
      <c r="D465" s="36" t="s">
        <v>696</v>
      </c>
      <c r="E465" s="36" t="s">
        <v>99</v>
      </c>
      <c r="F465" s="36" t="s">
        <v>1188</v>
      </c>
      <c r="G465" s="36">
        <v>2</v>
      </c>
      <c r="H465" s="36">
        <v>23</v>
      </c>
      <c r="I465" s="36">
        <v>9.0399999999999991</v>
      </c>
      <c r="J465" s="36">
        <v>4.34</v>
      </c>
      <c r="K465" s="36">
        <v>712</v>
      </c>
      <c r="L465" s="36">
        <v>0</v>
      </c>
      <c r="M465" s="36">
        <v>0</v>
      </c>
      <c r="N465" s="36">
        <v>712</v>
      </c>
      <c r="O465" s="36">
        <v>34</v>
      </c>
      <c r="P465" s="36">
        <v>4.78</v>
      </c>
      <c r="Q465" s="36">
        <v>175</v>
      </c>
      <c r="R465" s="36">
        <v>174</v>
      </c>
      <c r="S465" s="36">
        <v>0</v>
      </c>
      <c r="T465" s="36">
        <v>0</v>
      </c>
      <c r="U465" s="36">
        <v>99.43</v>
      </c>
      <c r="V465" s="36">
        <v>94.68</v>
      </c>
      <c r="W465" s="36">
        <v>174</v>
      </c>
      <c r="X465" s="36">
        <v>1</v>
      </c>
      <c r="Y465" s="36">
        <v>0.63</v>
      </c>
      <c r="Z465" s="36">
        <v>176</v>
      </c>
      <c r="AA465" s="36">
        <v>172</v>
      </c>
      <c r="AB465" s="36">
        <v>97.73</v>
      </c>
      <c r="AC465" s="36">
        <v>157</v>
      </c>
      <c r="AD465" s="36">
        <v>156</v>
      </c>
      <c r="AE465" s="36">
        <v>99.36</v>
      </c>
      <c r="AF465" s="36">
        <v>2.64</v>
      </c>
      <c r="AG465" s="36">
        <v>0.58333330000000005</v>
      </c>
      <c r="AH465" s="36">
        <v>60.73</v>
      </c>
      <c r="AI465" s="36">
        <v>22.11</v>
      </c>
      <c r="AJ465" s="46">
        <f t="shared" ca="1" si="8"/>
        <v>5</v>
      </c>
      <c r="AK465" s="47">
        <v>0.63291139240506333</v>
      </c>
      <c r="AL465" s="48">
        <v>9.3099999999999881</v>
      </c>
      <c r="AM465" s="1">
        <v>0</v>
      </c>
      <c r="AN465" s="1">
        <v>1</v>
      </c>
      <c r="AO465" s="1">
        <v>2</v>
      </c>
      <c r="AP465" s="1">
        <v>0</v>
      </c>
      <c r="AQ465" s="1">
        <v>1</v>
      </c>
      <c r="AR465" s="36">
        <v>0</v>
      </c>
      <c r="AS465" s="36">
        <v>1</v>
      </c>
      <c r="AT465" s="36">
        <v>0</v>
      </c>
      <c r="AU465" s="36">
        <v>1</v>
      </c>
    </row>
    <row r="466" spans="1:47">
      <c r="A466" s="49">
        <v>41911.791666666664</v>
      </c>
      <c r="B466" s="36" t="s">
        <v>94</v>
      </c>
      <c r="C466" s="36" t="s">
        <v>97</v>
      </c>
      <c r="D466" s="36" t="s">
        <v>696</v>
      </c>
      <c r="E466" s="36" t="s">
        <v>99</v>
      </c>
      <c r="F466" s="36" t="s">
        <v>697</v>
      </c>
      <c r="G466" s="36">
        <v>2</v>
      </c>
      <c r="H466" s="36">
        <v>31</v>
      </c>
      <c r="I466" s="36">
        <v>7.07</v>
      </c>
      <c r="J466" s="36">
        <v>2.93</v>
      </c>
      <c r="K466" s="36">
        <v>1904</v>
      </c>
      <c r="L466" s="36">
        <v>0</v>
      </c>
      <c r="M466" s="36">
        <v>0</v>
      </c>
      <c r="N466" s="36">
        <v>1904</v>
      </c>
      <c r="O466" s="36">
        <v>25</v>
      </c>
      <c r="P466" s="36">
        <v>1.31</v>
      </c>
      <c r="Q466" s="36">
        <v>387</v>
      </c>
      <c r="R466" s="36">
        <v>386</v>
      </c>
      <c r="S466" s="36">
        <v>0</v>
      </c>
      <c r="T466" s="36">
        <v>0</v>
      </c>
      <c r="U466" s="36">
        <v>99.74</v>
      </c>
      <c r="V466" s="36">
        <v>98.43</v>
      </c>
      <c r="W466" s="36">
        <v>386</v>
      </c>
      <c r="X466" s="36">
        <v>7</v>
      </c>
      <c r="Y466" s="36">
        <v>2.2400000000000002</v>
      </c>
      <c r="Z466" s="36">
        <v>1081</v>
      </c>
      <c r="AA466" s="36">
        <v>1005.01</v>
      </c>
      <c r="AB466" s="36">
        <v>92.97</v>
      </c>
      <c r="AC466" s="36">
        <v>945</v>
      </c>
      <c r="AD466" s="36">
        <v>931.96</v>
      </c>
      <c r="AE466" s="36">
        <v>98.62</v>
      </c>
      <c r="AF466" s="36">
        <v>6.66</v>
      </c>
      <c r="AG466" s="36">
        <v>6.1</v>
      </c>
      <c r="AH466" s="36">
        <v>226.77</v>
      </c>
      <c r="AI466" s="36">
        <v>91.65</v>
      </c>
      <c r="AJ466" s="46">
        <f t="shared" ca="1" si="8"/>
        <v>5</v>
      </c>
      <c r="AK466" s="47">
        <v>2.2367790381850132</v>
      </c>
      <c r="AL466" s="48">
        <v>6.0758999999999741</v>
      </c>
      <c r="AM466" s="1">
        <v>0</v>
      </c>
      <c r="AN466" s="1">
        <v>0</v>
      </c>
      <c r="AO466" s="1">
        <v>1</v>
      </c>
      <c r="AP466" s="1">
        <v>0</v>
      </c>
      <c r="AQ466" s="1">
        <v>0</v>
      </c>
      <c r="AR466" s="36">
        <v>1</v>
      </c>
      <c r="AS466" s="36">
        <v>0</v>
      </c>
      <c r="AT466" s="36">
        <v>2</v>
      </c>
      <c r="AU466" s="36">
        <v>0</v>
      </c>
    </row>
    <row r="467" spans="1:47">
      <c r="A467" s="49">
        <v>41911.791666666664</v>
      </c>
      <c r="B467" s="36" t="s">
        <v>94</v>
      </c>
      <c r="C467" s="36" t="s">
        <v>97</v>
      </c>
      <c r="D467" s="36" t="s">
        <v>1189</v>
      </c>
      <c r="E467" s="36" t="s">
        <v>99</v>
      </c>
      <c r="F467" s="36" t="s">
        <v>1190</v>
      </c>
      <c r="G467" s="36">
        <v>2</v>
      </c>
      <c r="H467" s="36">
        <v>23</v>
      </c>
      <c r="I467" s="36">
        <v>8.81</v>
      </c>
      <c r="J467" s="36">
        <v>4.34</v>
      </c>
      <c r="K467" s="36">
        <v>826</v>
      </c>
      <c r="L467" s="36">
        <v>0</v>
      </c>
      <c r="M467" s="36">
        <v>0</v>
      </c>
      <c r="N467" s="36">
        <v>826</v>
      </c>
      <c r="O467" s="36">
        <v>3</v>
      </c>
      <c r="P467" s="36">
        <v>0.36</v>
      </c>
      <c r="Q467" s="36">
        <v>159</v>
      </c>
      <c r="R467" s="36">
        <v>159</v>
      </c>
      <c r="S467" s="36">
        <v>0</v>
      </c>
      <c r="T467" s="36">
        <v>0</v>
      </c>
      <c r="U467" s="36">
        <v>100</v>
      </c>
      <c r="V467" s="36">
        <v>99.64</v>
      </c>
      <c r="W467" s="36">
        <v>159</v>
      </c>
      <c r="X467" s="36">
        <v>6</v>
      </c>
      <c r="Y467" s="36">
        <v>3.53</v>
      </c>
      <c r="Z467" s="36">
        <v>1193</v>
      </c>
      <c r="AA467" s="36">
        <v>1184.05</v>
      </c>
      <c r="AB467" s="36">
        <v>99.25</v>
      </c>
      <c r="AC467" s="36">
        <v>1244</v>
      </c>
      <c r="AD467" s="36">
        <v>1194.99</v>
      </c>
      <c r="AE467" s="36">
        <v>96.06</v>
      </c>
      <c r="AF467" s="36">
        <v>3.46</v>
      </c>
      <c r="AG467" s="36">
        <v>0.91111109999999995</v>
      </c>
      <c r="AH467" s="36">
        <v>79.66</v>
      </c>
      <c r="AI467" s="36">
        <v>26.32</v>
      </c>
      <c r="AJ467" s="46">
        <f t="shared" ca="1" si="8"/>
        <v>5</v>
      </c>
      <c r="AK467" s="47">
        <v>3.5306578792514998</v>
      </c>
      <c r="AL467" s="48">
        <v>0.57239999999999913</v>
      </c>
      <c r="AM467" s="1">
        <v>0</v>
      </c>
      <c r="AN467" s="1">
        <v>0</v>
      </c>
      <c r="AO467" s="1">
        <v>1</v>
      </c>
      <c r="AP467" s="1">
        <v>0</v>
      </c>
      <c r="AQ467" s="1">
        <v>0</v>
      </c>
      <c r="AR467" s="36">
        <v>1</v>
      </c>
      <c r="AS467" s="36">
        <v>0</v>
      </c>
      <c r="AT467" s="36">
        <v>1</v>
      </c>
      <c r="AU467" s="36">
        <v>0</v>
      </c>
    </row>
    <row r="468" spans="1:47">
      <c r="A468" s="49">
        <v>41911.791666666664</v>
      </c>
      <c r="B468" s="36" t="s">
        <v>94</v>
      </c>
      <c r="C468" s="36" t="s">
        <v>95</v>
      </c>
      <c r="D468" s="36" t="s">
        <v>678</v>
      </c>
      <c r="E468" s="36" t="s">
        <v>99</v>
      </c>
      <c r="F468" s="36" t="s">
        <v>679</v>
      </c>
      <c r="G468" s="36">
        <v>2</v>
      </c>
      <c r="H468" s="36">
        <v>31</v>
      </c>
      <c r="I468" s="36">
        <v>7.96</v>
      </c>
      <c r="J468" s="36">
        <v>3.63</v>
      </c>
      <c r="K468" s="36">
        <v>2262</v>
      </c>
      <c r="L468" s="36">
        <v>0</v>
      </c>
      <c r="M468" s="36">
        <v>0</v>
      </c>
      <c r="N468" s="36">
        <v>2262</v>
      </c>
      <c r="O468" s="36">
        <v>14</v>
      </c>
      <c r="P468" s="36">
        <v>0.62</v>
      </c>
      <c r="Q468" s="36">
        <v>304</v>
      </c>
      <c r="R468" s="36">
        <v>298</v>
      </c>
      <c r="S468" s="36">
        <v>0</v>
      </c>
      <c r="T468" s="36">
        <v>0</v>
      </c>
      <c r="U468" s="36">
        <v>98.03</v>
      </c>
      <c r="V468" s="36">
        <v>97.42</v>
      </c>
      <c r="W468" s="36">
        <v>298</v>
      </c>
      <c r="X468" s="36">
        <v>7</v>
      </c>
      <c r="Y468" s="36">
        <v>2.8</v>
      </c>
      <c r="Z468" s="36">
        <v>1271</v>
      </c>
      <c r="AA468" s="36">
        <v>1252.95</v>
      </c>
      <c r="AB468" s="36">
        <v>98.58</v>
      </c>
      <c r="AC468" s="36">
        <v>1218</v>
      </c>
      <c r="AD468" s="36">
        <v>1204.97</v>
      </c>
      <c r="AE468" s="36">
        <v>98.93</v>
      </c>
      <c r="AF468" s="36">
        <v>4.4000000000000004</v>
      </c>
      <c r="AG468" s="36">
        <v>4.2222220000000004</v>
      </c>
      <c r="AH468" s="36">
        <v>121.31</v>
      </c>
      <c r="AI468" s="36">
        <v>95.96</v>
      </c>
      <c r="AJ468" s="46">
        <f t="shared" ca="1" si="8"/>
        <v>5</v>
      </c>
      <c r="AK468" s="47">
        <v>2.7997760179185667</v>
      </c>
      <c r="AL468" s="48">
        <v>7.8431999999999951</v>
      </c>
      <c r="AM468" s="1">
        <v>0</v>
      </c>
      <c r="AN468" s="1">
        <v>0</v>
      </c>
      <c r="AO468" s="1">
        <v>2</v>
      </c>
      <c r="AP468" s="1">
        <v>0</v>
      </c>
      <c r="AQ468" s="1">
        <v>0</v>
      </c>
      <c r="AR468" s="36">
        <v>1</v>
      </c>
      <c r="AS468" s="36">
        <v>1</v>
      </c>
      <c r="AT468" s="36">
        <v>1</v>
      </c>
      <c r="AU468" s="36">
        <v>1</v>
      </c>
    </row>
    <row r="469" spans="1:47">
      <c r="A469" s="49">
        <v>41911.791666666664</v>
      </c>
      <c r="B469" s="36" t="s">
        <v>94</v>
      </c>
      <c r="C469" s="36" t="s">
        <v>95</v>
      </c>
      <c r="D469" s="36" t="s">
        <v>1191</v>
      </c>
      <c r="E469" s="36" t="s">
        <v>99</v>
      </c>
      <c r="F469" s="36" t="s">
        <v>1192</v>
      </c>
      <c r="G469" s="36">
        <v>2</v>
      </c>
      <c r="H469" s="36">
        <v>31</v>
      </c>
      <c r="I469" s="36">
        <v>9.01</v>
      </c>
      <c r="J469" s="36">
        <v>4.34</v>
      </c>
      <c r="K469" s="36">
        <v>1147</v>
      </c>
      <c r="L469" s="36">
        <v>0</v>
      </c>
      <c r="M469" s="36">
        <v>0</v>
      </c>
      <c r="N469" s="36">
        <v>1147</v>
      </c>
      <c r="O469" s="36">
        <v>3</v>
      </c>
      <c r="P469" s="36">
        <v>0.26</v>
      </c>
      <c r="Q469" s="36">
        <v>428</v>
      </c>
      <c r="R469" s="36">
        <v>426</v>
      </c>
      <c r="S469" s="36">
        <v>0</v>
      </c>
      <c r="T469" s="36">
        <v>0</v>
      </c>
      <c r="U469" s="36">
        <v>99.53</v>
      </c>
      <c r="V469" s="36">
        <v>99.27</v>
      </c>
      <c r="W469" s="36">
        <v>426</v>
      </c>
      <c r="X469" s="36">
        <v>9</v>
      </c>
      <c r="Y469" s="36">
        <v>2.61</v>
      </c>
      <c r="Z469" s="36">
        <v>1957</v>
      </c>
      <c r="AA469" s="36">
        <v>1939</v>
      </c>
      <c r="AB469" s="36">
        <v>99.08</v>
      </c>
      <c r="AC469" s="36">
        <v>1867</v>
      </c>
      <c r="AD469" s="36">
        <v>1858.04</v>
      </c>
      <c r="AE469" s="36">
        <v>99.52</v>
      </c>
      <c r="AF469" s="36">
        <v>8.0299999999999994</v>
      </c>
      <c r="AG469" s="36">
        <v>7.5833329999999997</v>
      </c>
      <c r="AH469" s="36">
        <v>184.89</v>
      </c>
      <c r="AI469" s="36">
        <v>94.4</v>
      </c>
      <c r="AJ469" s="46">
        <f t="shared" ca="1" si="8"/>
        <v>5</v>
      </c>
      <c r="AK469" s="47">
        <v>2.6083932297704617</v>
      </c>
      <c r="AL469" s="48">
        <v>3.1244000000000169</v>
      </c>
      <c r="AM469" s="1">
        <v>0</v>
      </c>
      <c r="AN469" s="1">
        <v>0</v>
      </c>
      <c r="AO469" s="1">
        <v>1</v>
      </c>
      <c r="AP469" s="1">
        <v>0</v>
      </c>
      <c r="AQ469" s="1">
        <v>0</v>
      </c>
      <c r="AR469" s="36">
        <v>1</v>
      </c>
      <c r="AS469" s="36">
        <v>0</v>
      </c>
      <c r="AT469" s="36">
        <v>1</v>
      </c>
      <c r="AU469" s="36">
        <v>0</v>
      </c>
    </row>
    <row r="470" spans="1:47">
      <c r="A470" s="49">
        <v>41911.791666666664</v>
      </c>
      <c r="B470" s="36" t="s">
        <v>94</v>
      </c>
      <c r="C470" s="36" t="s">
        <v>95</v>
      </c>
      <c r="D470" s="36" t="s">
        <v>1193</v>
      </c>
      <c r="E470" s="36" t="s">
        <v>99</v>
      </c>
      <c r="F470" s="36" t="s">
        <v>1194</v>
      </c>
      <c r="G470" s="36">
        <v>3</v>
      </c>
      <c r="H470" s="36">
        <v>51.33</v>
      </c>
      <c r="I470" s="36">
        <v>19.12</v>
      </c>
      <c r="J470" s="36">
        <v>12.33</v>
      </c>
      <c r="K470" s="36">
        <v>1015</v>
      </c>
      <c r="L470" s="36">
        <v>0</v>
      </c>
      <c r="M470" s="36">
        <v>0</v>
      </c>
      <c r="N470" s="36">
        <v>1015</v>
      </c>
      <c r="O470" s="36">
        <v>3</v>
      </c>
      <c r="P470" s="36">
        <v>0.3</v>
      </c>
      <c r="Q470" s="36">
        <v>249</v>
      </c>
      <c r="R470" s="36">
        <v>246</v>
      </c>
      <c r="S470" s="36">
        <v>0</v>
      </c>
      <c r="T470" s="36">
        <v>0</v>
      </c>
      <c r="U470" s="36">
        <v>98.8</v>
      </c>
      <c r="V470" s="36">
        <v>98.5</v>
      </c>
      <c r="W470" s="36">
        <v>246</v>
      </c>
      <c r="X470" s="36">
        <v>7</v>
      </c>
      <c r="Y470" s="36">
        <v>2.78</v>
      </c>
      <c r="Z470" s="36">
        <v>240</v>
      </c>
      <c r="AA470" s="36">
        <v>223.99</v>
      </c>
      <c r="AB470" s="36">
        <v>93.33</v>
      </c>
      <c r="AC470" s="36">
        <v>231</v>
      </c>
      <c r="AD470" s="36">
        <v>230.01</v>
      </c>
      <c r="AE470" s="36">
        <v>99.57</v>
      </c>
      <c r="AF470" s="36">
        <v>3.69</v>
      </c>
      <c r="AG470" s="36">
        <v>0.2111111</v>
      </c>
      <c r="AH470" s="36">
        <v>29.96</v>
      </c>
      <c r="AI470" s="36">
        <v>5.71</v>
      </c>
      <c r="AJ470" s="46">
        <f t="shared" ca="1" si="8"/>
        <v>5</v>
      </c>
      <c r="AK470" s="47">
        <v>2.7775573367193083</v>
      </c>
      <c r="AL470" s="48">
        <v>3.7349999999999999</v>
      </c>
      <c r="AM470" s="1">
        <v>0</v>
      </c>
      <c r="AN470" s="1">
        <v>0</v>
      </c>
      <c r="AO470" s="1">
        <v>1</v>
      </c>
      <c r="AP470" s="1">
        <v>0</v>
      </c>
      <c r="AQ470" s="1">
        <v>0</v>
      </c>
      <c r="AR470" s="36">
        <v>1</v>
      </c>
      <c r="AS470" s="36">
        <v>0</v>
      </c>
      <c r="AT470" s="36">
        <v>1</v>
      </c>
      <c r="AU470" s="36">
        <v>1</v>
      </c>
    </row>
    <row r="471" spans="1:47">
      <c r="A471" s="49">
        <v>41911.791666666664</v>
      </c>
      <c r="B471" s="36" t="s">
        <v>94</v>
      </c>
      <c r="C471" s="36" t="s">
        <v>95</v>
      </c>
      <c r="D471" s="36" t="s">
        <v>1195</v>
      </c>
      <c r="E471" s="36" t="s">
        <v>99</v>
      </c>
      <c r="F471" s="36" t="s">
        <v>1196</v>
      </c>
      <c r="G471" s="36">
        <v>2</v>
      </c>
      <c r="H471" s="36">
        <v>23</v>
      </c>
      <c r="I471" s="36">
        <v>9.33</v>
      </c>
      <c r="J471" s="36">
        <v>4.34</v>
      </c>
      <c r="K471" s="36">
        <v>435</v>
      </c>
      <c r="L471" s="36">
        <v>0</v>
      </c>
      <c r="M471" s="36">
        <v>0</v>
      </c>
      <c r="N471" s="36">
        <v>435</v>
      </c>
      <c r="O471" s="36">
        <v>5</v>
      </c>
      <c r="P471" s="36">
        <v>1.1499999999999999</v>
      </c>
      <c r="Q471" s="36">
        <v>129</v>
      </c>
      <c r="R471" s="36">
        <v>125</v>
      </c>
      <c r="S471" s="36">
        <v>0</v>
      </c>
      <c r="T471" s="36">
        <v>0</v>
      </c>
      <c r="U471" s="36">
        <v>96.9</v>
      </c>
      <c r="V471" s="36">
        <v>95.79</v>
      </c>
      <c r="W471" s="36">
        <v>125</v>
      </c>
      <c r="X471" s="36">
        <v>3</v>
      </c>
      <c r="Y471" s="36">
        <v>1.71</v>
      </c>
      <c r="Z471" s="36">
        <v>672</v>
      </c>
      <c r="AA471" s="36">
        <v>666.02</v>
      </c>
      <c r="AB471" s="36">
        <v>99.11</v>
      </c>
      <c r="AC471" s="36">
        <v>717</v>
      </c>
      <c r="AD471" s="36">
        <v>716</v>
      </c>
      <c r="AE471" s="36">
        <v>99.86</v>
      </c>
      <c r="AF471" s="36">
        <v>3.06</v>
      </c>
      <c r="AG471" s="36">
        <v>0.90555549999999996</v>
      </c>
      <c r="AH471" s="36">
        <v>70.319999999999993</v>
      </c>
      <c r="AI471" s="36">
        <v>29.64</v>
      </c>
      <c r="AJ471" s="46">
        <f t="shared" ca="1" si="8"/>
        <v>5</v>
      </c>
      <c r="AK471" s="47">
        <v>1.7144816550462909</v>
      </c>
      <c r="AL471" s="48">
        <v>5.4308999999999923</v>
      </c>
      <c r="AM471" s="1">
        <v>0</v>
      </c>
      <c r="AN471" s="1">
        <v>0</v>
      </c>
      <c r="AO471" s="1">
        <v>1</v>
      </c>
      <c r="AP471" s="1">
        <v>0</v>
      </c>
      <c r="AQ471" s="1">
        <v>0</v>
      </c>
      <c r="AR471" s="36">
        <v>0</v>
      </c>
      <c r="AS471" s="36">
        <v>1</v>
      </c>
      <c r="AT471" s="36">
        <v>0</v>
      </c>
      <c r="AU471" s="36">
        <v>1</v>
      </c>
    </row>
    <row r="472" spans="1:47">
      <c r="A472" s="49">
        <v>41911.791666666664</v>
      </c>
      <c r="B472" s="36" t="s">
        <v>94</v>
      </c>
      <c r="C472" s="36" t="s">
        <v>95</v>
      </c>
      <c r="D472" s="36" t="s">
        <v>1197</v>
      </c>
      <c r="E472" s="36" t="s">
        <v>99</v>
      </c>
      <c r="F472" s="36" t="s">
        <v>1198</v>
      </c>
      <c r="G472" s="36">
        <v>2</v>
      </c>
      <c r="H472" s="36">
        <v>23</v>
      </c>
      <c r="I472" s="36">
        <v>9.06</v>
      </c>
      <c r="J472" s="36">
        <v>4.34</v>
      </c>
      <c r="K472" s="36">
        <v>1266</v>
      </c>
      <c r="L472" s="36">
        <v>0</v>
      </c>
      <c r="M472" s="36">
        <v>0</v>
      </c>
      <c r="N472" s="36">
        <v>1266</v>
      </c>
      <c r="O472" s="36">
        <v>8</v>
      </c>
      <c r="P472" s="36">
        <v>0.63</v>
      </c>
      <c r="Q472" s="36">
        <v>263</v>
      </c>
      <c r="R472" s="36">
        <v>259</v>
      </c>
      <c r="S472" s="36">
        <v>0</v>
      </c>
      <c r="T472" s="36">
        <v>0</v>
      </c>
      <c r="U472" s="36">
        <v>98.48</v>
      </c>
      <c r="V472" s="36">
        <v>97.86</v>
      </c>
      <c r="W472" s="36">
        <v>259</v>
      </c>
      <c r="X472" s="36">
        <v>1</v>
      </c>
      <c r="Y472" s="36">
        <v>0.42</v>
      </c>
      <c r="Z472" s="36">
        <v>1352</v>
      </c>
      <c r="AA472" s="36">
        <v>1349.03</v>
      </c>
      <c r="AB472" s="36">
        <v>99.78</v>
      </c>
      <c r="AC472" s="36">
        <v>1332</v>
      </c>
      <c r="AD472" s="36">
        <v>1326.94</v>
      </c>
      <c r="AE472" s="36">
        <v>99.62</v>
      </c>
      <c r="AF472" s="36">
        <v>4.1500000000000004</v>
      </c>
      <c r="AG472" s="36">
        <v>2.1555550000000001</v>
      </c>
      <c r="AH472" s="36">
        <v>95.51</v>
      </c>
      <c r="AI472" s="36">
        <v>51.94</v>
      </c>
      <c r="AJ472" s="46">
        <f t="shared" ca="1" si="8"/>
        <v>5</v>
      </c>
      <c r="AK472" s="47">
        <v>0.4221012198725253</v>
      </c>
      <c r="AL472" s="48">
        <v>5.6282000000000014</v>
      </c>
      <c r="AM472" s="1">
        <v>0</v>
      </c>
      <c r="AN472" s="1">
        <v>0</v>
      </c>
      <c r="AO472" s="1">
        <v>1</v>
      </c>
      <c r="AP472" s="1">
        <v>0</v>
      </c>
      <c r="AQ472" s="1">
        <v>0</v>
      </c>
      <c r="AR472" s="36">
        <v>0</v>
      </c>
      <c r="AS472" s="36">
        <v>1</v>
      </c>
      <c r="AT472" s="36">
        <v>1</v>
      </c>
      <c r="AU472" s="36">
        <v>1</v>
      </c>
    </row>
    <row r="473" spans="1:47">
      <c r="A473" s="49">
        <v>41911.791666666664</v>
      </c>
      <c r="B473" s="36" t="s">
        <v>94</v>
      </c>
      <c r="C473" s="36" t="s">
        <v>95</v>
      </c>
      <c r="D473" s="36" t="s">
        <v>1199</v>
      </c>
      <c r="E473" s="36" t="s">
        <v>99</v>
      </c>
      <c r="F473" s="36" t="s">
        <v>1200</v>
      </c>
      <c r="G473" s="36">
        <v>2</v>
      </c>
      <c r="H473" s="36">
        <v>23</v>
      </c>
      <c r="I473" s="36">
        <v>9.35</v>
      </c>
      <c r="J473" s="36">
        <v>4.34</v>
      </c>
      <c r="K473" s="36">
        <v>1890</v>
      </c>
      <c r="L473" s="36">
        <v>0</v>
      </c>
      <c r="M473" s="36">
        <v>0</v>
      </c>
      <c r="N473" s="36">
        <v>1890</v>
      </c>
      <c r="O473" s="36">
        <v>12</v>
      </c>
      <c r="P473" s="36">
        <v>0.63</v>
      </c>
      <c r="Q473" s="36">
        <v>284</v>
      </c>
      <c r="R473" s="36">
        <v>283</v>
      </c>
      <c r="S473" s="36">
        <v>0</v>
      </c>
      <c r="T473" s="36">
        <v>0</v>
      </c>
      <c r="U473" s="36">
        <v>99.65</v>
      </c>
      <c r="V473" s="36">
        <v>99.02</v>
      </c>
      <c r="W473" s="36">
        <v>283</v>
      </c>
      <c r="X473" s="36">
        <v>8</v>
      </c>
      <c r="Y473" s="36">
        <v>2.79</v>
      </c>
      <c r="Z473" s="36">
        <v>372</v>
      </c>
      <c r="AA473" s="36">
        <v>367.98</v>
      </c>
      <c r="AB473" s="36">
        <v>98.92</v>
      </c>
      <c r="AC473" s="36">
        <v>374</v>
      </c>
      <c r="AD473" s="36">
        <v>372.02</v>
      </c>
      <c r="AE473" s="36">
        <v>99.47</v>
      </c>
      <c r="AF473" s="36">
        <v>5.34</v>
      </c>
      <c r="AG473" s="36">
        <v>3.2944450000000001</v>
      </c>
      <c r="AH473" s="36">
        <v>123</v>
      </c>
      <c r="AI473" s="36">
        <v>61.64</v>
      </c>
      <c r="AJ473" s="46">
        <f t="shared" ca="1" si="8"/>
        <v>5</v>
      </c>
      <c r="AK473" s="47">
        <v>2.787068004459309</v>
      </c>
      <c r="AL473" s="48">
        <v>2.7832000000000114</v>
      </c>
      <c r="AM473" s="1">
        <v>0</v>
      </c>
      <c r="AN473" s="1">
        <v>0</v>
      </c>
      <c r="AO473" s="1">
        <v>1</v>
      </c>
      <c r="AP473" s="1">
        <v>0</v>
      </c>
      <c r="AQ473" s="1">
        <v>0</v>
      </c>
      <c r="AR473" s="36">
        <v>1</v>
      </c>
      <c r="AS473" s="36">
        <v>0</v>
      </c>
      <c r="AT473" s="36">
        <v>2</v>
      </c>
      <c r="AU473" s="36">
        <v>0</v>
      </c>
    </row>
    <row r="474" spans="1:47">
      <c r="A474" s="49">
        <v>41911.833333333336</v>
      </c>
      <c r="B474" s="36" t="s">
        <v>94</v>
      </c>
      <c r="C474" s="36" t="s">
        <v>100</v>
      </c>
      <c r="D474" s="36" t="s">
        <v>526</v>
      </c>
      <c r="E474" s="36" t="s">
        <v>99</v>
      </c>
      <c r="F474" s="36" t="s">
        <v>527</v>
      </c>
      <c r="G474" s="36">
        <v>1</v>
      </c>
      <c r="H474" s="36">
        <v>21.47</v>
      </c>
      <c r="I474" s="36">
        <v>7.7</v>
      </c>
      <c r="J474" s="36">
        <v>3.63</v>
      </c>
      <c r="K474" s="36">
        <v>1205</v>
      </c>
      <c r="L474" s="36">
        <v>0</v>
      </c>
      <c r="M474" s="36">
        <v>0</v>
      </c>
      <c r="N474" s="36">
        <v>1205</v>
      </c>
      <c r="O474" s="36">
        <v>4</v>
      </c>
      <c r="P474" s="36">
        <v>0.33</v>
      </c>
      <c r="Q474" s="36">
        <v>215</v>
      </c>
      <c r="R474" s="36">
        <v>215</v>
      </c>
      <c r="S474" s="36">
        <v>0</v>
      </c>
      <c r="T474" s="36">
        <v>0</v>
      </c>
      <c r="U474" s="36">
        <v>100</v>
      </c>
      <c r="V474" s="36">
        <v>99.67</v>
      </c>
      <c r="W474" s="36">
        <v>215</v>
      </c>
      <c r="X474" s="36">
        <v>7</v>
      </c>
      <c r="Y474" s="36">
        <v>2.73</v>
      </c>
      <c r="Z474" s="36">
        <v>707</v>
      </c>
      <c r="AA474" s="36">
        <v>700.99</v>
      </c>
      <c r="AB474" s="36">
        <v>99.15</v>
      </c>
      <c r="AC474" s="36">
        <v>774</v>
      </c>
      <c r="AD474" s="36">
        <v>742.03</v>
      </c>
      <c r="AE474" s="36">
        <v>95.87</v>
      </c>
      <c r="AF474" s="36">
        <v>3.92</v>
      </c>
      <c r="AG474" s="36">
        <v>2.7277779999999998</v>
      </c>
      <c r="AH474" s="36">
        <v>108.14</v>
      </c>
      <c r="AI474" s="36">
        <v>69.55</v>
      </c>
      <c r="AJ474" s="46">
        <f t="shared" ca="1" si="8"/>
        <v>5</v>
      </c>
      <c r="AK474" s="47">
        <v>2.7339478206530234</v>
      </c>
      <c r="AL474" s="48">
        <v>0.70949999999999636</v>
      </c>
      <c r="AM474" s="1">
        <v>0</v>
      </c>
      <c r="AN474" s="1">
        <v>0</v>
      </c>
      <c r="AO474" s="1">
        <v>1</v>
      </c>
      <c r="AP474" s="1">
        <v>0</v>
      </c>
      <c r="AQ474" s="1">
        <v>0</v>
      </c>
      <c r="AR474" s="36">
        <v>1</v>
      </c>
      <c r="AS474" s="36">
        <v>0</v>
      </c>
      <c r="AT474" s="36">
        <v>2</v>
      </c>
      <c r="AU474" s="36">
        <v>1</v>
      </c>
    </row>
    <row r="475" spans="1:47">
      <c r="A475" s="49">
        <v>41911.833333333336</v>
      </c>
      <c r="B475" s="36" t="s">
        <v>94</v>
      </c>
      <c r="C475" s="36" t="s">
        <v>100</v>
      </c>
      <c r="D475" s="36" t="s">
        <v>526</v>
      </c>
      <c r="E475" s="36" t="s">
        <v>99</v>
      </c>
      <c r="F475" s="36" t="s">
        <v>1201</v>
      </c>
      <c r="G475" s="36">
        <v>1</v>
      </c>
      <c r="H475" s="36">
        <v>21.47</v>
      </c>
      <c r="I475" s="36">
        <v>7.81</v>
      </c>
      <c r="J475" s="36">
        <v>3.63</v>
      </c>
      <c r="K475" s="36">
        <v>1023</v>
      </c>
      <c r="L475" s="36">
        <v>0</v>
      </c>
      <c r="M475" s="36">
        <v>0</v>
      </c>
      <c r="N475" s="36">
        <v>1023</v>
      </c>
      <c r="O475" s="36">
        <v>2</v>
      </c>
      <c r="P475" s="36">
        <v>0.2</v>
      </c>
      <c r="Q475" s="36">
        <v>214</v>
      </c>
      <c r="R475" s="36">
        <v>213</v>
      </c>
      <c r="S475" s="36">
        <v>0</v>
      </c>
      <c r="T475" s="36">
        <v>0</v>
      </c>
      <c r="U475" s="36">
        <v>99.53</v>
      </c>
      <c r="V475" s="36">
        <v>99.33</v>
      </c>
      <c r="W475" s="36">
        <v>213</v>
      </c>
      <c r="X475" s="36">
        <v>7</v>
      </c>
      <c r="Y475" s="36">
        <v>3.35</v>
      </c>
      <c r="Z475" s="36">
        <v>1089</v>
      </c>
      <c r="AA475" s="36">
        <v>1085.95</v>
      </c>
      <c r="AB475" s="36">
        <v>99.72</v>
      </c>
      <c r="AC475" s="36">
        <v>1095</v>
      </c>
      <c r="AD475" s="36">
        <v>1081.97</v>
      </c>
      <c r="AE475" s="36">
        <v>98.81</v>
      </c>
      <c r="AF475" s="36">
        <v>3.87</v>
      </c>
      <c r="AG475" s="36">
        <v>3.6</v>
      </c>
      <c r="AH475" s="36">
        <v>106.76</v>
      </c>
      <c r="AI475" s="36">
        <v>92.97</v>
      </c>
      <c r="AJ475" s="46">
        <f t="shared" ca="1" si="8"/>
        <v>5</v>
      </c>
      <c r="AK475" s="47">
        <v>3.3489618218352315</v>
      </c>
      <c r="AL475" s="48">
        <v>1.4338000000000037</v>
      </c>
      <c r="AM475" s="1">
        <v>0</v>
      </c>
      <c r="AN475" s="1">
        <v>0</v>
      </c>
      <c r="AO475" s="1">
        <v>1</v>
      </c>
      <c r="AP475" s="1">
        <v>0</v>
      </c>
      <c r="AQ475" s="1">
        <v>0</v>
      </c>
      <c r="AR475" s="36">
        <v>1</v>
      </c>
      <c r="AS475" s="36">
        <v>0</v>
      </c>
      <c r="AT475" s="36">
        <v>1</v>
      </c>
      <c r="AU475" s="36">
        <v>0</v>
      </c>
    </row>
    <row r="476" spans="1:47">
      <c r="A476" s="49">
        <v>41911.833333333336</v>
      </c>
      <c r="B476" s="36" t="s">
        <v>94</v>
      </c>
      <c r="C476" s="36" t="s">
        <v>97</v>
      </c>
      <c r="D476" s="36" t="s">
        <v>1202</v>
      </c>
      <c r="E476" s="36" t="s">
        <v>99</v>
      </c>
      <c r="F476" s="36" t="s">
        <v>1203</v>
      </c>
      <c r="G476" s="36">
        <v>2</v>
      </c>
      <c r="H476" s="36">
        <v>23</v>
      </c>
      <c r="I476" s="36">
        <v>8.82</v>
      </c>
      <c r="J476" s="36">
        <v>4.34</v>
      </c>
      <c r="K476" s="36">
        <v>957</v>
      </c>
      <c r="L476" s="36">
        <v>0</v>
      </c>
      <c r="M476" s="36">
        <v>0</v>
      </c>
      <c r="N476" s="36">
        <v>957</v>
      </c>
      <c r="O476" s="36">
        <v>1</v>
      </c>
      <c r="P476" s="36">
        <v>0.1</v>
      </c>
      <c r="Q476" s="36">
        <v>179</v>
      </c>
      <c r="R476" s="36">
        <v>178</v>
      </c>
      <c r="S476" s="36">
        <v>0</v>
      </c>
      <c r="T476" s="36">
        <v>0</v>
      </c>
      <c r="U476" s="36">
        <v>99.44</v>
      </c>
      <c r="V476" s="36">
        <v>99.34</v>
      </c>
      <c r="W476" s="36">
        <v>178</v>
      </c>
      <c r="X476" s="36">
        <v>6</v>
      </c>
      <c r="Y476" s="36">
        <v>3.28</v>
      </c>
      <c r="Z476" s="36">
        <v>529</v>
      </c>
      <c r="AA476" s="36">
        <v>525.98</v>
      </c>
      <c r="AB476" s="36">
        <v>99.43</v>
      </c>
      <c r="AC476" s="36">
        <v>534</v>
      </c>
      <c r="AD476" s="36">
        <v>531.01</v>
      </c>
      <c r="AE476" s="36">
        <v>99.44</v>
      </c>
      <c r="AF476" s="36">
        <v>3.08</v>
      </c>
      <c r="AG476" s="36">
        <v>1.711111</v>
      </c>
      <c r="AH476" s="36">
        <v>70.83</v>
      </c>
      <c r="AI476" s="36">
        <v>55.6</v>
      </c>
      <c r="AJ476" s="46">
        <f t="shared" ca="1" si="8"/>
        <v>5</v>
      </c>
      <c r="AK476" s="47">
        <v>3.2781511227667601</v>
      </c>
      <c r="AL476" s="48">
        <v>1.1813999999999938</v>
      </c>
      <c r="AM476" s="1">
        <v>0</v>
      </c>
      <c r="AN476" s="1">
        <v>0</v>
      </c>
      <c r="AO476" s="1">
        <v>1</v>
      </c>
      <c r="AP476" s="1">
        <v>0</v>
      </c>
      <c r="AQ476" s="1">
        <v>0</v>
      </c>
      <c r="AR476" s="36">
        <v>1</v>
      </c>
      <c r="AS476" s="36">
        <v>0</v>
      </c>
      <c r="AT476" s="36">
        <v>1</v>
      </c>
      <c r="AU476" s="36">
        <v>0</v>
      </c>
    </row>
    <row r="477" spans="1:47">
      <c r="A477" s="49">
        <v>41911.833333333336</v>
      </c>
      <c r="B477" s="36" t="s">
        <v>94</v>
      </c>
      <c r="C477" s="36" t="s">
        <v>97</v>
      </c>
      <c r="D477" s="36" t="s">
        <v>1204</v>
      </c>
      <c r="E477" s="36" t="s">
        <v>99</v>
      </c>
      <c r="F477" s="36" t="s">
        <v>1205</v>
      </c>
      <c r="G477" s="36">
        <v>2</v>
      </c>
      <c r="H477" s="36">
        <v>23</v>
      </c>
      <c r="I477" s="36">
        <v>9.16</v>
      </c>
      <c r="J477" s="36">
        <v>4.34</v>
      </c>
      <c r="K477" s="36">
        <v>637</v>
      </c>
      <c r="L477" s="36">
        <v>0</v>
      </c>
      <c r="M477" s="36">
        <v>0</v>
      </c>
      <c r="N477" s="36">
        <v>637</v>
      </c>
      <c r="O477" s="36">
        <v>61</v>
      </c>
      <c r="P477" s="36">
        <v>9.58</v>
      </c>
      <c r="Q477" s="36">
        <v>101</v>
      </c>
      <c r="R477" s="36">
        <v>99</v>
      </c>
      <c r="S477" s="36">
        <v>0</v>
      </c>
      <c r="T477" s="36">
        <v>0</v>
      </c>
      <c r="U477" s="36">
        <v>98.02</v>
      </c>
      <c r="V477" s="36">
        <v>88.63</v>
      </c>
      <c r="W477" s="36">
        <v>99</v>
      </c>
      <c r="X477" s="36">
        <v>5</v>
      </c>
      <c r="Y477" s="36">
        <v>4.46</v>
      </c>
      <c r="Z477" s="36">
        <v>47</v>
      </c>
      <c r="AA477" s="36">
        <v>45</v>
      </c>
      <c r="AB477" s="36">
        <v>95.74</v>
      </c>
      <c r="AC477" s="36">
        <v>59</v>
      </c>
      <c r="AD477" s="36">
        <v>58</v>
      </c>
      <c r="AE477" s="36">
        <v>98.31</v>
      </c>
      <c r="AF477" s="36">
        <v>3.06</v>
      </c>
      <c r="AG477" s="36">
        <v>1.322222</v>
      </c>
      <c r="AH477" s="36">
        <v>70.45</v>
      </c>
      <c r="AI477" s="36">
        <v>43.19</v>
      </c>
      <c r="AJ477" s="46">
        <f t="shared" ca="1" si="8"/>
        <v>5</v>
      </c>
      <c r="AK477" s="47">
        <v>4.4642857142857144</v>
      </c>
      <c r="AL477" s="48">
        <v>11.483700000000004</v>
      </c>
      <c r="AM477" s="1">
        <v>0</v>
      </c>
      <c r="AN477" s="1">
        <v>1</v>
      </c>
      <c r="AO477" s="1">
        <v>2</v>
      </c>
      <c r="AP477" s="1">
        <v>0</v>
      </c>
      <c r="AQ477" s="1">
        <v>1</v>
      </c>
      <c r="AR477" s="36">
        <v>0</v>
      </c>
      <c r="AS477" s="36">
        <v>1</v>
      </c>
      <c r="AT477" s="36">
        <v>0</v>
      </c>
      <c r="AU477" s="36">
        <v>1</v>
      </c>
    </row>
    <row r="478" spans="1:47">
      <c r="A478" s="49">
        <v>41911.916666666664</v>
      </c>
      <c r="B478" s="36" t="s">
        <v>94</v>
      </c>
      <c r="C478" s="36" t="s">
        <v>97</v>
      </c>
      <c r="D478" s="36" t="s">
        <v>1206</v>
      </c>
      <c r="E478" s="36" t="s">
        <v>99</v>
      </c>
      <c r="F478" s="36" t="s">
        <v>1207</v>
      </c>
      <c r="G478" s="36">
        <v>2</v>
      </c>
      <c r="H478" s="36">
        <v>23</v>
      </c>
      <c r="I478" s="36">
        <v>9.43</v>
      </c>
      <c r="J478" s="36">
        <v>4.34</v>
      </c>
      <c r="K478" s="36">
        <v>583</v>
      </c>
      <c r="L478" s="36">
        <v>0</v>
      </c>
      <c r="M478" s="36">
        <v>0</v>
      </c>
      <c r="N478" s="36">
        <v>583</v>
      </c>
      <c r="O478" s="36">
        <v>166</v>
      </c>
      <c r="P478" s="36">
        <v>28.47</v>
      </c>
      <c r="Q478" s="36">
        <v>33</v>
      </c>
      <c r="R478" s="36">
        <v>33</v>
      </c>
      <c r="S478" s="36">
        <v>0</v>
      </c>
      <c r="T478" s="36">
        <v>0</v>
      </c>
      <c r="U478" s="36">
        <v>100</v>
      </c>
      <c r="V478" s="36">
        <v>71.53</v>
      </c>
      <c r="W478" s="36">
        <v>33</v>
      </c>
      <c r="X478" s="36">
        <v>0</v>
      </c>
      <c r="Y478" s="36">
        <v>0</v>
      </c>
      <c r="Z478" s="36">
        <v>76</v>
      </c>
      <c r="AA478" s="36">
        <v>76</v>
      </c>
      <c r="AB478" s="36">
        <v>100</v>
      </c>
      <c r="AC478" s="36">
        <v>74</v>
      </c>
      <c r="AD478" s="36">
        <v>74</v>
      </c>
      <c r="AE478" s="36">
        <v>100</v>
      </c>
      <c r="AF478" s="36">
        <v>1.61</v>
      </c>
      <c r="AG478" s="36">
        <v>0.38888889999999998</v>
      </c>
      <c r="AH478" s="36">
        <v>36.950000000000003</v>
      </c>
      <c r="AI478" s="36">
        <v>24.22</v>
      </c>
      <c r="AJ478" s="46">
        <f t="shared" ca="1" si="8"/>
        <v>5</v>
      </c>
      <c r="AK478" s="47">
        <v>0</v>
      </c>
      <c r="AL478" s="48">
        <v>9.3950999999999993</v>
      </c>
      <c r="AM478" s="1">
        <v>0</v>
      </c>
      <c r="AN478" s="1">
        <v>1</v>
      </c>
      <c r="AO478" s="1">
        <v>2</v>
      </c>
      <c r="AP478" s="1">
        <v>0</v>
      </c>
      <c r="AQ478" s="1">
        <v>1</v>
      </c>
      <c r="AR478" s="36">
        <v>0</v>
      </c>
      <c r="AS478" s="36">
        <v>1</v>
      </c>
      <c r="AT478" s="36">
        <v>0</v>
      </c>
      <c r="AU478" s="36">
        <v>1</v>
      </c>
    </row>
    <row r="479" spans="1:47">
      <c r="A479" s="49">
        <v>41911.416666666664</v>
      </c>
      <c r="B479" s="36" t="s">
        <v>94</v>
      </c>
      <c r="C479" s="36" t="s">
        <v>100</v>
      </c>
      <c r="D479" s="36" t="s">
        <v>207</v>
      </c>
      <c r="E479" s="36" t="s">
        <v>102</v>
      </c>
      <c r="F479" s="36" t="s">
        <v>824</v>
      </c>
      <c r="G479" s="36">
        <v>2</v>
      </c>
      <c r="H479" s="36">
        <v>23</v>
      </c>
      <c r="I479" s="36">
        <v>10.14</v>
      </c>
      <c r="J479" s="36">
        <v>5.08</v>
      </c>
      <c r="K479" s="36">
        <v>2504</v>
      </c>
      <c r="L479" s="36">
        <v>0</v>
      </c>
      <c r="M479" s="36">
        <v>0</v>
      </c>
      <c r="N479" s="36">
        <v>2504</v>
      </c>
      <c r="O479" s="36">
        <v>44</v>
      </c>
      <c r="P479" s="36">
        <v>1.76</v>
      </c>
      <c r="Q479" s="36">
        <v>243</v>
      </c>
      <c r="R479" s="36">
        <v>239</v>
      </c>
      <c r="S479" s="36">
        <v>0</v>
      </c>
      <c r="T479" s="36">
        <v>0</v>
      </c>
      <c r="U479" s="36">
        <v>98.35</v>
      </c>
      <c r="V479" s="36">
        <v>96.62</v>
      </c>
      <c r="W479" s="36">
        <v>239</v>
      </c>
      <c r="X479" s="36">
        <v>1</v>
      </c>
      <c r="Y479" s="36">
        <v>0.43</v>
      </c>
      <c r="Z479" s="36">
        <v>106</v>
      </c>
      <c r="AA479" s="36">
        <v>103</v>
      </c>
      <c r="AB479" s="36">
        <v>97.17</v>
      </c>
      <c r="AC479" s="36">
        <v>105</v>
      </c>
      <c r="AD479" s="36">
        <v>97</v>
      </c>
      <c r="AE479" s="36">
        <v>92.38</v>
      </c>
      <c r="AF479" s="36">
        <v>2.11</v>
      </c>
      <c r="AG479" s="36">
        <v>1.111111E-2</v>
      </c>
      <c r="AH479" s="36">
        <v>41.52</v>
      </c>
      <c r="AI479" s="36">
        <v>0.53</v>
      </c>
      <c r="AJ479" s="46">
        <f t="shared" ca="1" si="8"/>
        <v>5</v>
      </c>
      <c r="AK479" s="47">
        <v>0.42918454935622319</v>
      </c>
      <c r="AL479" s="48">
        <v>8.2133999999999894</v>
      </c>
      <c r="AM479" s="1">
        <v>0</v>
      </c>
      <c r="AN479" s="1">
        <v>0</v>
      </c>
      <c r="AO479" s="1">
        <v>1</v>
      </c>
      <c r="AP479" s="1">
        <v>0</v>
      </c>
      <c r="AQ479" s="1">
        <v>0</v>
      </c>
      <c r="AR479" s="36">
        <v>0</v>
      </c>
      <c r="AS479" s="36">
        <v>1</v>
      </c>
      <c r="AT479" s="36">
        <v>0</v>
      </c>
      <c r="AU479" s="36">
        <v>4</v>
      </c>
    </row>
    <row r="480" spans="1:47">
      <c r="A480" s="49">
        <v>41911.583333333336</v>
      </c>
      <c r="B480" s="36" t="s">
        <v>94</v>
      </c>
      <c r="C480" s="36" t="s">
        <v>100</v>
      </c>
      <c r="D480" s="36" t="s">
        <v>774</v>
      </c>
      <c r="E480" s="36" t="s">
        <v>102</v>
      </c>
      <c r="F480" s="36" t="s">
        <v>1208</v>
      </c>
      <c r="G480" s="36">
        <v>6</v>
      </c>
      <c r="H480" s="36">
        <v>63</v>
      </c>
      <c r="I480" s="36">
        <v>36.43</v>
      </c>
      <c r="J480" s="36">
        <v>27.34</v>
      </c>
      <c r="K480" s="36">
        <v>12859</v>
      </c>
      <c r="L480" s="36">
        <v>0</v>
      </c>
      <c r="M480" s="36">
        <v>0</v>
      </c>
      <c r="N480" s="36">
        <v>12859</v>
      </c>
      <c r="O480" s="36">
        <v>39</v>
      </c>
      <c r="P480" s="36">
        <v>0.3</v>
      </c>
      <c r="Q480" s="36">
        <v>5989</v>
      </c>
      <c r="R480" s="36">
        <v>5856</v>
      </c>
      <c r="S480" s="36">
        <v>119</v>
      </c>
      <c r="T480" s="36">
        <v>1.9879720000000001</v>
      </c>
      <c r="U480" s="36">
        <v>97.78</v>
      </c>
      <c r="V480" s="36">
        <v>97.49</v>
      </c>
      <c r="W480" s="36">
        <v>5856</v>
      </c>
      <c r="X480" s="36">
        <v>34</v>
      </c>
      <c r="Y480" s="36">
        <v>0.89</v>
      </c>
      <c r="Z480" s="36">
        <v>17949</v>
      </c>
      <c r="AA480" s="36">
        <v>17528.990000000002</v>
      </c>
      <c r="AB480" s="36">
        <v>97.66</v>
      </c>
      <c r="AC480" s="36">
        <v>15948</v>
      </c>
      <c r="AD480" s="36">
        <v>15826.79</v>
      </c>
      <c r="AE480" s="36">
        <v>99.24</v>
      </c>
      <c r="AF480" s="36">
        <v>50.19</v>
      </c>
      <c r="AG480" s="36">
        <v>43.638890000000004</v>
      </c>
      <c r="AH480" s="36">
        <v>183.59</v>
      </c>
      <c r="AI480" s="36">
        <v>86.94</v>
      </c>
      <c r="AJ480" s="46">
        <f t="shared" ca="1" si="8"/>
        <v>5</v>
      </c>
      <c r="AK480" s="47">
        <v>0.8185276132697773</v>
      </c>
      <c r="AL480" s="48">
        <v>150.32390000000029</v>
      </c>
      <c r="AM480" s="1">
        <v>0</v>
      </c>
      <c r="AN480" s="1">
        <v>0</v>
      </c>
      <c r="AO480" s="1">
        <v>1</v>
      </c>
      <c r="AP480" s="1">
        <v>0</v>
      </c>
      <c r="AQ480" s="1">
        <v>0</v>
      </c>
      <c r="AR480" s="36">
        <v>0</v>
      </c>
      <c r="AS480" s="36">
        <v>1</v>
      </c>
      <c r="AT480" s="36">
        <v>0</v>
      </c>
      <c r="AU480" s="36">
        <v>1</v>
      </c>
    </row>
    <row r="481" spans="1:47">
      <c r="A481" s="49">
        <v>41911.583333333336</v>
      </c>
      <c r="B481" s="36" t="s">
        <v>94</v>
      </c>
      <c r="C481" s="36" t="s">
        <v>100</v>
      </c>
      <c r="D481" s="36" t="s">
        <v>1209</v>
      </c>
      <c r="E481" s="36" t="s">
        <v>102</v>
      </c>
      <c r="F481" s="36" t="s">
        <v>1210</v>
      </c>
      <c r="G481" s="36">
        <v>6</v>
      </c>
      <c r="H481" s="36">
        <v>87</v>
      </c>
      <c r="I481" s="36">
        <v>33.630000000000003</v>
      </c>
      <c r="J481" s="36">
        <v>25.53</v>
      </c>
      <c r="K481" s="36">
        <v>6513</v>
      </c>
      <c r="L481" s="36">
        <v>0</v>
      </c>
      <c r="M481" s="36">
        <v>0</v>
      </c>
      <c r="N481" s="36">
        <v>6511</v>
      </c>
      <c r="O481" s="36">
        <v>33</v>
      </c>
      <c r="P481" s="36">
        <v>0.51</v>
      </c>
      <c r="Q481" s="36">
        <v>2617</v>
      </c>
      <c r="R481" s="36">
        <v>2571</v>
      </c>
      <c r="S481" s="36">
        <v>37</v>
      </c>
      <c r="T481" s="36">
        <v>1.4154549999999999</v>
      </c>
      <c r="U481" s="36">
        <v>98.24</v>
      </c>
      <c r="V481" s="36">
        <v>97.74</v>
      </c>
      <c r="W481" s="36">
        <v>2571</v>
      </c>
      <c r="X481" s="36">
        <v>14</v>
      </c>
      <c r="Y481" s="36">
        <v>0.53</v>
      </c>
      <c r="Z481" s="36">
        <v>11480</v>
      </c>
      <c r="AA481" s="36">
        <v>11305.5</v>
      </c>
      <c r="AB481" s="36">
        <v>98.48</v>
      </c>
      <c r="AC481" s="36">
        <v>11484</v>
      </c>
      <c r="AD481" s="36">
        <v>11393.28</v>
      </c>
      <c r="AE481" s="36">
        <v>99.21</v>
      </c>
      <c r="AF481" s="36">
        <v>34.630000000000003</v>
      </c>
      <c r="AG481" s="36">
        <v>27.094439999999999</v>
      </c>
      <c r="AH481" s="36">
        <v>135.63999999999999</v>
      </c>
      <c r="AI481" s="36">
        <v>78.239999999999995</v>
      </c>
      <c r="AJ481" s="46">
        <f t="shared" ca="1" si="8"/>
        <v>5</v>
      </c>
      <c r="AK481" s="47">
        <v>0.52655729319462297</v>
      </c>
      <c r="AL481" s="48">
        <v>59.14420000000014</v>
      </c>
      <c r="AM481" s="1">
        <v>0</v>
      </c>
      <c r="AN481" s="1">
        <v>0</v>
      </c>
      <c r="AO481" s="1">
        <v>1</v>
      </c>
      <c r="AP481" s="1">
        <v>0</v>
      </c>
      <c r="AQ481" s="1">
        <v>0</v>
      </c>
      <c r="AR481" s="36">
        <v>0</v>
      </c>
      <c r="AS481" s="36">
        <v>1</v>
      </c>
      <c r="AT481" s="36">
        <v>0</v>
      </c>
      <c r="AU481" s="36">
        <v>1</v>
      </c>
    </row>
    <row r="482" spans="1:47">
      <c r="A482" s="49">
        <v>41911.708333333336</v>
      </c>
      <c r="B482" s="36" t="s">
        <v>94</v>
      </c>
      <c r="C482" s="36" t="s">
        <v>101</v>
      </c>
      <c r="D482" s="36" t="s">
        <v>443</v>
      </c>
      <c r="E482" s="36" t="s">
        <v>102</v>
      </c>
      <c r="F482" s="36" t="s">
        <v>444</v>
      </c>
      <c r="G482" s="36">
        <v>2</v>
      </c>
      <c r="H482" s="36">
        <v>23</v>
      </c>
      <c r="I482" s="36">
        <v>10.82</v>
      </c>
      <c r="J482" s="36">
        <v>5.84</v>
      </c>
      <c r="K482" s="36">
        <v>516</v>
      </c>
      <c r="L482" s="36">
        <v>0</v>
      </c>
      <c r="M482" s="36">
        <v>0</v>
      </c>
      <c r="N482" s="36">
        <v>516</v>
      </c>
      <c r="O482" s="36">
        <v>5</v>
      </c>
      <c r="P482" s="36">
        <v>0.97</v>
      </c>
      <c r="Q482" s="36">
        <v>218</v>
      </c>
      <c r="R482" s="36">
        <v>214</v>
      </c>
      <c r="S482" s="36">
        <v>0</v>
      </c>
      <c r="T482" s="36">
        <v>0</v>
      </c>
      <c r="U482" s="36">
        <v>98.17</v>
      </c>
      <c r="V482" s="36">
        <v>97.22</v>
      </c>
      <c r="W482" s="36">
        <v>214</v>
      </c>
      <c r="X482" s="36">
        <v>3</v>
      </c>
      <c r="Y482" s="36">
        <v>1.38</v>
      </c>
      <c r="Z482" s="36">
        <v>22</v>
      </c>
      <c r="AA482" s="36">
        <v>16</v>
      </c>
      <c r="AB482" s="36">
        <v>72.73</v>
      </c>
      <c r="AC482" s="36">
        <v>29</v>
      </c>
      <c r="AD482" s="36">
        <v>19</v>
      </c>
      <c r="AE482" s="36">
        <v>65.52</v>
      </c>
      <c r="AF482" s="36">
        <v>3.23</v>
      </c>
      <c r="AG482" s="36">
        <v>0.17222219999999999</v>
      </c>
      <c r="AH482" s="36">
        <v>55.35</v>
      </c>
      <c r="AI482" s="36">
        <v>5.33</v>
      </c>
      <c r="AJ482" s="46">
        <f t="shared" ca="1" si="8"/>
        <v>5</v>
      </c>
      <c r="AK482" s="47">
        <v>1.3824884792626728</v>
      </c>
      <c r="AL482" s="48">
        <v>6.0604000000000022</v>
      </c>
      <c r="AM482" s="1">
        <v>0</v>
      </c>
      <c r="AN482" s="1">
        <v>0</v>
      </c>
      <c r="AO482" s="1">
        <v>1</v>
      </c>
      <c r="AP482" s="1">
        <v>2</v>
      </c>
      <c r="AQ482" s="1">
        <v>0</v>
      </c>
      <c r="AR482" s="36">
        <v>0</v>
      </c>
      <c r="AS482" s="36">
        <v>1</v>
      </c>
      <c r="AT482" s="36">
        <v>4</v>
      </c>
      <c r="AU482" s="36">
        <v>3</v>
      </c>
    </row>
    <row r="483" spans="1:47">
      <c r="A483" s="49">
        <v>41911.708333333336</v>
      </c>
      <c r="B483" s="36" t="s">
        <v>94</v>
      </c>
      <c r="C483" s="36" t="s">
        <v>101</v>
      </c>
      <c r="D483" s="36" t="s">
        <v>203</v>
      </c>
      <c r="E483" s="36" t="s">
        <v>102</v>
      </c>
      <c r="F483" s="36" t="s">
        <v>857</v>
      </c>
      <c r="G483" s="36">
        <v>2</v>
      </c>
      <c r="H483" s="36">
        <v>23</v>
      </c>
      <c r="I483" s="36">
        <v>10.77</v>
      </c>
      <c r="J483" s="36">
        <v>5.84</v>
      </c>
      <c r="K483" s="36">
        <v>665</v>
      </c>
      <c r="L483" s="36">
        <v>0</v>
      </c>
      <c r="M483" s="36">
        <v>0</v>
      </c>
      <c r="N483" s="36">
        <v>665</v>
      </c>
      <c r="O483" s="36">
        <v>2</v>
      </c>
      <c r="P483" s="36">
        <v>0.3</v>
      </c>
      <c r="Q483" s="36">
        <v>296</v>
      </c>
      <c r="R483" s="36">
        <v>294</v>
      </c>
      <c r="S483" s="36">
        <v>0</v>
      </c>
      <c r="T483" s="36">
        <v>0</v>
      </c>
      <c r="U483" s="36">
        <v>99.32</v>
      </c>
      <c r="V483" s="36">
        <v>99.02</v>
      </c>
      <c r="W483" s="36">
        <v>294</v>
      </c>
      <c r="X483" s="36">
        <v>6</v>
      </c>
      <c r="Y483" s="36">
        <v>2.16</v>
      </c>
      <c r="Z483" s="36">
        <v>118</v>
      </c>
      <c r="AA483" s="36">
        <v>118</v>
      </c>
      <c r="AB483" s="36">
        <v>100</v>
      </c>
      <c r="AC483" s="36">
        <v>102</v>
      </c>
      <c r="AD483" s="36">
        <v>102</v>
      </c>
      <c r="AE483" s="36">
        <v>100</v>
      </c>
      <c r="AF483" s="36">
        <v>2.87</v>
      </c>
      <c r="AG483" s="36">
        <v>8.8888889999999998E-2</v>
      </c>
      <c r="AH483" s="36">
        <v>49.17</v>
      </c>
      <c r="AI483" s="36">
        <v>3.09</v>
      </c>
      <c r="AJ483" s="46">
        <f t="shared" ca="1" si="8"/>
        <v>5</v>
      </c>
      <c r="AK483" s="47">
        <v>2.1582733812949639</v>
      </c>
      <c r="AL483" s="48">
        <v>2.9008000000000118</v>
      </c>
      <c r="AM483" s="1">
        <v>0</v>
      </c>
      <c r="AN483" s="1">
        <v>0</v>
      </c>
      <c r="AO483" s="1">
        <v>1</v>
      </c>
      <c r="AP483" s="1">
        <v>0</v>
      </c>
      <c r="AQ483" s="1">
        <v>0</v>
      </c>
      <c r="AR483" s="36">
        <v>1</v>
      </c>
      <c r="AS483" s="36">
        <v>0</v>
      </c>
      <c r="AT483" s="36">
        <v>3</v>
      </c>
      <c r="AU483" s="36">
        <v>0</v>
      </c>
    </row>
    <row r="484" spans="1:47">
      <c r="A484" s="49">
        <v>41911.75</v>
      </c>
      <c r="B484" s="36" t="s">
        <v>94</v>
      </c>
      <c r="C484" s="36" t="s">
        <v>100</v>
      </c>
      <c r="D484" s="36" t="s">
        <v>823</v>
      </c>
      <c r="E484" s="36" t="s">
        <v>102</v>
      </c>
      <c r="F484" s="36" t="s">
        <v>1108</v>
      </c>
      <c r="G484" s="36">
        <v>4</v>
      </c>
      <c r="H484" s="36">
        <v>55</v>
      </c>
      <c r="I484" s="36">
        <v>20.7</v>
      </c>
      <c r="J484" s="36">
        <v>14.04</v>
      </c>
      <c r="K484" s="36">
        <v>934</v>
      </c>
      <c r="L484" s="36">
        <v>0</v>
      </c>
      <c r="M484" s="36">
        <v>0</v>
      </c>
      <c r="N484" s="36">
        <v>934</v>
      </c>
      <c r="O484" s="36">
        <v>11</v>
      </c>
      <c r="P484" s="36">
        <v>1.18</v>
      </c>
      <c r="Q484" s="36">
        <v>292</v>
      </c>
      <c r="R484" s="36">
        <v>286</v>
      </c>
      <c r="S484" s="36">
        <v>0</v>
      </c>
      <c r="T484" s="36">
        <v>0</v>
      </c>
      <c r="U484" s="36">
        <v>97.95</v>
      </c>
      <c r="V484" s="36">
        <v>96.79</v>
      </c>
      <c r="W484" s="36">
        <v>286</v>
      </c>
      <c r="X484" s="36">
        <v>2</v>
      </c>
      <c r="Y484" s="36">
        <v>0.75</v>
      </c>
      <c r="Z484" s="36">
        <v>735</v>
      </c>
      <c r="AA484" s="36">
        <v>730</v>
      </c>
      <c r="AB484" s="36">
        <v>99.32</v>
      </c>
      <c r="AC484" s="36">
        <v>732</v>
      </c>
      <c r="AD484" s="36">
        <v>709.02</v>
      </c>
      <c r="AE484" s="36">
        <v>96.86</v>
      </c>
      <c r="AF484" s="36">
        <v>3.33</v>
      </c>
      <c r="AG484" s="36">
        <v>0.48333330000000002</v>
      </c>
      <c r="AH484" s="36">
        <v>23.74</v>
      </c>
      <c r="AI484" s="36">
        <v>14.5</v>
      </c>
      <c r="AJ484" s="46">
        <f t="shared" ca="1" si="8"/>
        <v>5</v>
      </c>
      <c r="AK484" s="47">
        <v>0.75466002565844092</v>
      </c>
      <c r="AL484" s="48">
        <v>9.3731999999999811</v>
      </c>
      <c r="AM484" s="1">
        <v>0</v>
      </c>
      <c r="AN484" s="1">
        <v>0</v>
      </c>
      <c r="AO484" s="1">
        <v>1</v>
      </c>
      <c r="AP484" s="1">
        <v>0</v>
      </c>
      <c r="AQ484" s="1">
        <v>0</v>
      </c>
      <c r="AR484" s="36">
        <v>0</v>
      </c>
      <c r="AS484" s="36">
        <v>1</v>
      </c>
      <c r="AT484" s="36">
        <v>0</v>
      </c>
      <c r="AU484" s="36">
        <v>2</v>
      </c>
    </row>
    <row r="485" spans="1:47">
      <c r="A485" s="49">
        <v>41911.75</v>
      </c>
      <c r="B485" s="36" t="s">
        <v>94</v>
      </c>
      <c r="C485" s="36" t="s">
        <v>100</v>
      </c>
      <c r="D485" s="36" t="s">
        <v>283</v>
      </c>
      <c r="E485" s="36" t="s">
        <v>102</v>
      </c>
      <c r="F485" s="36" t="s">
        <v>284</v>
      </c>
      <c r="G485" s="36">
        <v>2</v>
      </c>
      <c r="H485" s="36">
        <v>23</v>
      </c>
      <c r="I485" s="36">
        <v>10</v>
      </c>
      <c r="J485" s="36">
        <v>5.08</v>
      </c>
      <c r="K485" s="36">
        <v>1215</v>
      </c>
      <c r="L485" s="36">
        <v>0</v>
      </c>
      <c r="M485" s="36">
        <v>0</v>
      </c>
      <c r="N485" s="36">
        <v>1215</v>
      </c>
      <c r="O485" s="36">
        <v>18</v>
      </c>
      <c r="P485" s="36">
        <v>1.48</v>
      </c>
      <c r="Q485" s="36">
        <v>497</v>
      </c>
      <c r="R485" s="36">
        <v>492</v>
      </c>
      <c r="S485" s="36">
        <v>0</v>
      </c>
      <c r="T485" s="36">
        <v>0</v>
      </c>
      <c r="U485" s="36">
        <v>98.99</v>
      </c>
      <c r="V485" s="36">
        <v>97.52</v>
      </c>
      <c r="W485" s="36">
        <v>492</v>
      </c>
      <c r="X485" s="36">
        <v>4</v>
      </c>
      <c r="Y485" s="36">
        <v>0.82</v>
      </c>
      <c r="Z485" s="36">
        <v>754</v>
      </c>
      <c r="AA485" s="36">
        <v>750.98</v>
      </c>
      <c r="AB485" s="36">
        <v>99.6</v>
      </c>
      <c r="AC485" s="36">
        <v>755</v>
      </c>
      <c r="AD485" s="36">
        <v>747.98</v>
      </c>
      <c r="AE485" s="36">
        <v>99.07</v>
      </c>
      <c r="AF485" s="36">
        <v>5.33</v>
      </c>
      <c r="AG485" s="36">
        <v>3.35</v>
      </c>
      <c r="AH485" s="36">
        <v>104.9</v>
      </c>
      <c r="AI485" s="36">
        <v>62.81</v>
      </c>
      <c r="AJ485" s="46">
        <f t="shared" ca="1" si="8"/>
        <v>5</v>
      </c>
      <c r="AK485" s="47">
        <v>0.81799591002045002</v>
      </c>
      <c r="AL485" s="48">
        <v>12.325600000000019</v>
      </c>
      <c r="AM485" s="1">
        <v>0</v>
      </c>
      <c r="AN485" s="1">
        <v>0</v>
      </c>
      <c r="AO485" s="1">
        <v>1</v>
      </c>
      <c r="AP485" s="1">
        <v>0</v>
      </c>
      <c r="AQ485" s="1">
        <v>0</v>
      </c>
      <c r="AR485" s="36">
        <v>0</v>
      </c>
      <c r="AS485" s="36">
        <v>1</v>
      </c>
      <c r="AT485" s="36">
        <v>1</v>
      </c>
      <c r="AU485" s="36">
        <v>2</v>
      </c>
    </row>
    <row r="486" spans="1:47">
      <c r="A486" s="49">
        <v>41911.75</v>
      </c>
      <c r="B486" s="36" t="s">
        <v>94</v>
      </c>
      <c r="C486" s="36" t="s">
        <v>101</v>
      </c>
      <c r="D486" s="36" t="s">
        <v>324</v>
      </c>
      <c r="E486" s="36" t="s">
        <v>102</v>
      </c>
      <c r="F486" s="36" t="s">
        <v>325</v>
      </c>
      <c r="G486" s="36">
        <v>2</v>
      </c>
      <c r="H486" s="36">
        <v>23</v>
      </c>
      <c r="I486" s="36">
        <v>10.88</v>
      </c>
      <c r="J486" s="36">
        <v>5.84</v>
      </c>
      <c r="K486" s="36">
        <v>971</v>
      </c>
      <c r="L486" s="36">
        <v>0</v>
      </c>
      <c r="M486" s="36">
        <v>0</v>
      </c>
      <c r="N486" s="36">
        <v>971</v>
      </c>
      <c r="O486" s="36">
        <v>11</v>
      </c>
      <c r="P486" s="36">
        <v>1.1299999999999999</v>
      </c>
      <c r="Q486" s="36">
        <v>515</v>
      </c>
      <c r="R486" s="36">
        <v>508</v>
      </c>
      <c r="S486" s="36">
        <v>0</v>
      </c>
      <c r="T486" s="36">
        <v>0</v>
      </c>
      <c r="U486" s="36">
        <v>98.64</v>
      </c>
      <c r="V486" s="36">
        <v>97.53</v>
      </c>
      <c r="W486" s="36">
        <v>508</v>
      </c>
      <c r="X486" s="36">
        <v>14</v>
      </c>
      <c r="Y486" s="36">
        <v>2.4700000000000002</v>
      </c>
      <c r="Z486" s="36">
        <v>932</v>
      </c>
      <c r="AA486" s="36">
        <v>930.97</v>
      </c>
      <c r="AB486" s="36">
        <v>99.89</v>
      </c>
      <c r="AC486" s="36">
        <v>994</v>
      </c>
      <c r="AD486" s="36">
        <v>989.03</v>
      </c>
      <c r="AE486" s="36">
        <v>99.5</v>
      </c>
      <c r="AF486" s="36">
        <v>6.43</v>
      </c>
      <c r="AG486" s="36">
        <v>3.2</v>
      </c>
      <c r="AH486" s="36">
        <v>110.03</v>
      </c>
      <c r="AI486" s="36">
        <v>49.78</v>
      </c>
      <c r="AJ486" s="46">
        <f t="shared" ca="1" si="8"/>
        <v>5</v>
      </c>
      <c r="AK486" s="47">
        <v>2.4732360527152601</v>
      </c>
      <c r="AL486" s="48">
        <v>12.720499999999994</v>
      </c>
      <c r="AM486" s="1">
        <v>0</v>
      </c>
      <c r="AN486" s="1">
        <v>0</v>
      </c>
      <c r="AO486" s="1">
        <v>2</v>
      </c>
      <c r="AP486" s="1">
        <v>0</v>
      </c>
      <c r="AQ486" s="1">
        <v>0</v>
      </c>
      <c r="AR486" s="36">
        <v>1</v>
      </c>
      <c r="AS486" s="36">
        <v>1</v>
      </c>
      <c r="AT486" s="36">
        <v>2</v>
      </c>
      <c r="AU486" s="36">
        <v>4</v>
      </c>
    </row>
    <row r="487" spans="1:47">
      <c r="A487" s="49">
        <v>41911.75</v>
      </c>
      <c r="B487" s="36" t="s">
        <v>94</v>
      </c>
      <c r="C487" s="36" t="s">
        <v>101</v>
      </c>
      <c r="D487" s="36" t="s">
        <v>1211</v>
      </c>
      <c r="E487" s="36" t="s">
        <v>102</v>
      </c>
      <c r="F487" s="36" t="s">
        <v>1212</v>
      </c>
      <c r="G487" s="36">
        <v>2</v>
      </c>
      <c r="H487" s="36">
        <v>23</v>
      </c>
      <c r="I487" s="36">
        <v>9.59</v>
      </c>
      <c r="J487" s="36">
        <v>5.08</v>
      </c>
      <c r="K487" s="36">
        <v>805</v>
      </c>
      <c r="L487" s="36">
        <v>0</v>
      </c>
      <c r="M487" s="36">
        <v>0</v>
      </c>
      <c r="N487" s="36">
        <v>805</v>
      </c>
      <c r="O487" s="36">
        <v>3</v>
      </c>
      <c r="P487" s="36">
        <v>0.37</v>
      </c>
      <c r="Q487" s="36">
        <v>307</v>
      </c>
      <c r="R487" s="36">
        <v>305</v>
      </c>
      <c r="S487" s="36">
        <v>0</v>
      </c>
      <c r="T487" s="36">
        <v>0</v>
      </c>
      <c r="U487" s="36">
        <v>99.35</v>
      </c>
      <c r="V487" s="36">
        <v>98.98</v>
      </c>
      <c r="W487" s="36">
        <v>305</v>
      </c>
      <c r="X487" s="36">
        <v>7</v>
      </c>
      <c r="Y487" s="36">
        <v>2.27</v>
      </c>
      <c r="Z487" s="36">
        <v>157</v>
      </c>
      <c r="AA487" s="36">
        <v>154</v>
      </c>
      <c r="AB487" s="36">
        <v>98.09</v>
      </c>
      <c r="AC487" s="36">
        <v>162</v>
      </c>
      <c r="AD487" s="36">
        <v>156.99</v>
      </c>
      <c r="AE487" s="36">
        <v>96.91</v>
      </c>
      <c r="AF487" s="36">
        <v>3.83</v>
      </c>
      <c r="AG487" s="36">
        <v>1.5277780000000001</v>
      </c>
      <c r="AH487" s="36">
        <v>75.400000000000006</v>
      </c>
      <c r="AI487" s="36">
        <v>39.86</v>
      </c>
      <c r="AJ487" s="46">
        <f t="shared" ca="1" si="8"/>
        <v>5</v>
      </c>
      <c r="AK487" s="47">
        <v>2.272801064969642</v>
      </c>
      <c r="AL487" s="48">
        <v>3.1313999999999877</v>
      </c>
      <c r="AM487" s="1">
        <v>0</v>
      </c>
      <c r="AN487" s="1">
        <v>0</v>
      </c>
      <c r="AO487" s="1">
        <v>1</v>
      </c>
      <c r="AP487" s="1">
        <v>0</v>
      </c>
      <c r="AQ487" s="1">
        <v>0</v>
      </c>
      <c r="AR487" s="36">
        <v>1</v>
      </c>
      <c r="AS487" s="36">
        <v>0</v>
      </c>
      <c r="AT487" s="36">
        <v>1</v>
      </c>
      <c r="AU487" s="36">
        <v>0</v>
      </c>
    </row>
    <row r="488" spans="1:47">
      <c r="A488" s="49">
        <v>41911.75</v>
      </c>
      <c r="B488" s="36" t="s">
        <v>94</v>
      </c>
      <c r="C488" s="36" t="s">
        <v>101</v>
      </c>
      <c r="D488" s="36" t="s">
        <v>326</v>
      </c>
      <c r="E488" s="36" t="s">
        <v>102</v>
      </c>
      <c r="F488" s="36" t="s">
        <v>846</v>
      </c>
      <c r="G488" s="36">
        <v>2</v>
      </c>
      <c r="H488" s="36">
        <v>23</v>
      </c>
      <c r="I488" s="36">
        <v>10.88</v>
      </c>
      <c r="J488" s="36">
        <v>5.84</v>
      </c>
      <c r="K488" s="36">
        <v>449</v>
      </c>
      <c r="L488" s="36">
        <v>0</v>
      </c>
      <c r="M488" s="36">
        <v>0</v>
      </c>
      <c r="N488" s="36">
        <v>449</v>
      </c>
      <c r="O488" s="36">
        <v>5</v>
      </c>
      <c r="P488" s="36">
        <v>1.1100000000000001</v>
      </c>
      <c r="Q488" s="36">
        <v>213</v>
      </c>
      <c r="R488" s="36">
        <v>212</v>
      </c>
      <c r="S488" s="36">
        <v>0</v>
      </c>
      <c r="T488" s="36">
        <v>0</v>
      </c>
      <c r="U488" s="36">
        <v>99.53</v>
      </c>
      <c r="V488" s="36">
        <v>98.43</v>
      </c>
      <c r="W488" s="36">
        <v>212</v>
      </c>
      <c r="X488" s="36">
        <v>9</v>
      </c>
      <c r="Y488" s="36">
        <v>4.29</v>
      </c>
      <c r="Z488" s="36">
        <v>493</v>
      </c>
      <c r="AA488" s="36">
        <v>493</v>
      </c>
      <c r="AB488" s="36">
        <v>100</v>
      </c>
      <c r="AC488" s="36">
        <v>493</v>
      </c>
      <c r="AD488" s="36">
        <v>490.98</v>
      </c>
      <c r="AE488" s="36">
        <v>99.59</v>
      </c>
      <c r="AF488" s="36">
        <v>2.99</v>
      </c>
      <c r="AG488" s="36">
        <v>0.57222220000000001</v>
      </c>
      <c r="AH488" s="36">
        <v>51.16</v>
      </c>
      <c r="AI488" s="36">
        <v>19.14</v>
      </c>
      <c r="AJ488" s="46">
        <f t="shared" ca="1" si="8"/>
        <v>5</v>
      </c>
      <c r="AK488" s="47">
        <v>4.2861224878559856</v>
      </c>
      <c r="AL488" s="48">
        <v>3.3440999999999854</v>
      </c>
      <c r="AM488" s="1">
        <v>0</v>
      </c>
      <c r="AN488" s="1">
        <v>0</v>
      </c>
      <c r="AO488" s="1">
        <v>1</v>
      </c>
      <c r="AP488" s="1">
        <v>0</v>
      </c>
      <c r="AQ488" s="1">
        <v>0</v>
      </c>
      <c r="AR488" s="36">
        <v>1</v>
      </c>
      <c r="AS488" s="36">
        <v>0</v>
      </c>
      <c r="AT488" s="36">
        <v>1</v>
      </c>
      <c r="AU488" s="36">
        <v>1</v>
      </c>
    </row>
    <row r="489" spans="1:47">
      <c r="A489" s="49">
        <v>41911.75</v>
      </c>
      <c r="B489" s="36" t="s">
        <v>94</v>
      </c>
      <c r="C489" s="36" t="s">
        <v>101</v>
      </c>
      <c r="D489" s="36" t="s">
        <v>285</v>
      </c>
      <c r="E489" s="36" t="s">
        <v>102</v>
      </c>
      <c r="F489" s="36" t="s">
        <v>660</v>
      </c>
      <c r="G489" s="36">
        <v>2</v>
      </c>
      <c r="H489" s="36">
        <v>23</v>
      </c>
      <c r="I489" s="36">
        <v>10.88</v>
      </c>
      <c r="J489" s="36">
        <v>5.84</v>
      </c>
      <c r="K489" s="36">
        <v>759</v>
      </c>
      <c r="L489" s="36">
        <v>0</v>
      </c>
      <c r="M489" s="36">
        <v>0</v>
      </c>
      <c r="N489" s="36">
        <v>759</v>
      </c>
      <c r="O489" s="36">
        <v>4</v>
      </c>
      <c r="P489" s="36">
        <v>0.53</v>
      </c>
      <c r="Q489" s="36">
        <v>350</v>
      </c>
      <c r="R489" s="36">
        <v>348</v>
      </c>
      <c r="S489" s="36">
        <v>0</v>
      </c>
      <c r="T489" s="36">
        <v>0</v>
      </c>
      <c r="U489" s="36">
        <v>99.43</v>
      </c>
      <c r="V489" s="36">
        <v>98.9</v>
      </c>
      <c r="W489" s="36">
        <v>348</v>
      </c>
      <c r="X489" s="36">
        <v>10</v>
      </c>
      <c r="Y489" s="36">
        <v>2.58</v>
      </c>
      <c r="Z489" s="36">
        <v>998</v>
      </c>
      <c r="AA489" s="36">
        <v>996</v>
      </c>
      <c r="AB489" s="36">
        <v>99.8</v>
      </c>
      <c r="AC489" s="36">
        <v>1046</v>
      </c>
      <c r="AD489" s="36">
        <v>1035.96</v>
      </c>
      <c r="AE489" s="36">
        <v>99.04</v>
      </c>
      <c r="AF489" s="36">
        <v>4.84</v>
      </c>
      <c r="AG489" s="36">
        <v>3.4333330000000002</v>
      </c>
      <c r="AH489" s="36">
        <v>82.83</v>
      </c>
      <c r="AI489" s="36">
        <v>70.95</v>
      </c>
      <c r="AJ489" s="46">
        <f t="shared" ca="1" si="8"/>
        <v>5</v>
      </c>
      <c r="AK489" s="47">
        <v>2.577585318074028</v>
      </c>
      <c r="AL489" s="48">
        <v>3.8499999999999801</v>
      </c>
      <c r="AM489" s="1">
        <v>0</v>
      </c>
      <c r="AN489" s="1">
        <v>0</v>
      </c>
      <c r="AO489" s="1">
        <v>1</v>
      </c>
      <c r="AP489" s="1">
        <v>0</v>
      </c>
      <c r="AQ489" s="1">
        <v>0</v>
      </c>
      <c r="AR489" s="36">
        <v>1</v>
      </c>
      <c r="AS489" s="36">
        <v>0</v>
      </c>
      <c r="AT489" s="36">
        <v>3</v>
      </c>
      <c r="AU489" s="36">
        <v>2</v>
      </c>
    </row>
    <row r="490" spans="1:47">
      <c r="A490" s="49">
        <v>41911.75</v>
      </c>
      <c r="B490" s="36" t="s">
        <v>94</v>
      </c>
      <c r="C490" s="36" t="s">
        <v>101</v>
      </c>
      <c r="D490" s="36" t="s">
        <v>285</v>
      </c>
      <c r="E490" s="36" t="s">
        <v>102</v>
      </c>
      <c r="F490" s="36" t="s">
        <v>1010</v>
      </c>
      <c r="G490" s="36">
        <v>3</v>
      </c>
      <c r="H490" s="36">
        <v>39</v>
      </c>
      <c r="I490" s="36">
        <v>16.690000000000001</v>
      </c>
      <c r="J490" s="36">
        <v>10.66</v>
      </c>
      <c r="K490" s="36">
        <v>1399</v>
      </c>
      <c r="L490" s="36">
        <v>0</v>
      </c>
      <c r="M490" s="36">
        <v>0</v>
      </c>
      <c r="N490" s="36">
        <v>1399</v>
      </c>
      <c r="O490" s="36">
        <v>10</v>
      </c>
      <c r="P490" s="36">
        <v>0.71</v>
      </c>
      <c r="Q490" s="36">
        <v>693</v>
      </c>
      <c r="R490" s="36">
        <v>688</v>
      </c>
      <c r="S490" s="36">
        <v>0</v>
      </c>
      <c r="T490" s="36">
        <v>0</v>
      </c>
      <c r="U490" s="36">
        <v>99.28</v>
      </c>
      <c r="V490" s="36">
        <v>98.58</v>
      </c>
      <c r="W490" s="36">
        <v>688</v>
      </c>
      <c r="X490" s="36">
        <v>14</v>
      </c>
      <c r="Y490" s="36">
        <v>2.16</v>
      </c>
      <c r="Z490" s="36">
        <v>1131</v>
      </c>
      <c r="AA490" s="36">
        <v>1127.04</v>
      </c>
      <c r="AB490" s="36">
        <v>99.65</v>
      </c>
      <c r="AC490" s="36">
        <v>1099</v>
      </c>
      <c r="AD490" s="36">
        <v>1088.01</v>
      </c>
      <c r="AE490" s="36">
        <v>99</v>
      </c>
      <c r="AF490" s="36">
        <v>8</v>
      </c>
      <c r="AG490" s="36">
        <v>5.5611110000000004</v>
      </c>
      <c r="AH490" s="36">
        <v>75.05</v>
      </c>
      <c r="AI490" s="36">
        <v>69.510000000000005</v>
      </c>
      <c r="AJ490" s="46">
        <f t="shared" ca="1" si="8"/>
        <v>5</v>
      </c>
      <c r="AK490" s="47">
        <v>2.1572645885017798</v>
      </c>
      <c r="AL490" s="48">
        <v>9.8406000000000127</v>
      </c>
      <c r="AM490" s="1">
        <v>0</v>
      </c>
      <c r="AN490" s="1">
        <v>0</v>
      </c>
      <c r="AO490" s="1">
        <v>1</v>
      </c>
      <c r="AP490" s="1">
        <v>0</v>
      </c>
      <c r="AQ490" s="1">
        <v>0</v>
      </c>
      <c r="AR490" s="36">
        <v>1</v>
      </c>
      <c r="AS490" s="36">
        <v>0</v>
      </c>
      <c r="AT490" s="36">
        <v>2</v>
      </c>
      <c r="AU490" s="36">
        <v>0</v>
      </c>
    </row>
    <row r="491" spans="1:47">
      <c r="A491" s="49">
        <v>41911.75</v>
      </c>
      <c r="B491" s="36" t="s">
        <v>94</v>
      </c>
      <c r="C491" s="36" t="s">
        <v>101</v>
      </c>
      <c r="D491" s="36" t="s">
        <v>234</v>
      </c>
      <c r="E491" s="36" t="s">
        <v>102</v>
      </c>
      <c r="F491" s="36" t="s">
        <v>751</v>
      </c>
      <c r="G491" s="36">
        <v>2</v>
      </c>
      <c r="H491" s="36">
        <v>23</v>
      </c>
      <c r="I491" s="36">
        <v>10.61</v>
      </c>
      <c r="J491" s="36">
        <v>5.84</v>
      </c>
      <c r="K491" s="36">
        <v>481</v>
      </c>
      <c r="L491" s="36">
        <v>0</v>
      </c>
      <c r="M491" s="36">
        <v>0</v>
      </c>
      <c r="N491" s="36">
        <v>481</v>
      </c>
      <c r="O491" s="36">
        <v>5</v>
      </c>
      <c r="P491" s="36">
        <v>1.04</v>
      </c>
      <c r="Q491" s="36">
        <v>222</v>
      </c>
      <c r="R491" s="36">
        <v>219</v>
      </c>
      <c r="S491" s="36">
        <v>0</v>
      </c>
      <c r="T491" s="36">
        <v>0</v>
      </c>
      <c r="U491" s="36">
        <v>98.65</v>
      </c>
      <c r="V491" s="36">
        <v>97.62</v>
      </c>
      <c r="W491" s="36">
        <v>219</v>
      </c>
      <c r="X491" s="36">
        <v>8</v>
      </c>
      <c r="Y491" s="36">
        <v>3.36</v>
      </c>
      <c r="Z491" s="36">
        <v>333</v>
      </c>
      <c r="AA491" s="36">
        <v>332</v>
      </c>
      <c r="AB491" s="36">
        <v>99.7</v>
      </c>
      <c r="AC491" s="36">
        <v>351</v>
      </c>
      <c r="AD491" s="36">
        <v>351</v>
      </c>
      <c r="AE491" s="36">
        <v>100</v>
      </c>
      <c r="AF491" s="36">
        <v>2.81</v>
      </c>
      <c r="AG491" s="36">
        <v>0.23888889999999999</v>
      </c>
      <c r="AH491" s="36">
        <v>48.02</v>
      </c>
      <c r="AI491" s="36">
        <v>8.51</v>
      </c>
      <c r="AJ491" s="46">
        <f t="shared" ca="1" si="8"/>
        <v>5</v>
      </c>
      <c r="AK491" s="47">
        <v>3.3613445378151261</v>
      </c>
      <c r="AL491" s="48">
        <v>5.2835999999999901</v>
      </c>
      <c r="AM491" s="1">
        <v>0</v>
      </c>
      <c r="AN491" s="1">
        <v>0</v>
      </c>
      <c r="AO491" s="1">
        <v>2</v>
      </c>
      <c r="AP491" s="1">
        <v>0</v>
      </c>
      <c r="AQ491" s="1">
        <v>0</v>
      </c>
      <c r="AR491" s="36">
        <v>1</v>
      </c>
      <c r="AS491" s="36">
        <v>1</v>
      </c>
      <c r="AT491" s="36">
        <v>2</v>
      </c>
      <c r="AU491" s="36">
        <v>2</v>
      </c>
    </row>
    <row r="492" spans="1:47">
      <c r="A492" s="49">
        <v>41911.75</v>
      </c>
      <c r="B492" s="36" t="s">
        <v>94</v>
      </c>
      <c r="C492" s="36" t="s">
        <v>101</v>
      </c>
      <c r="D492" s="36" t="s">
        <v>219</v>
      </c>
      <c r="E492" s="36" t="s">
        <v>102</v>
      </c>
      <c r="F492" s="36" t="s">
        <v>358</v>
      </c>
      <c r="G492" s="36">
        <v>2</v>
      </c>
      <c r="H492" s="36">
        <v>23</v>
      </c>
      <c r="I492" s="36">
        <v>10.88</v>
      </c>
      <c r="J492" s="36">
        <v>5.84</v>
      </c>
      <c r="K492" s="36">
        <v>1114</v>
      </c>
      <c r="L492" s="36">
        <v>0</v>
      </c>
      <c r="M492" s="36">
        <v>0</v>
      </c>
      <c r="N492" s="36">
        <v>1114</v>
      </c>
      <c r="O492" s="36">
        <v>6</v>
      </c>
      <c r="P492" s="36">
        <v>0.54</v>
      </c>
      <c r="Q492" s="36">
        <v>425</v>
      </c>
      <c r="R492" s="36">
        <v>422</v>
      </c>
      <c r="S492" s="36">
        <v>0</v>
      </c>
      <c r="T492" s="36">
        <v>0</v>
      </c>
      <c r="U492" s="36">
        <v>99.29</v>
      </c>
      <c r="V492" s="36">
        <v>98.75</v>
      </c>
      <c r="W492" s="36">
        <v>422</v>
      </c>
      <c r="X492" s="36">
        <v>11</v>
      </c>
      <c r="Y492" s="36">
        <v>2.62</v>
      </c>
      <c r="Z492" s="36">
        <v>96</v>
      </c>
      <c r="AA492" s="36">
        <v>93</v>
      </c>
      <c r="AB492" s="36">
        <v>96.88</v>
      </c>
      <c r="AC492" s="36">
        <v>91</v>
      </c>
      <c r="AD492" s="36">
        <v>91</v>
      </c>
      <c r="AE492" s="36">
        <v>100</v>
      </c>
      <c r="AF492" s="36">
        <v>5.08</v>
      </c>
      <c r="AG492" s="36">
        <v>1.0055559999999999</v>
      </c>
      <c r="AH492" s="36">
        <v>86.92</v>
      </c>
      <c r="AI492" s="36">
        <v>19.8</v>
      </c>
      <c r="AJ492" s="46">
        <f t="shared" ca="1" si="8"/>
        <v>5</v>
      </c>
      <c r="AK492" s="47">
        <v>2.6190476190476191</v>
      </c>
      <c r="AL492" s="48">
        <v>5.3125</v>
      </c>
      <c r="AM492" s="1">
        <v>0</v>
      </c>
      <c r="AN492" s="1">
        <v>0</v>
      </c>
      <c r="AO492" s="1">
        <v>1</v>
      </c>
      <c r="AP492" s="1">
        <v>0</v>
      </c>
      <c r="AQ492" s="1">
        <v>0</v>
      </c>
      <c r="AR492" s="36">
        <v>1</v>
      </c>
      <c r="AS492" s="36">
        <v>0</v>
      </c>
      <c r="AT492" s="36">
        <v>3</v>
      </c>
      <c r="AU492" s="36">
        <v>1</v>
      </c>
    </row>
    <row r="493" spans="1:47">
      <c r="A493" s="49">
        <v>41911.75</v>
      </c>
      <c r="B493" s="36" t="s">
        <v>94</v>
      </c>
      <c r="C493" s="36" t="s">
        <v>101</v>
      </c>
      <c r="D493" s="36" t="s">
        <v>219</v>
      </c>
      <c r="E493" s="36" t="s">
        <v>102</v>
      </c>
      <c r="F493" s="36" t="s">
        <v>587</v>
      </c>
      <c r="G493" s="36">
        <v>2</v>
      </c>
      <c r="H493" s="36">
        <v>23</v>
      </c>
      <c r="I493" s="36">
        <v>11</v>
      </c>
      <c r="J493" s="36">
        <v>5.84</v>
      </c>
      <c r="K493" s="36">
        <v>305</v>
      </c>
      <c r="L493" s="36">
        <v>0</v>
      </c>
      <c r="M493" s="36">
        <v>0</v>
      </c>
      <c r="N493" s="36">
        <v>305</v>
      </c>
      <c r="O493" s="36">
        <v>4</v>
      </c>
      <c r="P493" s="36">
        <v>1.31</v>
      </c>
      <c r="Q493" s="36">
        <v>138</v>
      </c>
      <c r="R493" s="36">
        <v>134</v>
      </c>
      <c r="S493" s="36">
        <v>0</v>
      </c>
      <c r="T493" s="36">
        <v>0</v>
      </c>
      <c r="U493" s="36">
        <v>97.1</v>
      </c>
      <c r="V493" s="36">
        <v>95.83</v>
      </c>
      <c r="W493" s="36">
        <v>134</v>
      </c>
      <c r="X493" s="36">
        <v>2</v>
      </c>
      <c r="Y493" s="36">
        <v>1.1000000000000001</v>
      </c>
      <c r="Z493" s="36">
        <v>456</v>
      </c>
      <c r="AA493" s="36">
        <v>455</v>
      </c>
      <c r="AB493" s="36">
        <v>99.78</v>
      </c>
      <c r="AC493" s="36">
        <v>504</v>
      </c>
      <c r="AD493" s="36">
        <v>502.99</v>
      </c>
      <c r="AE493" s="36">
        <v>99.8</v>
      </c>
      <c r="AF493" s="36">
        <v>2.95</v>
      </c>
      <c r="AG493" s="36">
        <v>0.35</v>
      </c>
      <c r="AH493" s="36">
        <v>50.5</v>
      </c>
      <c r="AI493" s="36">
        <v>11.86</v>
      </c>
      <c r="AJ493" s="46">
        <f t="shared" ca="1" si="8"/>
        <v>5</v>
      </c>
      <c r="AK493" s="47">
        <v>1.098961481400077</v>
      </c>
      <c r="AL493" s="48">
        <v>5.7546000000000026</v>
      </c>
      <c r="AM493" s="1">
        <v>0</v>
      </c>
      <c r="AN493" s="1">
        <v>0</v>
      </c>
      <c r="AO493" s="1">
        <v>1</v>
      </c>
      <c r="AP493" s="1">
        <v>0</v>
      </c>
      <c r="AQ493" s="1">
        <v>0</v>
      </c>
      <c r="AR493" s="36">
        <v>0</v>
      </c>
      <c r="AS493" s="36">
        <v>1</v>
      </c>
      <c r="AT493" s="36">
        <v>0</v>
      </c>
      <c r="AU493" s="36">
        <v>2</v>
      </c>
    </row>
    <row r="494" spans="1:47">
      <c r="A494" s="49">
        <v>41911.75</v>
      </c>
      <c r="B494" s="36" t="s">
        <v>94</v>
      </c>
      <c r="C494" s="36" t="s">
        <v>101</v>
      </c>
      <c r="D494" s="36" t="s">
        <v>294</v>
      </c>
      <c r="E494" s="36" t="s">
        <v>102</v>
      </c>
      <c r="F494" s="36" t="s">
        <v>328</v>
      </c>
      <c r="G494" s="36">
        <v>2</v>
      </c>
      <c r="H494" s="36">
        <v>23</v>
      </c>
      <c r="I494" s="36">
        <v>10.75</v>
      </c>
      <c r="J494" s="36">
        <v>5.84</v>
      </c>
      <c r="K494" s="36">
        <v>1284</v>
      </c>
      <c r="L494" s="36">
        <v>0</v>
      </c>
      <c r="M494" s="36">
        <v>0</v>
      </c>
      <c r="N494" s="36">
        <v>1284</v>
      </c>
      <c r="O494" s="36">
        <v>28</v>
      </c>
      <c r="P494" s="36">
        <v>2.1800000000000002</v>
      </c>
      <c r="Q494" s="36">
        <v>559</v>
      </c>
      <c r="R494" s="36">
        <v>513</v>
      </c>
      <c r="S494" s="36">
        <v>0</v>
      </c>
      <c r="T494" s="36">
        <v>0</v>
      </c>
      <c r="U494" s="36">
        <v>91.77</v>
      </c>
      <c r="V494" s="36">
        <v>89.77</v>
      </c>
      <c r="W494" s="36">
        <v>513</v>
      </c>
      <c r="X494" s="36">
        <v>14</v>
      </c>
      <c r="Y494" s="36">
        <v>2.44</v>
      </c>
      <c r="Z494" s="36">
        <v>726</v>
      </c>
      <c r="AA494" s="36">
        <v>723.97</v>
      </c>
      <c r="AB494" s="36">
        <v>99.72</v>
      </c>
      <c r="AC494" s="36">
        <v>787</v>
      </c>
      <c r="AD494" s="36">
        <v>784.01</v>
      </c>
      <c r="AE494" s="36">
        <v>99.62</v>
      </c>
      <c r="AF494" s="36">
        <v>6.97</v>
      </c>
      <c r="AG494" s="36">
        <v>4.1166669999999996</v>
      </c>
      <c r="AH494" s="36">
        <v>119.25</v>
      </c>
      <c r="AI494" s="36">
        <v>59.09</v>
      </c>
      <c r="AJ494" s="46">
        <f t="shared" ca="1" si="8"/>
        <v>5</v>
      </c>
      <c r="AK494" s="47">
        <v>2.4431104285913725</v>
      </c>
      <c r="AL494" s="48">
        <v>57.185700000000026</v>
      </c>
      <c r="AM494" s="1">
        <v>0</v>
      </c>
      <c r="AN494" s="1">
        <v>1</v>
      </c>
      <c r="AO494" s="1">
        <v>3</v>
      </c>
      <c r="AP494" s="1">
        <v>0</v>
      </c>
      <c r="AQ494" s="1">
        <v>1</v>
      </c>
      <c r="AR494" s="36">
        <v>1</v>
      </c>
      <c r="AS494" s="36">
        <v>1</v>
      </c>
      <c r="AT494" s="36">
        <v>6</v>
      </c>
      <c r="AU494" s="36">
        <v>4</v>
      </c>
    </row>
    <row r="495" spans="1:47">
      <c r="A495" s="49">
        <v>41911.75</v>
      </c>
      <c r="B495" s="36" t="s">
        <v>94</v>
      </c>
      <c r="C495" s="36" t="s">
        <v>101</v>
      </c>
      <c r="D495" s="36" t="s">
        <v>1213</v>
      </c>
      <c r="E495" s="36" t="s">
        <v>102</v>
      </c>
      <c r="F495" s="36" t="s">
        <v>1214</v>
      </c>
      <c r="G495" s="36">
        <v>2</v>
      </c>
      <c r="H495" s="36">
        <v>23</v>
      </c>
      <c r="I495" s="36">
        <v>9.2799999999999994</v>
      </c>
      <c r="J495" s="36">
        <v>4.34</v>
      </c>
      <c r="K495" s="36">
        <v>466</v>
      </c>
      <c r="L495" s="36">
        <v>0</v>
      </c>
      <c r="M495" s="36">
        <v>0</v>
      </c>
      <c r="N495" s="36">
        <v>466</v>
      </c>
      <c r="O495" s="36">
        <v>5</v>
      </c>
      <c r="P495" s="36">
        <v>1.07</v>
      </c>
      <c r="Q495" s="36">
        <v>168</v>
      </c>
      <c r="R495" s="36">
        <v>163</v>
      </c>
      <c r="S495" s="36">
        <v>0</v>
      </c>
      <c r="T495" s="36">
        <v>0</v>
      </c>
      <c r="U495" s="36">
        <v>97.02</v>
      </c>
      <c r="V495" s="36">
        <v>95.98</v>
      </c>
      <c r="W495" s="36">
        <v>163</v>
      </c>
      <c r="X495" s="36">
        <v>2</v>
      </c>
      <c r="Y495" s="36">
        <v>1.3</v>
      </c>
      <c r="Z495" s="36">
        <v>50</v>
      </c>
      <c r="AA495" s="36">
        <v>50</v>
      </c>
      <c r="AB495" s="36">
        <v>100</v>
      </c>
      <c r="AC495" s="36">
        <v>41</v>
      </c>
      <c r="AD495" s="36">
        <v>41</v>
      </c>
      <c r="AE495" s="36">
        <v>100</v>
      </c>
      <c r="AF495" s="36">
        <v>2.12</v>
      </c>
      <c r="AG495" s="36">
        <v>0.38333329999999999</v>
      </c>
      <c r="AH495" s="36">
        <v>48.71</v>
      </c>
      <c r="AI495" s="36">
        <v>18.11</v>
      </c>
      <c r="AJ495" s="46">
        <f t="shared" ca="1" si="8"/>
        <v>5</v>
      </c>
      <c r="AK495" s="47">
        <v>1.2987012987012987</v>
      </c>
      <c r="AL495" s="48">
        <v>6.7535999999999934</v>
      </c>
      <c r="AM495" s="1">
        <v>0</v>
      </c>
      <c r="AN495" s="1">
        <v>0</v>
      </c>
      <c r="AO495" s="1">
        <v>1</v>
      </c>
      <c r="AP495" s="1">
        <v>0</v>
      </c>
      <c r="AQ495" s="1">
        <v>0</v>
      </c>
      <c r="AR495" s="36">
        <v>0</v>
      </c>
      <c r="AS495" s="36">
        <v>1</v>
      </c>
      <c r="AT495" s="36">
        <v>0</v>
      </c>
      <c r="AU495" s="36">
        <v>1</v>
      </c>
    </row>
    <row r="496" spans="1:47">
      <c r="A496" s="49">
        <v>41911.75</v>
      </c>
      <c r="B496" s="36" t="s">
        <v>94</v>
      </c>
      <c r="C496" s="36" t="s">
        <v>101</v>
      </c>
      <c r="D496" s="36" t="s">
        <v>680</v>
      </c>
      <c r="E496" s="36" t="s">
        <v>102</v>
      </c>
      <c r="F496" s="36" t="s">
        <v>772</v>
      </c>
      <c r="G496" s="36">
        <v>4</v>
      </c>
      <c r="H496" s="36">
        <v>55</v>
      </c>
      <c r="I496" s="36">
        <v>22.95</v>
      </c>
      <c r="J496" s="36">
        <v>15.76</v>
      </c>
      <c r="K496" s="36">
        <v>2077</v>
      </c>
      <c r="L496" s="36">
        <v>0</v>
      </c>
      <c r="M496" s="36">
        <v>0</v>
      </c>
      <c r="N496" s="36">
        <v>2077</v>
      </c>
      <c r="O496" s="36">
        <v>3</v>
      </c>
      <c r="P496" s="36">
        <v>0.14000000000000001</v>
      </c>
      <c r="Q496" s="36">
        <v>1062</v>
      </c>
      <c r="R496" s="36">
        <v>1037</v>
      </c>
      <c r="S496" s="36">
        <v>20</v>
      </c>
      <c r="T496" s="36">
        <v>1.885014</v>
      </c>
      <c r="U496" s="36">
        <v>97.65</v>
      </c>
      <c r="V496" s="36">
        <v>97.51</v>
      </c>
      <c r="W496" s="36">
        <v>1037</v>
      </c>
      <c r="X496" s="36">
        <v>7</v>
      </c>
      <c r="Y496" s="36">
        <v>0.31</v>
      </c>
      <c r="Z496" s="36">
        <v>5594</v>
      </c>
      <c r="AA496" s="36">
        <v>5540.86</v>
      </c>
      <c r="AB496" s="36">
        <v>99.05</v>
      </c>
      <c r="AC496" s="36">
        <v>7892</v>
      </c>
      <c r="AD496" s="36">
        <v>7024.67</v>
      </c>
      <c r="AE496" s="36">
        <v>89.01</v>
      </c>
      <c r="AF496" s="36">
        <v>38.04</v>
      </c>
      <c r="AG496" s="36">
        <v>35.30556</v>
      </c>
      <c r="AH496" s="36">
        <v>241.36</v>
      </c>
      <c r="AI496" s="36">
        <v>92.81</v>
      </c>
      <c r="AJ496" s="46">
        <f t="shared" ca="1" si="8"/>
        <v>5</v>
      </c>
      <c r="AK496" s="47">
        <v>0.2776885207532499</v>
      </c>
      <c r="AL496" s="48">
        <v>26.443799999999946</v>
      </c>
      <c r="AM496" s="1">
        <v>0</v>
      </c>
      <c r="AN496" s="1">
        <v>0</v>
      </c>
      <c r="AO496" s="1">
        <v>1</v>
      </c>
      <c r="AP496" s="1">
        <v>0</v>
      </c>
      <c r="AQ496" s="1">
        <v>0</v>
      </c>
      <c r="AR496" s="36">
        <v>0</v>
      </c>
      <c r="AS496" s="36">
        <v>1</v>
      </c>
      <c r="AT496" s="36">
        <v>0</v>
      </c>
      <c r="AU496" s="36">
        <v>3</v>
      </c>
    </row>
    <row r="497" spans="1:47">
      <c r="A497" s="49">
        <v>41911.75</v>
      </c>
      <c r="B497" s="36" t="s">
        <v>94</v>
      </c>
      <c r="C497" s="36" t="s">
        <v>101</v>
      </c>
      <c r="D497" s="36" t="s">
        <v>289</v>
      </c>
      <c r="E497" s="36" t="s">
        <v>102</v>
      </c>
      <c r="F497" s="36" t="s">
        <v>290</v>
      </c>
      <c r="G497" s="36">
        <v>3</v>
      </c>
      <c r="H497" s="36">
        <v>39</v>
      </c>
      <c r="I497" s="36">
        <v>16.440000000000001</v>
      </c>
      <c r="J497" s="36">
        <v>9.83</v>
      </c>
      <c r="K497" s="36">
        <v>1828</v>
      </c>
      <c r="L497" s="36">
        <v>0</v>
      </c>
      <c r="M497" s="36">
        <v>0</v>
      </c>
      <c r="N497" s="36">
        <v>1828</v>
      </c>
      <c r="O497" s="36">
        <v>10</v>
      </c>
      <c r="P497" s="36">
        <v>0.55000000000000004</v>
      </c>
      <c r="Q497" s="36">
        <v>898</v>
      </c>
      <c r="R497" s="36">
        <v>894</v>
      </c>
      <c r="S497" s="36">
        <v>0</v>
      </c>
      <c r="T497" s="36">
        <v>0</v>
      </c>
      <c r="U497" s="36">
        <v>99.55</v>
      </c>
      <c r="V497" s="36">
        <v>99</v>
      </c>
      <c r="W497" s="36">
        <v>894</v>
      </c>
      <c r="X497" s="36">
        <v>25</v>
      </c>
      <c r="Y497" s="36">
        <v>2.97</v>
      </c>
      <c r="Z497" s="36">
        <v>1620</v>
      </c>
      <c r="AA497" s="36">
        <v>1619.03</v>
      </c>
      <c r="AB497" s="36">
        <v>99.94</v>
      </c>
      <c r="AC497" s="36">
        <v>1573</v>
      </c>
      <c r="AD497" s="36">
        <v>1567.02</v>
      </c>
      <c r="AE497" s="36">
        <v>99.62</v>
      </c>
      <c r="AF497" s="36">
        <v>12.2</v>
      </c>
      <c r="AG497" s="36">
        <v>6.4611109999999998</v>
      </c>
      <c r="AH497" s="36">
        <v>124.14</v>
      </c>
      <c r="AI497" s="36">
        <v>52.96</v>
      </c>
      <c r="AJ497" s="46">
        <f t="shared" ca="1" si="8"/>
        <v>5</v>
      </c>
      <c r="AK497" s="47">
        <v>2.9691564032826991</v>
      </c>
      <c r="AL497" s="48">
        <v>8.98</v>
      </c>
      <c r="AM497" s="1">
        <v>0</v>
      </c>
      <c r="AN497" s="1">
        <v>0</v>
      </c>
      <c r="AO497" s="1">
        <v>1</v>
      </c>
      <c r="AP497" s="1">
        <v>0</v>
      </c>
      <c r="AQ497" s="1">
        <v>0</v>
      </c>
      <c r="AR497" s="36">
        <v>1</v>
      </c>
      <c r="AS497" s="36">
        <v>0</v>
      </c>
      <c r="AT497" s="36">
        <v>7</v>
      </c>
      <c r="AU497" s="36">
        <v>0</v>
      </c>
    </row>
    <row r="498" spans="1:47">
      <c r="A498" s="49">
        <v>41911.75</v>
      </c>
      <c r="B498" s="36" t="s">
        <v>94</v>
      </c>
      <c r="C498" s="36" t="s">
        <v>101</v>
      </c>
      <c r="D498" s="36" t="s">
        <v>203</v>
      </c>
      <c r="E498" s="36" t="s">
        <v>102</v>
      </c>
      <c r="F498" s="36" t="s">
        <v>206</v>
      </c>
      <c r="G498" s="36">
        <v>2</v>
      </c>
      <c r="H498" s="36">
        <v>23</v>
      </c>
      <c r="I498" s="36">
        <v>10.93</v>
      </c>
      <c r="J498" s="36">
        <v>5.84</v>
      </c>
      <c r="K498" s="36">
        <v>445</v>
      </c>
      <c r="L498" s="36">
        <v>0</v>
      </c>
      <c r="M498" s="36">
        <v>0</v>
      </c>
      <c r="N498" s="36">
        <v>445</v>
      </c>
      <c r="O498" s="36">
        <v>6</v>
      </c>
      <c r="P498" s="36">
        <v>1.35</v>
      </c>
      <c r="Q498" s="36">
        <v>113</v>
      </c>
      <c r="R498" s="36">
        <v>108</v>
      </c>
      <c r="S498" s="36">
        <v>0</v>
      </c>
      <c r="T498" s="36">
        <v>0</v>
      </c>
      <c r="U498" s="36">
        <v>95.58</v>
      </c>
      <c r="V498" s="36">
        <v>94.29</v>
      </c>
      <c r="W498" s="36">
        <v>108</v>
      </c>
      <c r="X498" s="36">
        <v>9</v>
      </c>
      <c r="Y498" s="36">
        <v>6.67</v>
      </c>
      <c r="Z498" s="36">
        <v>146</v>
      </c>
      <c r="AA498" s="36">
        <v>146</v>
      </c>
      <c r="AB498" s="36">
        <v>100</v>
      </c>
      <c r="AC498" s="36">
        <v>176</v>
      </c>
      <c r="AD498" s="36">
        <v>173.01</v>
      </c>
      <c r="AE498" s="36">
        <v>98.3</v>
      </c>
      <c r="AF498" s="36">
        <v>1.82</v>
      </c>
      <c r="AG498" s="36">
        <v>5.5555559999999997E-3</v>
      </c>
      <c r="AH498" s="36">
        <v>31.19</v>
      </c>
      <c r="AI498" s="36">
        <v>0.3</v>
      </c>
      <c r="AJ498" s="46">
        <f t="shared" ca="1" si="8"/>
        <v>5</v>
      </c>
      <c r="AK498" s="47">
        <v>6.6661728760832535</v>
      </c>
      <c r="AL498" s="48">
        <v>6.452299999999993</v>
      </c>
      <c r="AM498" s="1">
        <v>1</v>
      </c>
      <c r="AN498" s="1">
        <v>1</v>
      </c>
      <c r="AO498" s="1">
        <v>4</v>
      </c>
      <c r="AP498" s="1">
        <v>2</v>
      </c>
      <c r="AQ498" s="1">
        <v>1</v>
      </c>
      <c r="AR498" s="36">
        <v>1</v>
      </c>
      <c r="AS498" s="36">
        <v>1</v>
      </c>
      <c r="AT498" s="36">
        <v>2</v>
      </c>
      <c r="AU498" s="36">
        <v>1</v>
      </c>
    </row>
    <row r="499" spans="1:47">
      <c r="A499" s="49">
        <v>41911.75</v>
      </c>
      <c r="B499" s="36" t="s">
        <v>94</v>
      </c>
      <c r="C499" s="36" t="s">
        <v>101</v>
      </c>
      <c r="D499" s="36" t="s">
        <v>295</v>
      </c>
      <c r="E499" s="36" t="s">
        <v>102</v>
      </c>
      <c r="F499" s="36" t="s">
        <v>584</v>
      </c>
      <c r="G499" s="36">
        <v>2</v>
      </c>
      <c r="H499" s="36">
        <v>23</v>
      </c>
      <c r="I499" s="36">
        <v>8.86</v>
      </c>
      <c r="J499" s="36">
        <v>4.34</v>
      </c>
      <c r="K499" s="36">
        <v>952</v>
      </c>
      <c r="L499" s="36">
        <v>0</v>
      </c>
      <c r="M499" s="36">
        <v>0</v>
      </c>
      <c r="N499" s="36">
        <v>952</v>
      </c>
      <c r="O499" s="36">
        <v>12</v>
      </c>
      <c r="P499" s="36">
        <v>1.26</v>
      </c>
      <c r="Q499" s="36">
        <v>477</v>
      </c>
      <c r="R499" s="36">
        <v>472</v>
      </c>
      <c r="S499" s="36">
        <v>0</v>
      </c>
      <c r="T499" s="36">
        <v>0</v>
      </c>
      <c r="U499" s="36">
        <v>98.95</v>
      </c>
      <c r="V499" s="36">
        <v>97.7</v>
      </c>
      <c r="W499" s="36">
        <v>472</v>
      </c>
      <c r="X499" s="36">
        <v>2</v>
      </c>
      <c r="Y499" s="36">
        <v>0.52</v>
      </c>
      <c r="Z499" s="36">
        <v>1324</v>
      </c>
      <c r="AA499" s="36">
        <v>1322.94</v>
      </c>
      <c r="AB499" s="36">
        <v>99.92</v>
      </c>
      <c r="AC499" s="36">
        <v>1241</v>
      </c>
      <c r="AD499" s="36">
        <v>1238.02</v>
      </c>
      <c r="AE499" s="36">
        <v>99.76</v>
      </c>
      <c r="AF499" s="36">
        <v>6.06</v>
      </c>
      <c r="AG499" s="36">
        <v>4.9222219999999997</v>
      </c>
      <c r="AH499" s="36">
        <v>139.37</v>
      </c>
      <c r="AI499" s="36">
        <v>81.28</v>
      </c>
      <c r="AJ499" s="46">
        <f t="shared" ca="1" si="8"/>
        <v>5</v>
      </c>
      <c r="AK499" s="47">
        <v>0.5166890565257829</v>
      </c>
      <c r="AL499" s="48">
        <v>10.970999999999986</v>
      </c>
      <c r="AM499" s="1">
        <v>0</v>
      </c>
      <c r="AN499" s="1">
        <v>0</v>
      </c>
      <c r="AO499" s="1">
        <v>1</v>
      </c>
      <c r="AP499" s="1">
        <v>0</v>
      </c>
      <c r="AQ499" s="1">
        <v>0</v>
      </c>
      <c r="AR499" s="36">
        <v>0</v>
      </c>
      <c r="AS499" s="36">
        <v>1</v>
      </c>
      <c r="AT499" s="36">
        <v>2</v>
      </c>
      <c r="AU499" s="36">
        <v>1</v>
      </c>
    </row>
    <row r="500" spans="1:47">
      <c r="A500" s="49">
        <v>41911.75</v>
      </c>
      <c r="B500" s="36" t="s">
        <v>94</v>
      </c>
      <c r="C500" s="36" t="s">
        <v>101</v>
      </c>
      <c r="D500" s="36" t="s">
        <v>295</v>
      </c>
      <c r="E500" s="36" t="s">
        <v>102</v>
      </c>
      <c r="F500" s="36" t="s">
        <v>296</v>
      </c>
      <c r="G500" s="36">
        <v>3</v>
      </c>
      <c r="H500" s="36">
        <v>47</v>
      </c>
      <c r="I500" s="36">
        <v>17</v>
      </c>
      <c r="J500" s="36">
        <v>10.66</v>
      </c>
      <c r="K500" s="36">
        <v>776</v>
      </c>
      <c r="L500" s="36">
        <v>0</v>
      </c>
      <c r="M500" s="36">
        <v>0</v>
      </c>
      <c r="N500" s="36">
        <v>776</v>
      </c>
      <c r="O500" s="36">
        <v>7</v>
      </c>
      <c r="P500" s="36">
        <v>0.9</v>
      </c>
      <c r="Q500" s="36">
        <v>404</v>
      </c>
      <c r="R500" s="36">
        <v>399</v>
      </c>
      <c r="S500" s="36">
        <v>0</v>
      </c>
      <c r="T500" s="36">
        <v>0</v>
      </c>
      <c r="U500" s="36">
        <v>98.76</v>
      </c>
      <c r="V500" s="36">
        <v>97.87</v>
      </c>
      <c r="W500" s="36">
        <v>399</v>
      </c>
      <c r="X500" s="36">
        <v>13</v>
      </c>
      <c r="Y500" s="36">
        <v>2.78</v>
      </c>
      <c r="Z500" s="36">
        <v>922</v>
      </c>
      <c r="AA500" s="36">
        <v>922</v>
      </c>
      <c r="AB500" s="36">
        <v>100</v>
      </c>
      <c r="AC500" s="36">
        <v>992</v>
      </c>
      <c r="AD500" s="36">
        <v>991.01</v>
      </c>
      <c r="AE500" s="36">
        <v>99.9</v>
      </c>
      <c r="AF500" s="36">
        <v>6.65</v>
      </c>
      <c r="AG500" s="36">
        <v>1.3777779999999999</v>
      </c>
      <c r="AH500" s="36">
        <v>62.38</v>
      </c>
      <c r="AI500" s="36">
        <v>20.72</v>
      </c>
      <c r="AJ500" s="46">
        <f t="shared" ca="1" si="8"/>
        <v>5</v>
      </c>
      <c r="AK500" s="47">
        <v>2.7777184248199824</v>
      </c>
      <c r="AL500" s="48">
        <v>8.6051999999999822</v>
      </c>
      <c r="AM500" s="1">
        <v>0</v>
      </c>
      <c r="AN500" s="1">
        <v>0</v>
      </c>
      <c r="AO500" s="1">
        <v>2</v>
      </c>
      <c r="AP500" s="1">
        <v>0</v>
      </c>
      <c r="AQ500" s="1">
        <v>1</v>
      </c>
      <c r="AR500" s="36">
        <v>1</v>
      </c>
      <c r="AS500" s="36">
        <v>1</v>
      </c>
      <c r="AT500" s="36">
        <v>5</v>
      </c>
      <c r="AU500" s="36">
        <v>6</v>
      </c>
    </row>
    <row r="501" spans="1:47">
      <c r="A501" s="49">
        <v>41911.75</v>
      </c>
      <c r="B501" s="36" t="s">
        <v>94</v>
      </c>
      <c r="C501" s="36" t="s">
        <v>101</v>
      </c>
      <c r="D501" s="36" t="s">
        <v>295</v>
      </c>
      <c r="E501" s="36" t="s">
        <v>102</v>
      </c>
      <c r="F501" s="36" t="s">
        <v>910</v>
      </c>
      <c r="G501" s="36">
        <v>3</v>
      </c>
      <c r="H501" s="36">
        <v>39</v>
      </c>
      <c r="I501" s="36">
        <v>16.53</v>
      </c>
      <c r="J501" s="36">
        <v>10.66</v>
      </c>
      <c r="K501" s="36">
        <v>699</v>
      </c>
      <c r="L501" s="36">
        <v>0</v>
      </c>
      <c r="M501" s="36">
        <v>0</v>
      </c>
      <c r="N501" s="36">
        <v>699</v>
      </c>
      <c r="O501" s="36">
        <v>3</v>
      </c>
      <c r="P501" s="36">
        <v>0.43</v>
      </c>
      <c r="Q501" s="36">
        <v>345</v>
      </c>
      <c r="R501" s="36">
        <v>341</v>
      </c>
      <c r="S501" s="36">
        <v>0</v>
      </c>
      <c r="T501" s="36">
        <v>0</v>
      </c>
      <c r="U501" s="36">
        <v>98.84</v>
      </c>
      <c r="V501" s="36">
        <v>98.41</v>
      </c>
      <c r="W501" s="36">
        <v>341</v>
      </c>
      <c r="X501" s="36">
        <v>8</v>
      </c>
      <c r="Y501" s="36">
        <v>2.2200000000000002</v>
      </c>
      <c r="Z501" s="36">
        <v>1158</v>
      </c>
      <c r="AA501" s="36">
        <v>1158</v>
      </c>
      <c r="AB501" s="36">
        <v>100</v>
      </c>
      <c r="AC501" s="36">
        <v>1179</v>
      </c>
      <c r="AD501" s="36">
        <v>1177</v>
      </c>
      <c r="AE501" s="36">
        <v>99.83</v>
      </c>
      <c r="AF501" s="36">
        <v>5.37</v>
      </c>
      <c r="AG501" s="36">
        <v>2.0555560000000002</v>
      </c>
      <c r="AH501" s="36">
        <v>50.34</v>
      </c>
      <c r="AI501" s="36">
        <v>38.299999999999997</v>
      </c>
      <c r="AJ501" s="46">
        <f t="shared" ca="1" si="8"/>
        <v>5</v>
      </c>
      <c r="AK501" s="47">
        <v>2.2222222222222223</v>
      </c>
      <c r="AL501" s="48">
        <v>5.4855000000000125</v>
      </c>
      <c r="AM501" s="1">
        <v>0</v>
      </c>
      <c r="AN501" s="1">
        <v>0</v>
      </c>
      <c r="AO501" s="1">
        <v>1</v>
      </c>
      <c r="AP501" s="1">
        <v>0</v>
      </c>
      <c r="AQ501" s="1">
        <v>0</v>
      </c>
      <c r="AR501" s="36">
        <v>1</v>
      </c>
      <c r="AS501" s="36">
        <v>0</v>
      </c>
      <c r="AT501" s="36">
        <v>4</v>
      </c>
      <c r="AU501" s="36">
        <v>1</v>
      </c>
    </row>
    <row r="502" spans="1:47">
      <c r="A502" s="49">
        <v>41911.75</v>
      </c>
      <c r="B502" s="36" t="s">
        <v>94</v>
      </c>
      <c r="C502" s="36" t="s">
        <v>101</v>
      </c>
      <c r="D502" s="36" t="s">
        <v>216</v>
      </c>
      <c r="E502" s="36" t="s">
        <v>102</v>
      </c>
      <c r="F502" s="36" t="s">
        <v>795</v>
      </c>
      <c r="G502" s="36">
        <v>2</v>
      </c>
      <c r="H502" s="36">
        <v>23</v>
      </c>
      <c r="I502" s="36">
        <v>10.84</v>
      </c>
      <c r="J502" s="36">
        <v>5.84</v>
      </c>
      <c r="K502" s="36">
        <v>539</v>
      </c>
      <c r="L502" s="36">
        <v>0</v>
      </c>
      <c r="M502" s="36">
        <v>0</v>
      </c>
      <c r="N502" s="36">
        <v>539</v>
      </c>
      <c r="O502" s="36">
        <v>4</v>
      </c>
      <c r="P502" s="36">
        <v>0.74</v>
      </c>
      <c r="Q502" s="36">
        <v>267</v>
      </c>
      <c r="R502" s="36">
        <v>263</v>
      </c>
      <c r="S502" s="36">
        <v>0</v>
      </c>
      <c r="T502" s="36">
        <v>0</v>
      </c>
      <c r="U502" s="36">
        <v>98.5</v>
      </c>
      <c r="V502" s="36">
        <v>97.77</v>
      </c>
      <c r="W502" s="36">
        <v>263</v>
      </c>
      <c r="X502" s="36">
        <v>5</v>
      </c>
      <c r="Y502" s="36">
        <v>1.99</v>
      </c>
      <c r="Z502" s="36">
        <v>585</v>
      </c>
      <c r="AA502" s="36">
        <v>576.99</v>
      </c>
      <c r="AB502" s="36">
        <v>98.63</v>
      </c>
      <c r="AC502" s="36">
        <v>566</v>
      </c>
      <c r="AD502" s="36">
        <v>564.98</v>
      </c>
      <c r="AE502" s="36">
        <v>99.82</v>
      </c>
      <c r="AF502" s="36">
        <v>3.63</v>
      </c>
      <c r="AG502" s="36">
        <v>1.427778</v>
      </c>
      <c r="AH502" s="36">
        <v>62.19</v>
      </c>
      <c r="AI502" s="36">
        <v>39.299999999999997</v>
      </c>
      <c r="AJ502" s="46">
        <f t="shared" ca="1" si="8"/>
        <v>5</v>
      </c>
      <c r="AK502" s="47">
        <v>1.9921112394916132</v>
      </c>
      <c r="AL502" s="48">
        <v>5.9541000000000111</v>
      </c>
      <c r="AM502" s="1">
        <v>0</v>
      </c>
      <c r="AN502" s="1">
        <v>0</v>
      </c>
      <c r="AO502" s="1">
        <v>1</v>
      </c>
      <c r="AP502" s="1">
        <v>0</v>
      </c>
      <c r="AQ502" s="1">
        <v>0</v>
      </c>
      <c r="AR502" s="36">
        <v>0</v>
      </c>
      <c r="AS502" s="36">
        <v>1</v>
      </c>
      <c r="AT502" s="36">
        <v>1</v>
      </c>
      <c r="AU502" s="36">
        <v>2</v>
      </c>
    </row>
    <row r="503" spans="1:47">
      <c r="A503" s="49">
        <v>41911.75</v>
      </c>
      <c r="B503" s="36" t="s">
        <v>94</v>
      </c>
      <c r="C503" s="36" t="s">
        <v>101</v>
      </c>
      <c r="D503" s="36" t="s">
        <v>216</v>
      </c>
      <c r="E503" s="36" t="s">
        <v>102</v>
      </c>
      <c r="F503" s="36" t="s">
        <v>292</v>
      </c>
      <c r="G503" s="36">
        <v>2</v>
      </c>
      <c r="H503" s="36">
        <v>23</v>
      </c>
      <c r="I503" s="36">
        <v>10.84</v>
      </c>
      <c r="J503" s="36">
        <v>5.84</v>
      </c>
      <c r="K503" s="36">
        <v>749</v>
      </c>
      <c r="L503" s="36">
        <v>0</v>
      </c>
      <c r="M503" s="36">
        <v>0</v>
      </c>
      <c r="N503" s="36">
        <v>749</v>
      </c>
      <c r="O503" s="36">
        <v>3</v>
      </c>
      <c r="P503" s="36">
        <v>0.4</v>
      </c>
      <c r="Q503" s="36">
        <v>337</v>
      </c>
      <c r="R503" s="36">
        <v>330</v>
      </c>
      <c r="S503" s="36">
        <v>0</v>
      </c>
      <c r="T503" s="36">
        <v>0</v>
      </c>
      <c r="U503" s="36">
        <v>97.92</v>
      </c>
      <c r="V503" s="36">
        <v>97.53</v>
      </c>
      <c r="W503" s="36">
        <v>330</v>
      </c>
      <c r="X503" s="36">
        <v>5</v>
      </c>
      <c r="Y503" s="36">
        <v>1.42</v>
      </c>
      <c r="Z503" s="36">
        <v>536</v>
      </c>
      <c r="AA503" s="36">
        <v>531.98</v>
      </c>
      <c r="AB503" s="36">
        <v>99.25</v>
      </c>
      <c r="AC503" s="36">
        <v>561</v>
      </c>
      <c r="AD503" s="36">
        <v>555</v>
      </c>
      <c r="AE503" s="36">
        <v>98.93</v>
      </c>
      <c r="AF503" s="36">
        <v>4.57</v>
      </c>
      <c r="AG503" s="36">
        <v>1.3333330000000001</v>
      </c>
      <c r="AH503" s="36">
        <v>78.17</v>
      </c>
      <c r="AI503" s="36">
        <v>29.2</v>
      </c>
      <c r="AJ503" s="46">
        <f t="shared" ca="1" si="8"/>
        <v>5</v>
      </c>
      <c r="AK503" s="47">
        <v>1.4163503484221858</v>
      </c>
      <c r="AL503" s="48">
        <v>8.3238999999999965</v>
      </c>
      <c r="AM503" s="1">
        <v>0</v>
      </c>
      <c r="AN503" s="1">
        <v>0</v>
      </c>
      <c r="AO503" s="1">
        <v>1</v>
      </c>
      <c r="AP503" s="1">
        <v>0</v>
      </c>
      <c r="AQ503" s="1">
        <v>0</v>
      </c>
      <c r="AR503" s="36">
        <v>0</v>
      </c>
      <c r="AS503" s="36">
        <v>1</v>
      </c>
      <c r="AT503" s="36">
        <v>5</v>
      </c>
      <c r="AU503" s="36">
        <v>7</v>
      </c>
    </row>
    <row r="504" spans="1:47">
      <c r="A504" s="49">
        <v>41911.75</v>
      </c>
      <c r="B504" s="36" t="s">
        <v>94</v>
      </c>
      <c r="C504" s="36" t="s">
        <v>101</v>
      </c>
      <c r="D504" s="36" t="s">
        <v>339</v>
      </c>
      <c r="E504" s="36" t="s">
        <v>102</v>
      </c>
      <c r="F504" s="36" t="s">
        <v>340</v>
      </c>
      <c r="G504" s="36">
        <v>3</v>
      </c>
      <c r="H504" s="36">
        <v>39</v>
      </c>
      <c r="I504" s="36">
        <v>16.86</v>
      </c>
      <c r="J504" s="36">
        <v>10.66</v>
      </c>
      <c r="K504" s="36">
        <v>1447</v>
      </c>
      <c r="L504" s="36">
        <v>0</v>
      </c>
      <c r="M504" s="36">
        <v>0</v>
      </c>
      <c r="N504" s="36">
        <v>1447</v>
      </c>
      <c r="O504" s="36">
        <v>19</v>
      </c>
      <c r="P504" s="36">
        <v>1.31</v>
      </c>
      <c r="Q504" s="36">
        <v>496</v>
      </c>
      <c r="R504" s="36">
        <v>486</v>
      </c>
      <c r="S504" s="36">
        <v>0</v>
      </c>
      <c r="T504" s="36">
        <v>0</v>
      </c>
      <c r="U504" s="36">
        <v>97.98</v>
      </c>
      <c r="V504" s="36">
        <v>96.7</v>
      </c>
      <c r="W504" s="36">
        <v>486</v>
      </c>
      <c r="X504" s="36">
        <v>9</v>
      </c>
      <c r="Y504" s="36">
        <v>1.8</v>
      </c>
      <c r="Z504" s="36">
        <v>204</v>
      </c>
      <c r="AA504" s="36">
        <v>200</v>
      </c>
      <c r="AB504" s="36">
        <v>98.04</v>
      </c>
      <c r="AC504" s="36">
        <v>215</v>
      </c>
      <c r="AD504" s="36">
        <v>213</v>
      </c>
      <c r="AE504" s="36">
        <v>99.07</v>
      </c>
      <c r="AF504" s="36">
        <v>7.19</v>
      </c>
      <c r="AG504" s="36">
        <v>0.73888889999999996</v>
      </c>
      <c r="AH504" s="36">
        <v>67.489999999999995</v>
      </c>
      <c r="AI504" s="36">
        <v>10.27</v>
      </c>
      <c r="AJ504" s="46">
        <f t="shared" ca="1" si="8"/>
        <v>5</v>
      </c>
      <c r="AK504" s="47">
        <v>1.8036072144288577</v>
      </c>
      <c r="AL504" s="48">
        <v>16.367999999999984</v>
      </c>
      <c r="AM504" s="1">
        <v>0</v>
      </c>
      <c r="AN504" s="1">
        <v>0</v>
      </c>
      <c r="AO504" s="1">
        <v>1</v>
      </c>
      <c r="AP504" s="1">
        <v>0</v>
      </c>
      <c r="AQ504" s="1">
        <v>0</v>
      </c>
      <c r="AR504" s="36">
        <v>0</v>
      </c>
      <c r="AS504" s="36">
        <v>1</v>
      </c>
      <c r="AT504" s="36">
        <v>1</v>
      </c>
      <c r="AU504" s="36">
        <v>6</v>
      </c>
    </row>
    <row r="505" spans="1:47">
      <c r="A505" s="49">
        <v>41911.75</v>
      </c>
      <c r="B505" s="36" t="s">
        <v>94</v>
      </c>
      <c r="C505" s="36" t="s">
        <v>101</v>
      </c>
      <c r="D505" s="36" t="s">
        <v>640</v>
      </c>
      <c r="E505" s="36" t="s">
        <v>102</v>
      </c>
      <c r="F505" s="36" t="s">
        <v>1215</v>
      </c>
      <c r="G505" s="36">
        <v>3</v>
      </c>
      <c r="H505" s="36">
        <v>39</v>
      </c>
      <c r="I505" s="36">
        <v>15.77</v>
      </c>
      <c r="J505" s="36">
        <v>9.83</v>
      </c>
      <c r="K505" s="36">
        <v>2498</v>
      </c>
      <c r="L505" s="36">
        <v>0</v>
      </c>
      <c r="M505" s="36">
        <v>0</v>
      </c>
      <c r="N505" s="36">
        <v>2498</v>
      </c>
      <c r="O505" s="36">
        <v>10</v>
      </c>
      <c r="P505" s="36">
        <v>0.4</v>
      </c>
      <c r="Q505" s="36">
        <v>661</v>
      </c>
      <c r="R505" s="36">
        <v>662</v>
      </c>
      <c r="S505" s="36">
        <v>0</v>
      </c>
      <c r="T505" s="36">
        <v>0</v>
      </c>
      <c r="U505" s="36">
        <v>100.15</v>
      </c>
      <c r="V505" s="36">
        <v>99.75</v>
      </c>
      <c r="W505" s="36">
        <v>662</v>
      </c>
      <c r="X505" s="36">
        <v>15</v>
      </c>
      <c r="Y505" s="36">
        <v>2.25</v>
      </c>
      <c r="Z505" s="36">
        <v>959</v>
      </c>
      <c r="AA505" s="36">
        <v>928.02</v>
      </c>
      <c r="AB505" s="36">
        <v>96.77</v>
      </c>
      <c r="AC505" s="36">
        <v>944</v>
      </c>
      <c r="AD505" s="36">
        <v>932.96</v>
      </c>
      <c r="AE505" s="36">
        <v>98.83</v>
      </c>
      <c r="AF505" s="36">
        <v>7.34</v>
      </c>
      <c r="AG505" s="36">
        <v>2.8722219999999998</v>
      </c>
      <c r="AH505" s="36">
        <v>74.67</v>
      </c>
      <c r="AI505" s="36">
        <v>39.14</v>
      </c>
      <c r="AJ505" s="46">
        <f t="shared" ca="1" si="8"/>
        <v>5</v>
      </c>
      <c r="AK505" s="47">
        <v>2.2490778780699912</v>
      </c>
      <c r="AL505" s="48">
        <v>1.6525000000000001</v>
      </c>
      <c r="AM505" s="1">
        <v>0</v>
      </c>
      <c r="AN505" s="1">
        <v>0</v>
      </c>
      <c r="AO505" s="1">
        <v>1</v>
      </c>
      <c r="AP505" s="1">
        <v>0</v>
      </c>
      <c r="AQ505" s="1">
        <v>0</v>
      </c>
      <c r="AR505" s="36">
        <v>1</v>
      </c>
      <c r="AS505" s="36">
        <v>0</v>
      </c>
      <c r="AT505" s="36">
        <v>1</v>
      </c>
      <c r="AU505" s="36">
        <v>0</v>
      </c>
    </row>
    <row r="506" spans="1:47">
      <c r="A506" s="49">
        <v>41911.75</v>
      </c>
      <c r="B506" s="36" t="s">
        <v>94</v>
      </c>
      <c r="C506" s="36" t="s">
        <v>101</v>
      </c>
      <c r="D506" s="36" t="s">
        <v>557</v>
      </c>
      <c r="E506" s="36" t="s">
        <v>102</v>
      </c>
      <c r="F506" s="36" t="s">
        <v>885</v>
      </c>
      <c r="G506" s="36">
        <v>2</v>
      </c>
      <c r="H506" s="36">
        <v>23</v>
      </c>
      <c r="I506" s="36">
        <v>10.84</v>
      </c>
      <c r="J506" s="36">
        <v>5.84</v>
      </c>
      <c r="K506" s="36">
        <v>1110</v>
      </c>
      <c r="L506" s="36">
        <v>0</v>
      </c>
      <c r="M506" s="36">
        <v>0</v>
      </c>
      <c r="N506" s="36">
        <v>1110</v>
      </c>
      <c r="O506" s="36">
        <v>8</v>
      </c>
      <c r="P506" s="36">
        <v>0.72</v>
      </c>
      <c r="Q506" s="36">
        <v>487</v>
      </c>
      <c r="R506" s="36">
        <v>482</v>
      </c>
      <c r="S506" s="36">
        <v>0</v>
      </c>
      <c r="T506" s="36">
        <v>0</v>
      </c>
      <c r="U506" s="36">
        <v>98.97</v>
      </c>
      <c r="V506" s="36">
        <v>98.26</v>
      </c>
      <c r="W506" s="36">
        <v>482</v>
      </c>
      <c r="X506" s="36">
        <v>14</v>
      </c>
      <c r="Y506" s="36">
        <v>3.1</v>
      </c>
      <c r="Z506" s="36">
        <v>284</v>
      </c>
      <c r="AA506" s="36">
        <v>280</v>
      </c>
      <c r="AB506" s="36">
        <v>98.59</v>
      </c>
      <c r="AC506" s="36">
        <v>251</v>
      </c>
      <c r="AD506" s="36">
        <v>250</v>
      </c>
      <c r="AE506" s="36">
        <v>99.6</v>
      </c>
      <c r="AF506" s="36">
        <v>5.1100000000000003</v>
      </c>
      <c r="AG506" s="36">
        <v>2.144444</v>
      </c>
      <c r="AH506" s="36">
        <v>87.49</v>
      </c>
      <c r="AI506" s="36">
        <v>41.96</v>
      </c>
      <c r="AJ506" s="46">
        <f t="shared" ca="1" si="8"/>
        <v>5</v>
      </c>
      <c r="AK506" s="47">
        <v>3.0973451327433628</v>
      </c>
      <c r="AL506" s="48">
        <v>8.4737999999999758</v>
      </c>
      <c r="AM506" s="1">
        <v>0</v>
      </c>
      <c r="AN506" s="1">
        <v>0</v>
      </c>
      <c r="AO506" s="1">
        <v>1</v>
      </c>
      <c r="AP506" s="1">
        <v>0</v>
      </c>
      <c r="AQ506" s="1">
        <v>0</v>
      </c>
      <c r="AR506" s="36">
        <v>1</v>
      </c>
      <c r="AS506" s="36">
        <v>0</v>
      </c>
      <c r="AT506" s="36">
        <v>2</v>
      </c>
      <c r="AU506" s="36">
        <v>3</v>
      </c>
    </row>
    <row r="507" spans="1:47">
      <c r="A507" s="49">
        <v>41911.75</v>
      </c>
      <c r="B507" s="36" t="s">
        <v>94</v>
      </c>
      <c r="C507" s="36" t="s">
        <v>101</v>
      </c>
      <c r="D507" s="36" t="s">
        <v>345</v>
      </c>
      <c r="E507" s="36" t="s">
        <v>102</v>
      </c>
      <c r="F507" s="36" t="s">
        <v>796</v>
      </c>
      <c r="G507" s="36">
        <v>2</v>
      </c>
      <c r="H507" s="36">
        <v>23</v>
      </c>
      <c r="I507" s="36">
        <v>10.83</v>
      </c>
      <c r="J507" s="36">
        <v>5.84</v>
      </c>
      <c r="K507" s="36">
        <v>1501</v>
      </c>
      <c r="L507" s="36">
        <v>0</v>
      </c>
      <c r="M507" s="36">
        <v>0</v>
      </c>
      <c r="N507" s="36">
        <v>1501</v>
      </c>
      <c r="O507" s="36">
        <v>16</v>
      </c>
      <c r="P507" s="36">
        <v>1.07</v>
      </c>
      <c r="Q507" s="36">
        <v>714</v>
      </c>
      <c r="R507" s="36">
        <v>714</v>
      </c>
      <c r="S507" s="36">
        <v>0</v>
      </c>
      <c r="T507" s="36">
        <v>0</v>
      </c>
      <c r="U507" s="36">
        <v>100</v>
      </c>
      <c r="V507" s="36">
        <v>98.93</v>
      </c>
      <c r="W507" s="36">
        <v>714</v>
      </c>
      <c r="X507" s="36">
        <v>14</v>
      </c>
      <c r="Y507" s="36">
        <v>2.0299999999999998</v>
      </c>
      <c r="Z507" s="36">
        <v>428</v>
      </c>
      <c r="AA507" s="36">
        <v>420</v>
      </c>
      <c r="AB507" s="36">
        <v>98.13</v>
      </c>
      <c r="AC507" s="36">
        <v>399</v>
      </c>
      <c r="AD507" s="36">
        <v>397</v>
      </c>
      <c r="AE507" s="36">
        <v>99.5</v>
      </c>
      <c r="AF507" s="36">
        <v>8.23</v>
      </c>
      <c r="AG507" s="36">
        <v>6.1833330000000002</v>
      </c>
      <c r="AH507" s="36">
        <v>140.93</v>
      </c>
      <c r="AI507" s="36">
        <v>75.099999999999994</v>
      </c>
      <c r="AJ507" s="46">
        <f t="shared" ca="1" si="8"/>
        <v>5</v>
      </c>
      <c r="AK507" s="47">
        <v>2.0260492040520983</v>
      </c>
      <c r="AL507" s="48">
        <v>7.6397999999999513</v>
      </c>
      <c r="AM507" s="1">
        <v>0</v>
      </c>
      <c r="AN507" s="1">
        <v>0</v>
      </c>
      <c r="AO507" s="1">
        <v>1</v>
      </c>
      <c r="AP507" s="1">
        <v>0</v>
      </c>
      <c r="AQ507" s="1">
        <v>0</v>
      </c>
      <c r="AR507" s="36">
        <v>1</v>
      </c>
      <c r="AS507" s="36">
        <v>0</v>
      </c>
      <c r="AT507" s="36">
        <v>2</v>
      </c>
      <c r="AU507" s="36">
        <v>1</v>
      </c>
    </row>
    <row r="508" spans="1:47">
      <c r="A508" s="49">
        <v>41911.75</v>
      </c>
      <c r="B508" s="36" t="s">
        <v>94</v>
      </c>
      <c r="C508" s="36" t="s">
        <v>101</v>
      </c>
      <c r="D508" s="36" t="s">
        <v>241</v>
      </c>
      <c r="E508" s="36" t="s">
        <v>102</v>
      </c>
      <c r="F508" s="36" t="s">
        <v>242</v>
      </c>
      <c r="G508" s="36">
        <v>2</v>
      </c>
      <c r="H508" s="36">
        <v>23</v>
      </c>
      <c r="I508" s="36">
        <v>10.91</v>
      </c>
      <c r="J508" s="36">
        <v>5.84</v>
      </c>
      <c r="K508" s="36">
        <v>714</v>
      </c>
      <c r="L508" s="36">
        <v>0</v>
      </c>
      <c r="M508" s="36">
        <v>0</v>
      </c>
      <c r="N508" s="36">
        <v>714</v>
      </c>
      <c r="O508" s="36">
        <v>4</v>
      </c>
      <c r="P508" s="36">
        <v>0.56000000000000005</v>
      </c>
      <c r="Q508" s="36">
        <v>312</v>
      </c>
      <c r="R508" s="36">
        <v>308</v>
      </c>
      <c r="S508" s="36">
        <v>0</v>
      </c>
      <c r="T508" s="36">
        <v>0</v>
      </c>
      <c r="U508" s="36">
        <v>98.72</v>
      </c>
      <c r="V508" s="36">
        <v>98.17</v>
      </c>
      <c r="W508" s="36">
        <v>308</v>
      </c>
      <c r="X508" s="36">
        <v>7</v>
      </c>
      <c r="Y508" s="36">
        <v>2.2000000000000002</v>
      </c>
      <c r="Z508" s="36">
        <v>74</v>
      </c>
      <c r="AA508" s="36">
        <v>73</v>
      </c>
      <c r="AB508" s="36">
        <v>98.65</v>
      </c>
      <c r="AC508" s="36">
        <v>83</v>
      </c>
      <c r="AD508" s="36">
        <v>83</v>
      </c>
      <c r="AE508" s="36">
        <v>100</v>
      </c>
      <c r="AF508" s="36">
        <v>3.92</v>
      </c>
      <c r="AG508" s="36">
        <v>0.21666669999999999</v>
      </c>
      <c r="AH508" s="36">
        <v>67.040000000000006</v>
      </c>
      <c r="AI508" s="36">
        <v>5.53</v>
      </c>
      <c r="AJ508" s="46">
        <f t="shared" ca="1" si="8"/>
        <v>5</v>
      </c>
      <c r="AK508" s="47">
        <v>2.2012578616352201</v>
      </c>
      <c r="AL508" s="48">
        <v>5.7095999999999947</v>
      </c>
      <c r="AM508" s="1">
        <v>0</v>
      </c>
      <c r="AN508" s="1">
        <v>0</v>
      </c>
      <c r="AO508" s="1">
        <v>1</v>
      </c>
      <c r="AP508" s="1">
        <v>3</v>
      </c>
      <c r="AQ508" s="1">
        <v>0</v>
      </c>
      <c r="AR508" s="36">
        <v>1</v>
      </c>
      <c r="AS508" s="36">
        <v>0</v>
      </c>
      <c r="AT508" s="36">
        <v>7</v>
      </c>
      <c r="AU508" s="36">
        <v>6</v>
      </c>
    </row>
    <row r="509" spans="1:47">
      <c r="A509" s="49">
        <v>41911.75</v>
      </c>
      <c r="B509" s="36" t="s">
        <v>94</v>
      </c>
      <c r="C509" s="36" t="s">
        <v>101</v>
      </c>
      <c r="D509" s="36" t="s">
        <v>241</v>
      </c>
      <c r="E509" s="36" t="s">
        <v>102</v>
      </c>
      <c r="F509" s="36" t="s">
        <v>467</v>
      </c>
      <c r="G509" s="36">
        <v>2</v>
      </c>
      <c r="H509" s="36">
        <v>23</v>
      </c>
      <c r="I509" s="36">
        <v>10.93</v>
      </c>
      <c r="J509" s="36">
        <v>5.84</v>
      </c>
      <c r="K509" s="36">
        <v>795</v>
      </c>
      <c r="L509" s="36">
        <v>0</v>
      </c>
      <c r="M509" s="36">
        <v>0</v>
      </c>
      <c r="N509" s="36">
        <v>795</v>
      </c>
      <c r="O509" s="36">
        <v>11</v>
      </c>
      <c r="P509" s="36">
        <v>1.38</v>
      </c>
      <c r="Q509" s="36">
        <v>405</v>
      </c>
      <c r="R509" s="36">
        <v>376</v>
      </c>
      <c r="S509" s="36">
        <v>0</v>
      </c>
      <c r="T509" s="36">
        <v>0</v>
      </c>
      <c r="U509" s="36">
        <v>92.84</v>
      </c>
      <c r="V509" s="36">
        <v>91.56</v>
      </c>
      <c r="W509" s="36">
        <v>376</v>
      </c>
      <c r="X509" s="36">
        <v>16</v>
      </c>
      <c r="Y509" s="36">
        <v>4.57</v>
      </c>
      <c r="Z509" s="36">
        <v>215</v>
      </c>
      <c r="AA509" s="36">
        <v>215</v>
      </c>
      <c r="AB509" s="36">
        <v>100</v>
      </c>
      <c r="AC509" s="36">
        <v>190</v>
      </c>
      <c r="AD509" s="36">
        <v>188.99</v>
      </c>
      <c r="AE509" s="36">
        <v>99.47</v>
      </c>
      <c r="AF509" s="36">
        <v>4.24</v>
      </c>
      <c r="AG509" s="36">
        <v>0.3333333</v>
      </c>
      <c r="AH509" s="36">
        <v>72.56</v>
      </c>
      <c r="AI509" s="36">
        <v>7.86</v>
      </c>
      <c r="AJ509" s="46">
        <f t="shared" ca="1" si="8"/>
        <v>5</v>
      </c>
      <c r="AK509" s="47">
        <v>4.5715591874053541</v>
      </c>
      <c r="AL509" s="48">
        <v>34.181999999999988</v>
      </c>
      <c r="AM509" s="1">
        <v>0</v>
      </c>
      <c r="AN509" s="1">
        <v>1</v>
      </c>
      <c r="AO509" s="1">
        <v>3</v>
      </c>
      <c r="AP509" s="1">
        <v>3</v>
      </c>
      <c r="AQ509" s="1">
        <v>5</v>
      </c>
      <c r="AR509" s="36">
        <v>1</v>
      </c>
      <c r="AS509" s="36">
        <v>1</v>
      </c>
      <c r="AT509" s="36">
        <v>6</v>
      </c>
      <c r="AU509" s="36">
        <v>7</v>
      </c>
    </row>
    <row r="510" spans="1:47">
      <c r="A510" s="49">
        <v>41911.791666666664</v>
      </c>
      <c r="B510" s="36" t="s">
        <v>94</v>
      </c>
      <c r="C510" s="36" t="s">
        <v>100</v>
      </c>
      <c r="D510" s="36" t="s">
        <v>844</v>
      </c>
      <c r="E510" s="36" t="s">
        <v>102</v>
      </c>
      <c r="F510" s="36" t="s">
        <v>845</v>
      </c>
      <c r="G510" s="36">
        <v>4</v>
      </c>
      <c r="H510" s="36">
        <v>55</v>
      </c>
      <c r="I510" s="36">
        <v>22.61</v>
      </c>
      <c r="J510" s="36">
        <v>15.76</v>
      </c>
      <c r="K510" s="36">
        <v>1720</v>
      </c>
      <c r="L510" s="36">
        <v>0</v>
      </c>
      <c r="M510" s="36">
        <v>0</v>
      </c>
      <c r="N510" s="36">
        <v>1720</v>
      </c>
      <c r="O510" s="36">
        <v>21</v>
      </c>
      <c r="P510" s="36">
        <v>1.22</v>
      </c>
      <c r="Q510" s="36">
        <v>280</v>
      </c>
      <c r="R510" s="36">
        <v>277</v>
      </c>
      <c r="S510" s="36">
        <v>0</v>
      </c>
      <c r="T510" s="36">
        <v>0</v>
      </c>
      <c r="U510" s="36">
        <v>98.93</v>
      </c>
      <c r="V510" s="36">
        <v>97.72</v>
      </c>
      <c r="W510" s="36">
        <v>277</v>
      </c>
      <c r="X510" s="36">
        <v>2</v>
      </c>
      <c r="Y510" s="36">
        <v>0.45</v>
      </c>
      <c r="Z510" s="36">
        <v>1062</v>
      </c>
      <c r="AA510" s="36">
        <v>1057.96</v>
      </c>
      <c r="AB510" s="36">
        <v>99.62</v>
      </c>
      <c r="AC510" s="36">
        <v>1235</v>
      </c>
      <c r="AD510" s="36">
        <v>1224.01</v>
      </c>
      <c r="AE510" s="36">
        <v>99.11</v>
      </c>
      <c r="AF510" s="36">
        <v>5.8</v>
      </c>
      <c r="AG510" s="36">
        <v>0.18784529999999999</v>
      </c>
      <c r="AH510" s="36">
        <v>36.799999999999997</v>
      </c>
      <c r="AI510" s="36">
        <v>3.24</v>
      </c>
      <c r="AJ510" s="46">
        <f t="shared" ca="1" si="8"/>
        <v>5</v>
      </c>
      <c r="AK510" s="47">
        <v>0.45141631869992105</v>
      </c>
      <c r="AL510" s="48">
        <v>6.384000000000003</v>
      </c>
      <c r="AM510" s="1">
        <v>0</v>
      </c>
      <c r="AN510" s="1">
        <v>0</v>
      </c>
      <c r="AO510" s="1">
        <v>1</v>
      </c>
      <c r="AP510" s="1">
        <v>0</v>
      </c>
      <c r="AQ510" s="1">
        <v>0</v>
      </c>
      <c r="AR510" s="36">
        <v>0</v>
      </c>
      <c r="AS510" s="36">
        <v>1</v>
      </c>
      <c r="AT510" s="36">
        <v>0</v>
      </c>
      <c r="AU510" s="36">
        <v>2</v>
      </c>
    </row>
    <row r="511" spans="1:47">
      <c r="A511" s="49">
        <v>41911.791666666664</v>
      </c>
      <c r="B511" s="36" t="s">
        <v>94</v>
      </c>
      <c r="C511" s="36" t="s">
        <v>100</v>
      </c>
      <c r="D511" s="36" t="s">
        <v>792</v>
      </c>
      <c r="E511" s="36" t="s">
        <v>102</v>
      </c>
      <c r="F511" s="36" t="s">
        <v>803</v>
      </c>
      <c r="G511" s="36">
        <v>2</v>
      </c>
      <c r="H511" s="36">
        <v>23</v>
      </c>
      <c r="I511" s="36">
        <v>10.4</v>
      </c>
      <c r="J511" s="36">
        <v>5.08</v>
      </c>
      <c r="K511" s="36">
        <v>3386</v>
      </c>
      <c r="L511" s="36">
        <v>0</v>
      </c>
      <c r="M511" s="36">
        <v>0</v>
      </c>
      <c r="N511" s="36">
        <v>3386</v>
      </c>
      <c r="O511" s="36">
        <v>24</v>
      </c>
      <c r="P511" s="36">
        <v>0.71</v>
      </c>
      <c r="Q511" s="36">
        <v>1023</v>
      </c>
      <c r="R511" s="36">
        <v>994</v>
      </c>
      <c r="S511" s="36">
        <v>25</v>
      </c>
      <c r="T511" s="36">
        <v>2.4485800000000002</v>
      </c>
      <c r="U511" s="36">
        <v>97.17</v>
      </c>
      <c r="V511" s="36">
        <v>96.48</v>
      </c>
      <c r="W511" s="36">
        <v>994</v>
      </c>
      <c r="X511" s="36">
        <v>7</v>
      </c>
      <c r="Y511" s="36">
        <v>0.69</v>
      </c>
      <c r="Z511" s="36">
        <v>2317</v>
      </c>
      <c r="AA511" s="36">
        <v>2256.06</v>
      </c>
      <c r="AB511" s="36">
        <v>97.37</v>
      </c>
      <c r="AC511" s="36">
        <v>2294</v>
      </c>
      <c r="AD511" s="36">
        <v>2285.0500000000002</v>
      </c>
      <c r="AE511" s="36">
        <v>99.61</v>
      </c>
      <c r="AF511" s="36">
        <v>12.28</v>
      </c>
      <c r="AG511" s="36">
        <v>10.165749999999999</v>
      </c>
      <c r="AH511" s="36">
        <v>241.61</v>
      </c>
      <c r="AI511" s="36">
        <v>82.76</v>
      </c>
      <c r="AJ511" s="46">
        <f t="shared" ca="1" si="8"/>
        <v>5</v>
      </c>
      <c r="AK511" s="47">
        <v>0.6842686634277948</v>
      </c>
      <c r="AL511" s="48">
        <v>36.009599999999956</v>
      </c>
      <c r="AM511" s="1">
        <v>0</v>
      </c>
      <c r="AN511" s="1">
        <v>0</v>
      </c>
      <c r="AO511" s="1">
        <v>1</v>
      </c>
      <c r="AP511" s="1">
        <v>0</v>
      </c>
      <c r="AQ511" s="1">
        <v>1</v>
      </c>
      <c r="AR511" s="36">
        <v>0</v>
      </c>
      <c r="AS511" s="36">
        <v>1</v>
      </c>
      <c r="AT511" s="36">
        <v>0</v>
      </c>
      <c r="AU511" s="36">
        <v>7</v>
      </c>
    </row>
    <row r="512" spans="1:47">
      <c r="A512" s="49">
        <v>41911.791666666664</v>
      </c>
      <c r="B512" s="36" t="s">
        <v>94</v>
      </c>
      <c r="C512" s="36" t="s">
        <v>100</v>
      </c>
      <c r="D512" s="36" t="s">
        <v>792</v>
      </c>
      <c r="E512" s="36" t="s">
        <v>102</v>
      </c>
      <c r="F512" s="36" t="s">
        <v>793</v>
      </c>
      <c r="G512" s="36">
        <v>4</v>
      </c>
      <c r="H512" s="36">
        <v>63</v>
      </c>
      <c r="I512" s="36">
        <v>21.24</v>
      </c>
      <c r="J512" s="36">
        <v>14.04</v>
      </c>
      <c r="K512" s="36">
        <v>3073</v>
      </c>
      <c r="L512" s="36">
        <v>0</v>
      </c>
      <c r="M512" s="36">
        <v>0</v>
      </c>
      <c r="N512" s="36">
        <v>3073</v>
      </c>
      <c r="O512" s="36">
        <v>38</v>
      </c>
      <c r="P512" s="36">
        <v>1.24</v>
      </c>
      <c r="Q512" s="36">
        <v>522</v>
      </c>
      <c r="R512" s="36">
        <v>511</v>
      </c>
      <c r="S512" s="36">
        <v>0</v>
      </c>
      <c r="T512" s="36">
        <v>0</v>
      </c>
      <c r="U512" s="36">
        <v>97.89</v>
      </c>
      <c r="V512" s="36">
        <v>96.68</v>
      </c>
      <c r="W512" s="36">
        <v>511</v>
      </c>
      <c r="X512" s="36">
        <v>7</v>
      </c>
      <c r="Y512" s="36">
        <v>1.0900000000000001</v>
      </c>
      <c r="Z512" s="36">
        <v>1741</v>
      </c>
      <c r="AA512" s="36">
        <v>1731.95</v>
      </c>
      <c r="AB512" s="36">
        <v>99.48</v>
      </c>
      <c r="AC512" s="36">
        <v>1911</v>
      </c>
      <c r="AD512" s="36">
        <v>1862.08</v>
      </c>
      <c r="AE512" s="36">
        <v>97.44</v>
      </c>
      <c r="AF512" s="36">
        <v>7.92</v>
      </c>
      <c r="AG512" s="36">
        <v>6.5248619999999997</v>
      </c>
      <c r="AH512" s="36">
        <v>56.43</v>
      </c>
      <c r="AI512" s="36">
        <v>82.36</v>
      </c>
      <c r="AJ512" s="46">
        <f t="shared" ca="1" si="8"/>
        <v>5</v>
      </c>
      <c r="AK512" s="47">
        <v>1.0918222513374825</v>
      </c>
      <c r="AL512" s="48">
        <v>17.330399999999962</v>
      </c>
      <c r="AM512" s="1">
        <v>0</v>
      </c>
      <c r="AN512" s="1">
        <v>0</v>
      </c>
      <c r="AO512" s="1">
        <v>1</v>
      </c>
      <c r="AP512" s="1">
        <v>0</v>
      </c>
      <c r="AQ512" s="1">
        <v>0</v>
      </c>
      <c r="AR512" s="36">
        <v>0</v>
      </c>
      <c r="AS512" s="36">
        <v>1</v>
      </c>
      <c r="AT512" s="36">
        <v>0</v>
      </c>
      <c r="AU512" s="36">
        <v>1</v>
      </c>
    </row>
    <row r="513" spans="1:47">
      <c r="A513" s="49">
        <v>41911.791666666664</v>
      </c>
      <c r="B513" s="36" t="s">
        <v>94</v>
      </c>
      <c r="C513" s="36" t="s">
        <v>100</v>
      </c>
      <c r="D513" s="36" t="s">
        <v>232</v>
      </c>
      <c r="E513" s="36" t="s">
        <v>102</v>
      </c>
      <c r="F513" s="36" t="s">
        <v>794</v>
      </c>
      <c r="G513" s="36">
        <v>2</v>
      </c>
      <c r="H513" s="36">
        <v>23</v>
      </c>
      <c r="I513" s="36">
        <v>10.72</v>
      </c>
      <c r="J513" s="36">
        <v>5.84</v>
      </c>
      <c r="K513" s="36">
        <v>486</v>
      </c>
      <c r="L513" s="36">
        <v>0</v>
      </c>
      <c r="M513" s="36">
        <v>0</v>
      </c>
      <c r="N513" s="36">
        <v>486</v>
      </c>
      <c r="O513" s="36">
        <v>6</v>
      </c>
      <c r="P513" s="36">
        <v>1.23</v>
      </c>
      <c r="Q513" s="36">
        <v>169</v>
      </c>
      <c r="R513" s="36">
        <v>164</v>
      </c>
      <c r="S513" s="36">
        <v>0</v>
      </c>
      <c r="T513" s="36">
        <v>0</v>
      </c>
      <c r="U513" s="36">
        <v>97.04</v>
      </c>
      <c r="V513" s="36">
        <v>95.85</v>
      </c>
      <c r="W513" s="36">
        <v>164</v>
      </c>
      <c r="X513" s="36">
        <v>6</v>
      </c>
      <c r="Y513" s="36">
        <v>1.76</v>
      </c>
      <c r="Z513" s="36">
        <v>1438</v>
      </c>
      <c r="AA513" s="36">
        <v>1427.07</v>
      </c>
      <c r="AB513" s="36">
        <v>99.24</v>
      </c>
      <c r="AC513" s="36">
        <v>1617</v>
      </c>
      <c r="AD513" s="36">
        <v>1601.96</v>
      </c>
      <c r="AE513" s="36">
        <v>99.07</v>
      </c>
      <c r="AF513" s="36">
        <v>4.62</v>
      </c>
      <c r="AG513" s="36">
        <v>2.6464089999999998</v>
      </c>
      <c r="AH513" s="36">
        <v>79.03</v>
      </c>
      <c r="AI513" s="36">
        <v>57.32</v>
      </c>
      <c r="AJ513" s="46">
        <f t="shared" ca="1" si="8"/>
        <v>5</v>
      </c>
      <c r="AK513" s="47">
        <v>1.770485998406562</v>
      </c>
      <c r="AL513" s="48">
        <v>7.0135000000000094</v>
      </c>
      <c r="AM513" s="1">
        <v>0</v>
      </c>
      <c r="AN513" s="1">
        <v>0</v>
      </c>
      <c r="AO513" s="1">
        <v>1</v>
      </c>
      <c r="AP513" s="1">
        <v>0</v>
      </c>
      <c r="AQ513" s="1">
        <v>0</v>
      </c>
      <c r="AR513" s="36">
        <v>0</v>
      </c>
      <c r="AS513" s="36">
        <v>1</v>
      </c>
      <c r="AT513" s="36">
        <v>0</v>
      </c>
      <c r="AU513" s="36">
        <v>1</v>
      </c>
    </row>
    <row r="514" spans="1:47">
      <c r="A514" s="49">
        <v>41911.791666666664</v>
      </c>
      <c r="B514" s="36" t="s">
        <v>94</v>
      </c>
      <c r="C514" s="36" t="s">
        <v>100</v>
      </c>
      <c r="D514" s="36" t="s">
        <v>232</v>
      </c>
      <c r="E514" s="36" t="s">
        <v>102</v>
      </c>
      <c r="F514" s="36" t="s">
        <v>233</v>
      </c>
      <c r="G514" s="36">
        <v>3</v>
      </c>
      <c r="H514" s="36">
        <v>39</v>
      </c>
      <c r="I514" s="36">
        <v>16.66</v>
      </c>
      <c r="J514" s="36">
        <v>10.66</v>
      </c>
      <c r="K514" s="36">
        <v>3555</v>
      </c>
      <c r="L514" s="36">
        <v>0</v>
      </c>
      <c r="M514" s="36">
        <v>0</v>
      </c>
      <c r="N514" s="36">
        <v>3555</v>
      </c>
      <c r="O514" s="36">
        <v>8</v>
      </c>
      <c r="P514" s="36">
        <v>0.23</v>
      </c>
      <c r="Q514" s="36">
        <v>1731</v>
      </c>
      <c r="R514" s="36">
        <v>1690</v>
      </c>
      <c r="S514" s="36">
        <v>32</v>
      </c>
      <c r="T514" s="36">
        <v>1.846509</v>
      </c>
      <c r="U514" s="36">
        <v>97.63</v>
      </c>
      <c r="V514" s="36">
        <v>97.41</v>
      </c>
      <c r="W514" s="36">
        <v>1690</v>
      </c>
      <c r="X514" s="36">
        <v>18</v>
      </c>
      <c r="Y514" s="36">
        <v>1.17</v>
      </c>
      <c r="Z514" s="36">
        <v>1176</v>
      </c>
      <c r="AA514" s="36">
        <v>1148.95</v>
      </c>
      <c r="AB514" s="36">
        <v>97.7</v>
      </c>
      <c r="AC514" s="36">
        <v>1016</v>
      </c>
      <c r="AD514" s="36">
        <v>1012.04</v>
      </c>
      <c r="AE514" s="36">
        <v>99.61</v>
      </c>
      <c r="AF514" s="36">
        <v>20.43</v>
      </c>
      <c r="AG514" s="36">
        <v>16.928180000000001</v>
      </c>
      <c r="AH514" s="36">
        <v>191.63</v>
      </c>
      <c r="AI514" s="36">
        <v>82.87</v>
      </c>
      <c r="AJ514" s="46">
        <f t="shared" ref="AJ514:AJ577" ca="1" si="9">DAY(TODAY()-DAY(A514))</f>
        <v>5</v>
      </c>
      <c r="AK514" s="47">
        <v>1.1589798401895577</v>
      </c>
      <c r="AL514" s="48">
        <v>44.832900000000066</v>
      </c>
      <c r="AM514" s="1">
        <v>0</v>
      </c>
      <c r="AN514" s="1">
        <v>0</v>
      </c>
      <c r="AO514" s="1">
        <v>1</v>
      </c>
      <c r="AP514" s="1">
        <v>0</v>
      </c>
      <c r="AQ514" s="1">
        <v>2</v>
      </c>
      <c r="AR514" s="36">
        <v>0</v>
      </c>
      <c r="AS514" s="36">
        <v>1</v>
      </c>
      <c r="AT514" s="36">
        <v>0</v>
      </c>
      <c r="AU514" s="36">
        <v>7</v>
      </c>
    </row>
    <row r="515" spans="1:47">
      <c r="A515" s="49">
        <v>41911.791666666664</v>
      </c>
      <c r="B515" s="36" t="s">
        <v>94</v>
      </c>
      <c r="C515" s="36" t="s">
        <v>100</v>
      </c>
      <c r="D515" s="36" t="s">
        <v>401</v>
      </c>
      <c r="E515" s="36" t="s">
        <v>102</v>
      </c>
      <c r="F515" s="36" t="s">
        <v>402</v>
      </c>
      <c r="G515" s="36">
        <v>4</v>
      </c>
      <c r="H515" s="36">
        <v>55</v>
      </c>
      <c r="I515" s="36">
        <v>20.46</v>
      </c>
      <c r="J515" s="36">
        <v>13.18</v>
      </c>
      <c r="K515" s="36">
        <v>536</v>
      </c>
      <c r="L515" s="36">
        <v>0</v>
      </c>
      <c r="M515" s="36">
        <v>0</v>
      </c>
      <c r="N515" s="36">
        <v>536</v>
      </c>
      <c r="O515" s="36">
        <v>4</v>
      </c>
      <c r="P515" s="36">
        <v>0.75</v>
      </c>
      <c r="Q515" s="36">
        <v>229</v>
      </c>
      <c r="R515" s="36">
        <v>225</v>
      </c>
      <c r="S515" s="36">
        <v>0</v>
      </c>
      <c r="T515" s="36">
        <v>0</v>
      </c>
      <c r="U515" s="36">
        <v>98.25</v>
      </c>
      <c r="V515" s="36">
        <v>97.51</v>
      </c>
      <c r="W515" s="36">
        <v>225</v>
      </c>
      <c r="X515" s="36">
        <v>4</v>
      </c>
      <c r="Y515" s="36">
        <v>1.32</v>
      </c>
      <c r="Z515" s="36">
        <v>985</v>
      </c>
      <c r="AA515" s="36">
        <v>978.99</v>
      </c>
      <c r="AB515" s="36">
        <v>99.39</v>
      </c>
      <c r="AC515" s="36">
        <v>1081</v>
      </c>
      <c r="AD515" s="36">
        <v>1057</v>
      </c>
      <c r="AE515" s="36">
        <v>97.78</v>
      </c>
      <c r="AF515" s="36">
        <v>4.58</v>
      </c>
      <c r="AG515" s="36">
        <v>0.99447509999999995</v>
      </c>
      <c r="AH515" s="36">
        <v>34.770000000000003</v>
      </c>
      <c r="AI515" s="36">
        <v>21.7</v>
      </c>
      <c r="AJ515" s="46">
        <f t="shared" ca="1" si="9"/>
        <v>5</v>
      </c>
      <c r="AK515" s="47">
        <v>1.320088445925877</v>
      </c>
      <c r="AL515" s="48">
        <v>5.7020999999999882</v>
      </c>
      <c r="AM515" s="1">
        <v>0</v>
      </c>
      <c r="AN515" s="1">
        <v>0</v>
      </c>
      <c r="AO515" s="1">
        <v>1</v>
      </c>
      <c r="AP515" s="1">
        <v>0</v>
      </c>
      <c r="AQ515" s="1">
        <v>0</v>
      </c>
      <c r="AR515" s="36">
        <v>0</v>
      </c>
      <c r="AS515" s="36">
        <v>1</v>
      </c>
      <c r="AT515" s="36">
        <v>1</v>
      </c>
      <c r="AU515" s="36">
        <v>1</v>
      </c>
    </row>
    <row r="516" spans="1:47">
      <c r="A516" s="49">
        <v>41911.791666666664</v>
      </c>
      <c r="B516" s="36" t="s">
        <v>94</v>
      </c>
      <c r="C516" s="36" t="s">
        <v>100</v>
      </c>
      <c r="D516" s="36" t="s">
        <v>1216</v>
      </c>
      <c r="E516" s="36" t="s">
        <v>102</v>
      </c>
      <c r="F516" s="36" t="s">
        <v>1217</v>
      </c>
      <c r="G516" s="36">
        <v>2</v>
      </c>
      <c r="H516" s="36">
        <v>23</v>
      </c>
      <c r="I516" s="36">
        <v>8</v>
      </c>
      <c r="J516" s="36">
        <v>3.63</v>
      </c>
      <c r="K516" s="36">
        <v>492</v>
      </c>
      <c r="L516" s="36">
        <v>0</v>
      </c>
      <c r="M516" s="36">
        <v>0</v>
      </c>
      <c r="N516" s="36">
        <v>492</v>
      </c>
      <c r="O516" s="36">
        <v>3</v>
      </c>
      <c r="P516" s="36">
        <v>0.61</v>
      </c>
      <c r="Q516" s="36">
        <v>194</v>
      </c>
      <c r="R516" s="36">
        <v>186</v>
      </c>
      <c r="S516" s="36">
        <v>0</v>
      </c>
      <c r="T516" s="36">
        <v>0</v>
      </c>
      <c r="U516" s="36">
        <v>95.88</v>
      </c>
      <c r="V516" s="36">
        <v>95.3</v>
      </c>
      <c r="W516" s="36">
        <v>186</v>
      </c>
      <c r="X516" s="36">
        <v>0</v>
      </c>
      <c r="Y516" s="36">
        <v>0</v>
      </c>
      <c r="Z516" s="36">
        <v>179</v>
      </c>
      <c r="AA516" s="36">
        <v>178</v>
      </c>
      <c r="AB516" s="36">
        <v>99.44</v>
      </c>
      <c r="AC516" s="36">
        <v>183</v>
      </c>
      <c r="AD516" s="36">
        <v>180</v>
      </c>
      <c r="AE516" s="36">
        <v>98.36</v>
      </c>
      <c r="AF516" s="36">
        <v>2.76</v>
      </c>
      <c r="AG516" s="36">
        <v>2.4696129999999998</v>
      </c>
      <c r="AH516" s="36">
        <v>76.13</v>
      </c>
      <c r="AI516" s="36">
        <v>89.44</v>
      </c>
      <c r="AJ516" s="46">
        <f t="shared" ca="1" si="9"/>
        <v>5</v>
      </c>
      <c r="AK516" s="47">
        <v>0</v>
      </c>
      <c r="AL516" s="48">
        <v>9.1180000000000057</v>
      </c>
      <c r="AM516" s="1">
        <v>0</v>
      </c>
      <c r="AN516" s="1">
        <v>0</v>
      </c>
      <c r="AO516" s="1">
        <v>1</v>
      </c>
      <c r="AP516" s="1">
        <v>0</v>
      </c>
      <c r="AQ516" s="1">
        <v>0</v>
      </c>
      <c r="AR516" s="36">
        <v>0</v>
      </c>
      <c r="AS516" s="36">
        <v>1</v>
      </c>
      <c r="AT516" s="36">
        <v>0</v>
      </c>
      <c r="AU516" s="36">
        <v>2</v>
      </c>
    </row>
    <row r="517" spans="1:47">
      <c r="A517" s="49">
        <v>41911.791666666664</v>
      </c>
      <c r="B517" s="36" t="s">
        <v>94</v>
      </c>
      <c r="C517" s="36" t="s">
        <v>100</v>
      </c>
      <c r="D517" s="36" t="s">
        <v>283</v>
      </c>
      <c r="E517" s="36" t="s">
        <v>102</v>
      </c>
      <c r="F517" s="36" t="s">
        <v>341</v>
      </c>
      <c r="G517" s="36">
        <v>2</v>
      </c>
      <c r="H517" s="36">
        <v>23</v>
      </c>
      <c r="I517" s="36">
        <v>10.95</v>
      </c>
      <c r="J517" s="36">
        <v>5.84</v>
      </c>
      <c r="K517" s="36">
        <v>1071</v>
      </c>
      <c r="L517" s="36">
        <v>0</v>
      </c>
      <c r="M517" s="36">
        <v>0</v>
      </c>
      <c r="N517" s="36">
        <v>1071</v>
      </c>
      <c r="O517" s="36">
        <v>34</v>
      </c>
      <c r="P517" s="36">
        <v>3.17</v>
      </c>
      <c r="Q517" s="36">
        <v>433</v>
      </c>
      <c r="R517" s="36">
        <v>428</v>
      </c>
      <c r="S517" s="36">
        <v>0</v>
      </c>
      <c r="T517" s="36">
        <v>0</v>
      </c>
      <c r="U517" s="36">
        <v>98.85</v>
      </c>
      <c r="V517" s="36">
        <v>95.72</v>
      </c>
      <c r="W517" s="36">
        <v>428</v>
      </c>
      <c r="X517" s="36">
        <v>10</v>
      </c>
      <c r="Y517" s="36">
        <v>2.19</v>
      </c>
      <c r="Z517" s="36">
        <v>622</v>
      </c>
      <c r="AA517" s="36">
        <v>614.97</v>
      </c>
      <c r="AB517" s="36">
        <v>98.87</v>
      </c>
      <c r="AC517" s="36">
        <v>667</v>
      </c>
      <c r="AD517" s="36">
        <v>642.99</v>
      </c>
      <c r="AE517" s="36">
        <v>96.4</v>
      </c>
      <c r="AF517" s="36">
        <v>5.94</v>
      </c>
      <c r="AG517" s="36">
        <v>3.0220989999999999</v>
      </c>
      <c r="AH517" s="36">
        <v>101.75</v>
      </c>
      <c r="AI517" s="36">
        <v>50.84</v>
      </c>
      <c r="AJ517" s="46">
        <f t="shared" ca="1" si="9"/>
        <v>5</v>
      </c>
      <c r="AK517" s="47">
        <v>2.1928862769176791</v>
      </c>
      <c r="AL517" s="48">
        <v>18.532400000000006</v>
      </c>
      <c r="AM517" s="1">
        <v>0</v>
      </c>
      <c r="AN517" s="1">
        <v>0</v>
      </c>
      <c r="AO517" s="1">
        <v>2</v>
      </c>
      <c r="AP517" s="1">
        <v>0</v>
      </c>
      <c r="AQ517" s="1">
        <v>0</v>
      </c>
      <c r="AR517" s="36">
        <v>1</v>
      </c>
      <c r="AS517" s="36">
        <v>1</v>
      </c>
      <c r="AT517" s="36">
        <v>2</v>
      </c>
      <c r="AU517" s="36">
        <v>6</v>
      </c>
    </row>
    <row r="518" spans="1:47">
      <c r="A518" s="49">
        <v>41911.791666666664</v>
      </c>
      <c r="B518" s="36" t="s">
        <v>94</v>
      </c>
      <c r="C518" s="36" t="s">
        <v>101</v>
      </c>
      <c r="D518" s="36" t="s">
        <v>1218</v>
      </c>
      <c r="E518" s="36" t="s">
        <v>102</v>
      </c>
      <c r="F518" s="36" t="s">
        <v>1219</v>
      </c>
      <c r="G518" s="36">
        <v>2</v>
      </c>
      <c r="H518" s="36">
        <v>23</v>
      </c>
      <c r="I518" s="36">
        <v>10.220000000000001</v>
      </c>
      <c r="J518" s="36">
        <v>5.08</v>
      </c>
      <c r="K518" s="36">
        <v>2911</v>
      </c>
      <c r="L518" s="36">
        <v>0</v>
      </c>
      <c r="M518" s="36">
        <v>0</v>
      </c>
      <c r="N518" s="36">
        <v>2911</v>
      </c>
      <c r="O518" s="36">
        <v>18</v>
      </c>
      <c r="P518" s="36">
        <v>0.62</v>
      </c>
      <c r="Q518" s="36">
        <v>331</v>
      </c>
      <c r="R518" s="36">
        <v>326</v>
      </c>
      <c r="S518" s="36">
        <v>0</v>
      </c>
      <c r="T518" s="36">
        <v>0</v>
      </c>
      <c r="U518" s="36">
        <v>98.49</v>
      </c>
      <c r="V518" s="36">
        <v>97.88</v>
      </c>
      <c r="W518" s="36">
        <v>326</v>
      </c>
      <c r="X518" s="36">
        <v>6</v>
      </c>
      <c r="Y518" s="36">
        <v>2.15</v>
      </c>
      <c r="Z518" s="36">
        <v>121</v>
      </c>
      <c r="AA518" s="36">
        <v>118</v>
      </c>
      <c r="AB518" s="36">
        <v>97.52</v>
      </c>
      <c r="AC518" s="36">
        <v>80</v>
      </c>
      <c r="AD518" s="36">
        <v>71</v>
      </c>
      <c r="AE518" s="36">
        <v>88.75</v>
      </c>
      <c r="AF518" s="36">
        <v>3.96</v>
      </c>
      <c r="AG518" s="36">
        <v>1.441989</v>
      </c>
      <c r="AH518" s="36">
        <v>77.8</v>
      </c>
      <c r="AI518" s="36">
        <v>36.450000000000003</v>
      </c>
      <c r="AJ518" s="46">
        <f t="shared" ca="1" si="9"/>
        <v>5</v>
      </c>
      <c r="AK518" s="47">
        <v>2.1505376344086025</v>
      </c>
      <c r="AL518" s="48">
        <v>7.017200000000015</v>
      </c>
      <c r="AM518" s="1">
        <v>0</v>
      </c>
      <c r="AN518" s="1">
        <v>0</v>
      </c>
      <c r="AO518" s="1">
        <v>2</v>
      </c>
      <c r="AP518" s="1">
        <v>0</v>
      </c>
      <c r="AQ518" s="1">
        <v>0</v>
      </c>
      <c r="AR518" s="36">
        <v>1</v>
      </c>
      <c r="AS518" s="36">
        <v>1</v>
      </c>
      <c r="AT518" s="36">
        <v>1</v>
      </c>
      <c r="AU518" s="36">
        <v>1</v>
      </c>
    </row>
    <row r="519" spans="1:47">
      <c r="A519" s="49">
        <v>41911.791666666664</v>
      </c>
      <c r="B519" s="36" t="s">
        <v>94</v>
      </c>
      <c r="C519" s="36" t="s">
        <v>101</v>
      </c>
      <c r="D519" s="36" t="s">
        <v>947</v>
      </c>
      <c r="E519" s="36" t="s">
        <v>102</v>
      </c>
      <c r="F519" s="36" t="s">
        <v>948</v>
      </c>
      <c r="G519" s="36">
        <v>2</v>
      </c>
      <c r="H519" s="36">
        <v>23</v>
      </c>
      <c r="I519" s="36">
        <v>9.57</v>
      </c>
      <c r="J519" s="36">
        <v>5.08</v>
      </c>
      <c r="K519" s="36">
        <v>2080</v>
      </c>
      <c r="L519" s="36">
        <v>0</v>
      </c>
      <c r="M519" s="36">
        <v>0</v>
      </c>
      <c r="N519" s="36">
        <v>2080</v>
      </c>
      <c r="O519" s="36">
        <v>21</v>
      </c>
      <c r="P519" s="36">
        <v>1.01</v>
      </c>
      <c r="Q519" s="36">
        <v>324</v>
      </c>
      <c r="R519" s="36">
        <v>319</v>
      </c>
      <c r="S519" s="36">
        <v>0</v>
      </c>
      <c r="T519" s="36">
        <v>0</v>
      </c>
      <c r="U519" s="36">
        <v>98.46</v>
      </c>
      <c r="V519" s="36">
        <v>97.47</v>
      </c>
      <c r="W519" s="36">
        <v>319</v>
      </c>
      <c r="X519" s="36">
        <v>8</v>
      </c>
      <c r="Y519" s="36">
        <v>2.46</v>
      </c>
      <c r="Z519" s="36">
        <v>455</v>
      </c>
      <c r="AA519" s="36">
        <v>433.98</v>
      </c>
      <c r="AB519" s="36">
        <v>95.38</v>
      </c>
      <c r="AC519" s="36">
        <v>464</v>
      </c>
      <c r="AD519" s="36">
        <v>440.01</v>
      </c>
      <c r="AE519" s="36">
        <v>94.83</v>
      </c>
      <c r="AF519" s="36">
        <v>3.99</v>
      </c>
      <c r="AG519" s="36">
        <v>1.844444</v>
      </c>
      <c r="AH519" s="36">
        <v>78.459999999999994</v>
      </c>
      <c r="AI519" s="36">
        <v>46.24</v>
      </c>
      <c r="AJ519" s="46">
        <f t="shared" ca="1" si="9"/>
        <v>5</v>
      </c>
      <c r="AK519" s="47">
        <v>2.46131126357567</v>
      </c>
      <c r="AL519" s="48">
        <v>8.197200000000004</v>
      </c>
      <c r="AM519" s="1">
        <v>0</v>
      </c>
      <c r="AN519" s="1">
        <v>0</v>
      </c>
      <c r="AO519" s="1">
        <v>2</v>
      </c>
      <c r="AP519" s="1">
        <v>0</v>
      </c>
      <c r="AQ519" s="1">
        <v>0</v>
      </c>
      <c r="AR519" s="36">
        <v>1</v>
      </c>
      <c r="AS519" s="36">
        <v>1</v>
      </c>
      <c r="AT519" s="36">
        <v>1</v>
      </c>
      <c r="AU519" s="36">
        <v>2</v>
      </c>
    </row>
    <row r="520" spans="1:47">
      <c r="A520" s="49">
        <v>41911.791666666664</v>
      </c>
      <c r="B520" s="36" t="s">
        <v>94</v>
      </c>
      <c r="C520" s="36" t="s">
        <v>101</v>
      </c>
      <c r="D520" s="36" t="s">
        <v>443</v>
      </c>
      <c r="E520" s="36" t="s">
        <v>102</v>
      </c>
      <c r="F520" s="36" t="s">
        <v>448</v>
      </c>
      <c r="G520" s="36">
        <v>2</v>
      </c>
      <c r="H520" s="36">
        <v>23</v>
      </c>
      <c r="I520" s="36">
        <v>10.85</v>
      </c>
      <c r="J520" s="36">
        <v>5.84</v>
      </c>
      <c r="K520" s="36">
        <v>364</v>
      </c>
      <c r="L520" s="36">
        <v>0</v>
      </c>
      <c r="M520" s="36">
        <v>0</v>
      </c>
      <c r="N520" s="36">
        <v>364</v>
      </c>
      <c r="O520" s="36">
        <v>9</v>
      </c>
      <c r="P520" s="36">
        <v>2.4700000000000002</v>
      </c>
      <c r="Q520" s="36">
        <v>141</v>
      </c>
      <c r="R520" s="36">
        <v>139</v>
      </c>
      <c r="S520" s="36">
        <v>0</v>
      </c>
      <c r="T520" s="36">
        <v>0</v>
      </c>
      <c r="U520" s="36">
        <v>98.58</v>
      </c>
      <c r="V520" s="36">
        <v>96.15</v>
      </c>
      <c r="W520" s="36">
        <v>139</v>
      </c>
      <c r="X520" s="36">
        <v>12</v>
      </c>
      <c r="Y520" s="36">
        <v>8.6999999999999993</v>
      </c>
      <c r="Z520" s="36">
        <v>8</v>
      </c>
      <c r="AA520" s="36">
        <v>7</v>
      </c>
      <c r="AB520" s="36">
        <v>87.5</v>
      </c>
      <c r="AC520" s="36">
        <v>6</v>
      </c>
      <c r="AD520" s="36">
        <v>6</v>
      </c>
      <c r="AE520" s="36">
        <v>100</v>
      </c>
      <c r="AF520" s="36">
        <v>2.17</v>
      </c>
      <c r="AG520" s="36">
        <v>4.4198899999999999E-2</v>
      </c>
      <c r="AH520" s="36">
        <v>37.18</v>
      </c>
      <c r="AI520" s="36">
        <v>2.0299999999999998</v>
      </c>
      <c r="AJ520" s="46">
        <f t="shared" ca="1" si="9"/>
        <v>5</v>
      </c>
      <c r="AK520" s="47">
        <v>8.695652173913043</v>
      </c>
      <c r="AL520" s="48">
        <v>5.4284999999999926</v>
      </c>
      <c r="AM520" s="1">
        <v>1</v>
      </c>
      <c r="AN520" s="1">
        <v>0</v>
      </c>
      <c r="AO520" s="1">
        <v>3</v>
      </c>
      <c r="AP520" s="1">
        <v>2</v>
      </c>
      <c r="AQ520" s="1">
        <v>3</v>
      </c>
      <c r="AR520" s="36">
        <v>1</v>
      </c>
      <c r="AS520" s="36">
        <v>1</v>
      </c>
      <c r="AT520" s="36">
        <v>7</v>
      </c>
      <c r="AU520" s="36">
        <v>6</v>
      </c>
    </row>
    <row r="521" spans="1:47">
      <c r="A521" s="49">
        <v>41911.791666666664</v>
      </c>
      <c r="B521" s="36" t="s">
        <v>94</v>
      </c>
      <c r="C521" s="36" t="s">
        <v>101</v>
      </c>
      <c r="D521" s="36" t="s">
        <v>604</v>
      </c>
      <c r="E521" s="36" t="s">
        <v>102</v>
      </c>
      <c r="F521" s="36" t="s">
        <v>605</v>
      </c>
      <c r="G521" s="36">
        <v>2</v>
      </c>
      <c r="H521" s="36">
        <v>23</v>
      </c>
      <c r="I521" s="36">
        <v>9.0399999999999991</v>
      </c>
      <c r="J521" s="36">
        <v>4.34</v>
      </c>
      <c r="K521" s="36">
        <v>1786</v>
      </c>
      <c r="L521" s="36">
        <v>0</v>
      </c>
      <c r="M521" s="36">
        <v>0</v>
      </c>
      <c r="N521" s="36">
        <v>1786</v>
      </c>
      <c r="O521" s="36">
        <v>36</v>
      </c>
      <c r="P521" s="36">
        <v>2.02</v>
      </c>
      <c r="Q521" s="36">
        <v>507</v>
      </c>
      <c r="R521" s="36">
        <v>505</v>
      </c>
      <c r="S521" s="36">
        <v>0</v>
      </c>
      <c r="T521" s="36">
        <v>0</v>
      </c>
      <c r="U521" s="36">
        <v>99.61</v>
      </c>
      <c r="V521" s="36">
        <v>97.6</v>
      </c>
      <c r="W521" s="36">
        <v>505</v>
      </c>
      <c r="X521" s="36">
        <v>5</v>
      </c>
      <c r="Y521" s="36">
        <v>0.99</v>
      </c>
      <c r="Z521" s="36">
        <v>377</v>
      </c>
      <c r="AA521" s="36">
        <v>365.99</v>
      </c>
      <c r="AB521" s="36">
        <v>97.08</v>
      </c>
      <c r="AC521" s="36">
        <v>395</v>
      </c>
      <c r="AD521" s="36">
        <v>366.99</v>
      </c>
      <c r="AE521" s="36">
        <v>92.91</v>
      </c>
      <c r="AF521" s="36">
        <v>6.37</v>
      </c>
      <c r="AG521" s="36">
        <v>5.1657460000000004</v>
      </c>
      <c r="AH521" s="36">
        <v>146.66</v>
      </c>
      <c r="AI521" s="36">
        <v>81.069999999999993</v>
      </c>
      <c r="AJ521" s="46">
        <f t="shared" ca="1" si="9"/>
        <v>5</v>
      </c>
      <c r="AK521" s="47">
        <v>0.98814229249011865</v>
      </c>
      <c r="AL521" s="48">
        <v>12.168000000000029</v>
      </c>
      <c r="AM521" s="1">
        <v>0</v>
      </c>
      <c r="AN521" s="1">
        <v>0</v>
      </c>
      <c r="AO521" s="1">
        <v>1</v>
      </c>
      <c r="AP521" s="1">
        <v>0</v>
      </c>
      <c r="AQ521" s="1">
        <v>0</v>
      </c>
      <c r="AR521" s="36">
        <v>0</v>
      </c>
      <c r="AS521" s="36">
        <v>1</v>
      </c>
      <c r="AT521" s="36">
        <v>1</v>
      </c>
      <c r="AU521" s="36">
        <v>1</v>
      </c>
    </row>
    <row r="522" spans="1:47">
      <c r="A522" s="49">
        <v>41911.791666666664</v>
      </c>
      <c r="B522" s="36" t="s">
        <v>94</v>
      </c>
      <c r="C522" s="36" t="s">
        <v>101</v>
      </c>
      <c r="D522" s="36" t="s">
        <v>457</v>
      </c>
      <c r="E522" s="36" t="s">
        <v>102</v>
      </c>
      <c r="F522" s="36" t="s">
        <v>466</v>
      </c>
      <c r="G522" s="36">
        <v>2</v>
      </c>
      <c r="H522" s="36">
        <v>23</v>
      </c>
      <c r="I522" s="36">
        <v>10.75</v>
      </c>
      <c r="J522" s="36">
        <v>5.84</v>
      </c>
      <c r="K522" s="36">
        <v>1898</v>
      </c>
      <c r="L522" s="36">
        <v>0</v>
      </c>
      <c r="M522" s="36">
        <v>0</v>
      </c>
      <c r="N522" s="36">
        <v>1898</v>
      </c>
      <c r="O522" s="36">
        <v>17</v>
      </c>
      <c r="P522" s="36">
        <v>0.9</v>
      </c>
      <c r="Q522" s="36">
        <v>611</v>
      </c>
      <c r="R522" s="36">
        <v>597</v>
      </c>
      <c r="S522" s="36">
        <v>0</v>
      </c>
      <c r="T522" s="36">
        <v>0</v>
      </c>
      <c r="U522" s="36">
        <v>97.71</v>
      </c>
      <c r="V522" s="36">
        <v>96.83</v>
      </c>
      <c r="W522" s="36">
        <v>597</v>
      </c>
      <c r="X522" s="36">
        <v>7</v>
      </c>
      <c r="Y522" s="36">
        <v>1.1599999999999999</v>
      </c>
      <c r="Z522" s="36">
        <v>196</v>
      </c>
      <c r="AA522" s="36">
        <v>195</v>
      </c>
      <c r="AB522" s="36">
        <v>99.49</v>
      </c>
      <c r="AC522" s="36">
        <v>256</v>
      </c>
      <c r="AD522" s="36">
        <v>198.99</v>
      </c>
      <c r="AE522" s="36">
        <v>77.73</v>
      </c>
      <c r="AF522" s="36">
        <v>6.49</v>
      </c>
      <c r="AG522" s="36">
        <v>3.7016580000000001</v>
      </c>
      <c r="AH522" s="36">
        <v>111.17</v>
      </c>
      <c r="AI522" s="36">
        <v>57</v>
      </c>
      <c r="AJ522" s="46">
        <f t="shared" ca="1" si="9"/>
        <v>5</v>
      </c>
      <c r="AK522" s="47">
        <v>1.1647448376844873</v>
      </c>
      <c r="AL522" s="48">
        <v>19.368700000000011</v>
      </c>
      <c r="AM522" s="1">
        <v>0</v>
      </c>
      <c r="AN522" s="1">
        <v>0</v>
      </c>
      <c r="AO522" s="1">
        <v>1</v>
      </c>
      <c r="AP522" s="1">
        <v>0</v>
      </c>
      <c r="AQ522" s="1">
        <v>0</v>
      </c>
      <c r="AR522" s="36">
        <v>0</v>
      </c>
      <c r="AS522" s="36">
        <v>1</v>
      </c>
      <c r="AT522" s="36">
        <v>0</v>
      </c>
      <c r="AU522" s="36">
        <v>6</v>
      </c>
    </row>
    <row r="523" spans="1:47">
      <c r="A523" s="49">
        <v>41911.791666666664</v>
      </c>
      <c r="B523" s="36" t="s">
        <v>94</v>
      </c>
      <c r="C523" s="36" t="s">
        <v>101</v>
      </c>
      <c r="D523" s="36" t="s">
        <v>287</v>
      </c>
      <c r="E523" s="36" t="s">
        <v>102</v>
      </c>
      <c r="F523" s="36" t="s">
        <v>288</v>
      </c>
      <c r="G523" s="36">
        <v>3</v>
      </c>
      <c r="H523" s="36">
        <v>39</v>
      </c>
      <c r="I523" s="36">
        <v>16.079999999999998</v>
      </c>
      <c r="J523" s="36">
        <v>9.83</v>
      </c>
      <c r="K523" s="36">
        <v>6853</v>
      </c>
      <c r="L523" s="36">
        <v>0</v>
      </c>
      <c r="M523" s="36">
        <v>0</v>
      </c>
      <c r="N523" s="36">
        <v>6853</v>
      </c>
      <c r="O523" s="36">
        <v>41</v>
      </c>
      <c r="P523" s="36">
        <v>0.6</v>
      </c>
      <c r="Q523" s="36">
        <v>1821</v>
      </c>
      <c r="R523" s="36">
        <v>1682</v>
      </c>
      <c r="S523" s="36">
        <v>123</v>
      </c>
      <c r="T523" s="36">
        <v>6.765676</v>
      </c>
      <c r="U523" s="36">
        <v>92.37</v>
      </c>
      <c r="V523" s="36">
        <v>91.82</v>
      </c>
      <c r="W523" s="36">
        <v>1682</v>
      </c>
      <c r="X523" s="36">
        <v>20</v>
      </c>
      <c r="Y523" s="36">
        <v>1.28</v>
      </c>
      <c r="Z523" s="36">
        <v>692</v>
      </c>
      <c r="AA523" s="36">
        <v>647.99</v>
      </c>
      <c r="AB523" s="36">
        <v>93.64</v>
      </c>
      <c r="AC523" s="36">
        <v>609</v>
      </c>
      <c r="AD523" s="36">
        <v>592.98</v>
      </c>
      <c r="AE523" s="36">
        <v>97.37</v>
      </c>
      <c r="AF523" s="36">
        <v>20.36</v>
      </c>
      <c r="AG523" s="36">
        <v>13.40884</v>
      </c>
      <c r="AH523" s="36">
        <v>207.12</v>
      </c>
      <c r="AI523" s="36">
        <v>65.87</v>
      </c>
      <c r="AJ523" s="46">
        <f t="shared" ca="1" si="9"/>
        <v>5</v>
      </c>
      <c r="AK523" s="47">
        <v>1.2292638553402295</v>
      </c>
      <c r="AL523" s="48">
        <v>148.95780000000011</v>
      </c>
      <c r="AM523" s="1">
        <v>0</v>
      </c>
      <c r="AN523" s="1">
        <v>1</v>
      </c>
      <c r="AO523" s="1">
        <v>2</v>
      </c>
      <c r="AP523" s="1">
        <v>0</v>
      </c>
      <c r="AQ523" s="1">
        <v>1</v>
      </c>
      <c r="AR523" s="36">
        <v>0</v>
      </c>
      <c r="AS523" s="36">
        <v>1</v>
      </c>
      <c r="AT523" s="36">
        <v>0</v>
      </c>
      <c r="AU523" s="36">
        <v>6</v>
      </c>
    </row>
    <row r="524" spans="1:47">
      <c r="A524" s="49">
        <v>41911.791666666664</v>
      </c>
      <c r="B524" s="36" t="s">
        <v>94</v>
      </c>
      <c r="C524" s="36" t="s">
        <v>101</v>
      </c>
      <c r="D524" s="36" t="s">
        <v>247</v>
      </c>
      <c r="E524" s="36" t="s">
        <v>102</v>
      </c>
      <c r="F524" s="36" t="s">
        <v>950</v>
      </c>
      <c r="G524" s="36">
        <v>3</v>
      </c>
      <c r="H524" s="36">
        <v>39</v>
      </c>
      <c r="I524" s="36">
        <v>14.44</v>
      </c>
      <c r="J524" s="36">
        <v>8.1999999999999993</v>
      </c>
      <c r="K524" s="36">
        <v>1963</v>
      </c>
      <c r="L524" s="36">
        <v>0</v>
      </c>
      <c r="M524" s="36">
        <v>0</v>
      </c>
      <c r="N524" s="36">
        <v>1963</v>
      </c>
      <c r="O524" s="36">
        <v>7</v>
      </c>
      <c r="P524" s="36">
        <v>0.36</v>
      </c>
      <c r="Q524" s="36">
        <v>774</v>
      </c>
      <c r="R524" s="36">
        <v>759</v>
      </c>
      <c r="S524" s="36">
        <v>0</v>
      </c>
      <c r="T524" s="36">
        <v>0</v>
      </c>
      <c r="U524" s="36">
        <v>98.06</v>
      </c>
      <c r="V524" s="36">
        <v>97.71</v>
      </c>
      <c r="W524" s="36">
        <v>759</v>
      </c>
      <c r="X524" s="36">
        <v>6</v>
      </c>
      <c r="Y524" s="36">
        <v>0.8</v>
      </c>
      <c r="Z524" s="36">
        <v>135</v>
      </c>
      <c r="AA524" s="36">
        <v>130.01</v>
      </c>
      <c r="AB524" s="36">
        <v>96.3</v>
      </c>
      <c r="AC524" s="36">
        <v>130</v>
      </c>
      <c r="AD524" s="36">
        <v>123.99</v>
      </c>
      <c r="AE524" s="36">
        <v>95.38</v>
      </c>
      <c r="AF524" s="36">
        <v>9.25</v>
      </c>
      <c r="AG524" s="36">
        <v>4.1325960000000004</v>
      </c>
      <c r="AH524" s="36">
        <v>112.8</v>
      </c>
      <c r="AI524" s="36">
        <v>44.68</v>
      </c>
      <c r="AJ524" s="46">
        <f t="shared" ca="1" si="9"/>
        <v>5</v>
      </c>
      <c r="AK524" s="47">
        <v>0.79683391325134789</v>
      </c>
      <c r="AL524" s="48">
        <v>17.724600000000049</v>
      </c>
      <c r="AM524" s="1">
        <v>0</v>
      </c>
      <c r="AN524" s="1">
        <v>0</v>
      </c>
      <c r="AO524" s="1">
        <v>1</v>
      </c>
      <c r="AP524" s="1">
        <v>0</v>
      </c>
      <c r="AQ524" s="1">
        <v>0</v>
      </c>
      <c r="AR524" s="36">
        <v>0</v>
      </c>
      <c r="AS524" s="36">
        <v>1</v>
      </c>
      <c r="AT524" s="36">
        <v>2</v>
      </c>
      <c r="AU524" s="36">
        <v>3</v>
      </c>
    </row>
    <row r="525" spans="1:47">
      <c r="A525" s="49">
        <v>41911.791666666664</v>
      </c>
      <c r="B525" s="36" t="s">
        <v>94</v>
      </c>
      <c r="C525" s="36" t="s">
        <v>101</v>
      </c>
      <c r="D525" s="36" t="s">
        <v>291</v>
      </c>
      <c r="E525" s="36" t="s">
        <v>102</v>
      </c>
      <c r="F525" s="36" t="s">
        <v>589</v>
      </c>
      <c r="G525" s="36">
        <v>4</v>
      </c>
      <c r="H525" s="36">
        <v>55</v>
      </c>
      <c r="I525" s="36">
        <v>22.34</v>
      </c>
      <c r="J525" s="36">
        <v>14.9</v>
      </c>
      <c r="K525" s="36">
        <v>1967</v>
      </c>
      <c r="L525" s="36">
        <v>0</v>
      </c>
      <c r="M525" s="36">
        <v>0</v>
      </c>
      <c r="N525" s="36">
        <v>1967</v>
      </c>
      <c r="O525" s="36">
        <v>16</v>
      </c>
      <c r="P525" s="36">
        <v>0.81</v>
      </c>
      <c r="Q525" s="36">
        <v>620</v>
      </c>
      <c r="R525" s="36">
        <v>600</v>
      </c>
      <c r="S525" s="36">
        <v>0</v>
      </c>
      <c r="T525" s="36">
        <v>0</v>
      </c>
      <c r="U525" s="36">
        <v>96.77</v>
      </c>
      <c r="V525" s="36">
        <v>95.99</v>
      </c>
      <c r="W525" s="36">
        <v>600</v>
      </c>
      <c r="X525" s="36">
        <v>7</v>
      </c>
      <c r="Y525" s="36">
        <v>1.23</v>
      </c>
      <c r="Z525" s="36">
        <v>1207</v>
      </c>
      <c r="AA525" s="36">
        <v>1203.98</v>
      </c>
      <c r="AB525" s="36">
        <v>99.75</v>
      </c>
      <c r="AC525" s="36">
        <v>1190</v>
      </c>
      <c r="AD525" s="36">
        <v>1172.98</v>
      </c>
      <c r="AE525" s="36">
        <v>98.57</v>
      </c>
      <c r="AF525" s="36">
        <v>6.26</v>
      </c>
      <c r="AG525" s="36">
        <v>0.44198890000000002</v>
      </c>
      <c r="AH525" s="36">
        <v>42.02</v>
      </c>
      <c r="AI525" s="36">
        <v>7.06</v>
      </c>
      <c r="AJ525" s="46">
        <f t="shared" ca="1" si="9"/>
        <v>5</v>
      </c>
      <c r="AK525" s="47">
        <v>1.2302284710017575</v>
      </c>
      <c r="AL525" s="48">
        <v>24.86200000000003</v>
      </c>
      <c r="AM525" s="1">
        <v>0</v>
      </c>
      <c r="AN525" s="1">
        <v>0</v>
      </c>
      <c r="AO525" s="1">
        <v>1</v>
      </c>
      <c r="AP525" s="1">
        <v>0</v>
      </c>
      <c r="AQ525" s="1">
        <v>0</v>
      </c>
      <c r="AR525" s="36">
        <v>0</v>
      </c>
      <c r="AS525" s="36">
        <v>1</v>
      </c>
      <c r="AT525" s="36">
        <v>2</v>
      </c>
      <c r="AU525" s="36">
        <v>7</v>
      </c>
    </row>
    <row r="526" spans="1:47">
      <c r="A526" s="49">
        <v>41911.791666666664</v>
      </c>
      <c r="B526" s="36" t="s">
        <v>94</v>
      </c>
      <c r="C526" s="36" t="s">
        <v>101</v>
      </c>
      <c r="D526" s="36" t="s">
        <v>297</v>
      </c>
      <c r="E526" s="36" t="s">
        <v>102</v>
      </c>
      <c r="F526" s="36" t="s">
        <v>298</v>
      </c>
      <c r="G526" s="36">
        <v>2</v>
      </c>
      <c r="H526" s="36">
        <v>23</v>
      </c>
      <c r="I526" s="36">
        <v>10.3</v>
      </c>
      <c r="J526" s="36">
        <v>5.08</v>
      </c>
      <c r="K526" s="36">
        <v>751</v>
      </c>
      <c r="L526" s="36">
        <v>0</v>
      </c>
      <c r="M526" s="36">
        <v>0</v>
      </c>
      <c r="N526" s="36">
        <v>751</v>
      </c>
      <c r="O526" s="36">
        <v>22</v>
      </c>
      <c r="P526" s="36">
        <v>2.93</v>
      </c>
      <c r="Q526" s="36">
        <v>227</v>
      </c>
      <c r="R526" s="36">
        <v>224</v>
      </c>
      <c r="S526" s="36">
        <v>0</v>
      </c>
      <c r="T526" s="36">
        <v>0</v>
      </c>
      <c r="U526" s="36">
        <v>98.68</v>
      </c>
      <c r="V526" s="36">
        <v>95.79</v>
      </c>
      <c r="W526" s="36">
        <v>224</v>
      </c>
      <c r="X526" s="36">
        <v>1</v>
      </c>
      <c r="Y526" s="36">
        <v>0.54</v>
      </c>
      <c r="Z526" s="36">
        <v>446</v>
      </c>
      <c r="AA526" s="36">
        <v>446.98</v>
      </c>
      <c r="AB526" s="36">
        <v>100.22</v>
      </c>
      <c r="AC526" s="36">
        <v>409</v>
      </c>
      <c r="AD526" s="36">
        <v>408.02</v>
      </c>
      <c r="AE526" s="36">
        <v>99.76</v>
      </c>
      <c r="AF526" s="36">
        <v>3.47</v>
      </c>
      <c r="AG526" s="36">
        <v>1.066298</v>
      </c>
      <c r="AH526" s="36">
        <v>68.19</v>
      </c>
      <c r="AI526" s="36">
        <v>30.76</v>
      </c>
      <c r="AJ526" s="46">
        <f t="shared" ca="1" si="9"/>
        <v>5</v>
      </c>
      <c r="AK526" s="47">
        <v>0.54042369217466502</v>
      </c>
      <c r="AL526" s="48">
        <v>9.5566999999999851</v>
      </c>
      <c r="AM526" s="1">
        <v>0</v>
      </c>
      <c r="AN526" s="1">
        <v>0</v>
      </c>
      <c r="AO526" s="1">
        <v>1</v>
      </c>
      <c r="AP526" s="1">
        <v>0</v>
      </c>
      <c r="AQ526" s="1">
        <v>0</v>
      </c>
      <c r="AR526" s="36">
        <v>0</v>
      </c>
      <c r="AS526" s="36">
        <v>1</v>
      </c>
      <c r="AT526" s="36">
        <v>1</v>
      </c>
      <c r="AU526" s="36">
        <v>7</v>
      </c>
    </row>
    <row r="527" spans="1:47">
      <c r="A527" s="49">
        <v>41911.791666666664</v>
      </c>
      <c r="B527" s="36" t="s">
        <v>94</v>
      </c>
      <c r="C527" s="36" t="s">
        <v>101</v>
      </c>
      <c r="D527" s="36" t="s">
        <v>241</v>
      </c>
      <c r="E527" s="36" t="s">
        <v>102</v>
      </c>
      <c r="F527" s="36" t="s">
        <v>346</v>
      </c>
      <c r="G527" s="36">
        <v>4</v>
      </c>
      <c r="H527" s="36">
        <v>55</v>
      </c>
      <c r="I527" s="36">
        <v>22.81</v>
      </c>
      <c r="J527" s="36">
        <v>15.76</v>
      </c>
      <c r="K527" s="36">
        <v>923</v>
      </c>
      <c r="L527" s="36">
        <v>0</v>
      </c>
      <c r="M527" s="36">
        <v>0</v>
      </c>
      <c r="N527" s="36">
        <v>923</v>
      </c>
      <c r="O527" s="36">
        <v>11</v>
      </c>
      <c r="P527" s="36">
        <v>1.19</v>
      </c>
      <c r="Q527" s="36">
        <v>462</v>
      </c>
      <c r="R527" s="36">
        <v>455</v>
      </c>
      <c r="S527" s="36">
        <v>0</v>
      </c>
      <c r="T527" s="36">
        <v>0</v>
      </c>
      <c r="U527" s="36">
        <v>98.48</v>
      </c>
      <c r="V527" s="36">
        <v>97.31</v>
      </c>
      <c r="W527" s="36">
        <v>455</v>
      </c>
      <c r="X527" s="36">
        <v>16</v>
      </c>
      <c r="Y527" s="36">
        <v>3.52</v>
      </c>
      <c r="Z527" s="36">
        <v>112</v>
      </c>
      <c r="AA527" s="36">
        <v>112</v>
      </c>
      <c r="AB527" s="36">
        <v>100</v>
      </c>
      <c r="AC527" s="36">
        <v>112</v>
      </c>
      <c r="AD527" s="36">
        <v>111</v>
      </c>
      <c r="AE527" s="36">
        <v>99.11</v>
      </c>
      <c r="AF527" s="36">
        <v>8.2899999999999991</v>
      </c>
      <c r="AG527" s="36">
        <v>0.25414369999999997</v>
      </c>
      <c r="AH527" s="36">
        <v>52.59</v>
      </c>
      <c r="AI527" s="36">
        <v>3.07</v>
      </c>
      <c r="AJ527" s="46">
        <f t="shared" ca="1" si="9"/>
        <v>5</v>
      </c>
      <c r="AK527" s="47">
        <v>3.5242290748898681</v>
      </c>
      <c r="AL527" s="48">
        <v>12.427799999999989</v>
      </c>
      <c r="AM527" s="1">
        <v>0</v>
      </c>
      <c r="AN527" s="1">
        <v>0</v>
      </c>
      <c r="AO527" s="1">
        <v>2</v>
      </c>
      <c r="AP527" s="1">
        <v>0</v>
      </c>
      <c r="AQ527" s="1">
        <v>0</v>
      </c>
      <c r="AR527" s="36">
        <v>1</v>
      </c>
      <c r="AS527" s="36">
        <v>1</v>
      </c>
      <c r="AT527" s="36">
        <v>5</v>
      </c>
      <c r="AU527" s="36">
        <v>7</v>
      </c>
    </row>
    <row r="528" spans="1:47">
      <c r="A528" s="49">
        <v>41911.791666666664</v>
      </c>
      <c r="B528" s="36" t="s">
        <v>94</v>
      </c>
      <c r="C528" s="36" t="s">
        <v>101</v>
      </c>
      <c r="D528" s="36" t="s">
        <v>293</v>
      </c>
      <c r="E528" s="36" t="s">
        <v>102</v>
      </c>
      <c r="F528" s="36" t="s">
        <v>752</v>
      </c>
      <c r="G528" s="36">
        <v>2</v>
      </c>
      <c r="H528" s="36">
        <v>23</v>
      </c>
      <c r="I528" s="36">
        <v>10.72</v>
      </c>
      <c r="J528" s="36">
        <v>5.84</v>
      </c>
      <c r="K528" s="36">
        <v>1522</v>
      </c>
      <c r="L528" s="36">
        <v>0</v>
      </c>
      <c r="M528" s="36">
        <v>0</v>
      </c>
      <c r="N528" s="36">
        <v>1522</v>
      </c>
      <c r="O528" s="36">
        <v>6</v>
      </c>
      <c r="P528" s="36">
        <v>0.39</v>
      </c>
      <c r="Q528" s="36">
        <v>273</v>
      </c>
      <c r="R528" s="36">
        <v>273</v>
      </c>
      <c r="S528" s="36">
        <v>0</v>
      </c>
      <c r="T528" s="36">
        <v>0</v>
      </c>
      <c r="U528" s="36">
        <v>100</v>
      </c>
      <c r="V528" s="36">
        <v>99.61</v>
      </c>
      <c r="W528" s="36">
        <v>273</v>
      </c>
      <c r="X528" s="36">
        <v>8</v>
      </c>
      <c r="Y528" s="36">
        <v>2.82</v>
      </c>
      <c r="Z528" s="36">
        <v>366</v>
      </c>
      <c r="AA528" s="36">
        <v>365.01</v>
      </c>
      <c r="AB528" s="36">
        <v>99.73</v>
      </c>
      <c r="AC528" s="36">
        <v>385</v>
      </c>
      <c r="AD528" s="36">
        <v>375.99</v>
      </c>
      <c r="AE528" s="36">
        <v>97.66</v>
      </c>
      <c r="AF528" s="36">
        <v>3.46</v>
      </c>
      <c r="AG528" s="36">
        <v>0.65745849999999995</v>
      </c>
      <c r="AH528" s="36">
        <v>59.15</v>
      </c>
      <c r="AI528" s="36">
        <v>19.03</v>
      </c>
      <c r="AJ528" s="46">
        <f t="shared" ca="1" si="9"/>
        <v>5</v>
      </c>
      <c r="AK528" s="47">
        <v>2.8170997957602646</v>
      </c>
      <c r="AL528" s="48">
        <v>1.0647000000000015</v>
      </c>
      <c r="AM528" s="1">
        <v>0</v>
      </c>
      <c r="AN528" s="1">
        <v>0</v>
      </c>
      <c r="AO528" s="1">
        <v>1</v>
      </c>
      <c r="AP528" s="1">
        <v>0</v>
      </c>
      <c r="AQ528" s="1">
        <v>0</v>
      </c>
      <c r="AR528" s="36">
        <v>1</v>
      </c>
      <c r="AS528" s="36">
        <v>0</v>
      </c>
      <c r="AT528" s="36">
        <v>2</v>
      </c>
      <c r="AU528" s="36">
        <v>1</v>
      </c>
    </row>
    <row r="529" spans="1:47">
      <c r="A529" s="49">
        <v>41911.791666666664</v>
      </c>
      <c r="B529" s="36" t="s">
        <v>94</v>
      </c>
      <c r="C529" s="36" t="s">
        <v>101</v>
      </c>
      <c r="D529" s="36" t="s">
        <v>201</v>
      </c>
      <c r="E529" s="36" t="s">
        <v>102</v>
      </c>
      <c r="F529" s="36" t="s">
        <v>1220</v>
      </c>
      <c r="G529" s="36">
        <v>3</v>
      </c>
      <c r="H529" s="36">
        <v>39</v>
      </c>
      <c r="I529" s="36">
        <v>16.77</v>
      </c>
      <c r="J529" s="36">
        <v>10.66</v>
      </c>
      <c r="K529" s="36">
        <v>1163</v>
      </c>
      <c r="L529" s="36">
        <v>0</v>
      </c>
      <c r="M529" s="36">
        <v>0</v>
      </c>
      <c r="N529" s="36">
        <v>1163</v>
      </c>
      <c r="O529" s="36">
        <v>6</v>
      </c>
      <c r="P529" s="36">
        <v>0.52</v>
      </c>
      <c r="Q529" s="36">
        <v>578</v>
      </c>
      <c r="R529" s="36">
        <v>567</v>
      </c>
      <c r="S529" s="36">
        <v>0</v>
      </c>
      <c r="T529" s="36">
        <v>0</v>
      </c>
      <c r="U529" s="36">
        <v>98.1</v>
      </c>
      <c r="V529" s="36">
        <v>97.59</v>
      </c>
      <c r="W529" s="36">
        <v>567</v>
      </c>
      <c r="X529" s="36">
        <v>8</v>
      </c>
      <c r="Y529" s="36">
        <v>1.52</v>
      </c>
      <c r="Z529" s="36">
        <v>673</v>
      </c>
      <c r="AA529" s="36">
        <v>673</v>
      </c>
      <c r="AB529" s="36">
        <v>100</v>
      </c>
      <c r="AC529" s="36">
        <v>636</v>
      </c>
      <c r="AD529" s="36">
        <v>634.03</v>
      </c>
      <c r="AE529" s="36">
        <v>99.69</v>
      </c>
      <c r="AF529" s="36">
        <v>6.03</v>
      </c>
      <c r="AG529" s="36">
        <v>0.85082869999999999</v>
      </c>
      <c r="AH529" s="36">
        <v>56.55</v>
      </c>
      <c r="AI529" s="36">
        <v>14.12</v>
      </c>
      <c r="AJ529" s="46">
        <f t="shared" ca="1" si="9"/>
        <v>5</v>
      </c>
      <c r="AK529" s="47">
        <v>1.5150654318883399</v>
      </c>
      <c r="AL529" s="48">
        <v>13.929799999999979</v>
      </c>
      <c r="AM529" s="1">
        <v>0</v>
      </c>
      <c r="AN529" s="1">
        <v>0</v>
      </c>
      <c r="AO529" s="1">
        <v>1</v>
      </c>
      <c r="AP529" s="1">
        <v>0</v>
      </c>
      <c r="AQ529" s="1">
        <v>0</v>
      </c>
      <c r="AR529" s="36">
        <v>0</v>
      </c>
      <c r="AS529" s="36">
        <v>1</v>
      </c>
      <c r="AT529" s="36">
        <v>0</v>
      </c>
      <c r="AU529" s="36">
        <v>1</v>
      </c>
    </row>
    <row r="530" spans="1:47">
      <c r="A530" s="49">
        <v>41911.833333333336</v>
      </c>
      <c r="B530" s="36" t="s">
        <v>94</v>
      </c>
      <c r="C530" s="36" t="s">
        <v>100</v>
      </c>
      <c r="D530" s="36" t="s">
        <v>801</v>
      </c>
      <c r="E530" s="36" t="s">
        <v>102</v>
      </c>
      <c r="F530" s="36" t="s">
        <v>802</v>
      </c>
      <c r="G530" s="36">
        <v>2</v>
      </c>
      <c r="H530" s="36">
        <v>23</v>
      </c>
      <c r="I530" s="36">
        <v>9.4600000000000009</v>
      </c>
      <c r="J530" s="36">
        <v>4.34</v>
      </c>
      <c r="K530" s="36">
        <v>850</v>
      </c>
      <c r="L530" s="36">
        <v>0</v>
      </c>
      <c r="M530" s="36">
        <v>0</v>
      </c>
      <c r="N530" s="36">
        <v>850</v>
      </c>
      <c r="O530" s="36">
        <v>7</v>
      </c>
      <c r="P530" s="36">
        <v>0.82</v>
      </c>
      <c r="Q530" s="36">
        <v>204</v>
      </c>
      <c r="R530" s="36">
        <v>200</v>
      </c>
      <c r="S530" s="36">
        <v>0</v>
      </c>
      <c r="T530" s="36">
        <v>0</v>
      </c>
      <c r="U530" s="36">
        <v>98.04</v>
      </c>
      <c r="V530" s="36">
        <v>97.24</v>
      </c>
      <c r="W530" s="36">
        <v>200</v>
      </c>
      <c r="X530" s="36">
        <v>8</v>
      </c>
      <c r="Y530" s="36">
        <v>4.37</v>
      </c>
      <c r="Z530" s="36">
        <v>179</v>
      </c>
      <c r="AA530" s="36">
        <v>179</v>
      </c>
      <c r="AB530" s="36">
        <v>100</v>
      </c>
      <c r="AC530" s="36">
        <v>163</v>
      </c>
      <c r="AD530" s="36">
        <v>162.01</v>
      </c>
      <c r="AE530" s="36">
        <v>99.39</v>
      </c>
      <c r="AF530" s="36">
        <v>2.5299999999999998</v>
      </c>
      <c r="AG530" s="36">
        <v>0.43016759999999998</v>
      </c>
      <c r="AH530" s="36">
        <v>58.3</v>
      </c>
      <c r="AI530" s="36">
        <v>16.98</v>
      </c>
      <c r="AJ530" s="46">
        <f t="shared" ca="1" si="9"/>
        <v>5</v>
      </c>
      <c r="AK530" s="47">
        <v>4.3713458280968256</v>
      </c>
      <c r="AL530" s="48">
        <v>5.6304000000000114</v>
      </c>
      <c r="AM530" s="1">
        <v>0</v>
      </c>
      <c r="AN530" s="1">
        <v>0</v>
      </c>
      <c r="AO530" s="1">
        <v>2</v>
      </c>
      <c r="AP530" s="1">
        <v>0</v>
      </c>
      <c r="AQ530" s="1">
        <v>0</v>
      </c>
      <c r="AR530" s="36">
        <v>1</v>
      </c>
      <c r="AS530" s="36">
        <v>1</v>
      </c>
      <c r="AT530" s="36">
        <v>3</v>
      </c>
      <c r="AU530" s="36">
        <v>1</v>
      </c>
    </row>
    <row r="531" spans="1:47">
      <c r="A531" s="50">
        <v>41911</v>
      </c>
      <c r="B531" s="36" t="s">
        <v>103</v>
      </c>
      <c r="C531" s="36" t="s">
        <v>107</v>
      </c>
      <c r="D531" s="36" t="s">
        <v>300</v>
      </c>
      <c r="E531" s="36" t="s">
        <v>108</v>
      </c>
      <c r="F531" s="36" t="s">
        <v>361</v>
      </c>
      <c r="G531" s="36">
        <v>2</v>
      </c>
      <c r="H531" s="36">
        <v>24</v>
      </c>
      <c r="I531" s="36">
        <v>11</v>
      </c>
      <c r="J531" s="36">
        <v>6.6150000000000002</v>
      </c>
      <c r="K531" s="36">
        <v>395</v>
      </c>
      <c r="L531" s="36">
        <v>0</v>
      </c>
      <c r="M531" s="36">
        <v>0</v>
      </c>
      <c r="N531" s="36">
        <v>395</v>
      </c>
      <c r="O531" s="36">
        <v>6</v>
      </c>
      <c r="P531" s="36">
        <v>1.52</v>
      </c>
      <c r="Q531" s="36">
        <v>187</v>
      </c>
      <c r="R531" s="36">
        <v>186</v>
      </c>
      <c r="S531" s="36">
        <v>0</v>
      </c>
      <c r="T531" s="36">
        <v>0</v>
      </c>
      <c r="U531" s="36">
        <v>99.47</v>
      </c>
      <c r="V531" s="36">
        <v>97.95</v>
      </c>
      <c r="W531" s="36">
        <v>186</v>
      </c>
      <c r="X531" s="36">
        <v>10</v>
      </c>
      <c r="Y531" s="36">
        <v>5.38</v>
      </c>
      <c r="Z531" s="36">
        <v>192</v>
      </c>
      <c r="AA531" s="36">
        <v>180</v>
      </c>
      <c r="AB531" s="36">
        <v>93.75</v>
      </c>
      <c r="AC531" s="36">
        <v>351</v>
      </c>
      <c r="AD531" s="36">
        <v>229</v>
      </c>
      <c r="AE531" s="36">
        <v>65.239999999999995</v>
      </c>
      <c r="AF531" s="36">
        <v>3.06</v>
      </c>
      <c r="AG531" s="36">
        <v>0.08</v>
      </c>
      <c r="AH531" s="36">
        <v>46.2</v>
      </c>
      <c r="AI531" s="36">
        <v>2.4500000000000002</v>
      </c>
      <c r="AJ531" s="46">
        <f t="shared" ca="1" si="9"/>
        <v>5</v>
      </c>
      <c r="AK531" s="47">
        <v>4.2553191489361701</v>
      </c>
      <c r="AL531" s="48">
        <v>3.8334999999999946</v>
      </c>
      <c r="AM531" s="1">
        <v>0</v>
      </c>
      <c r="AN531" s="1">
        <v>0</v>
      </c>
      <c r="AO531" s="1">
        <v>1</v>
      </c>
      <c r="AP531" s="1">
        <v>0</v>
      </c>
      <c r="AQ531" s="1">
        <v>0</v>
      </c>
      <c r="AR531" s="36">
        <v>1</v>
      </c>
      <c r="AS531" s="36">
        <v>0</v>
      </c>
      <c r="AT531" s="36">
        <v>5</v>
      </c>
      <c r="AU531" s="36">
        <v>3</v>
      </c>
    </row>
    <row r="532" spans="1:47">
      <c r="A532" s="50">
        <v>41911</v>
      </c>
      <c r="B532" s="36" t="s">
        <v>103</v>
      </c>
      <c r="C532" s="36" t="s">
        <v>107</v>
      </c>
      <c r="D532" s="36" t="s">
        <v>300</v>
      </c>
      <c r="E532" s="36" t="s">
        <v>108</v>
      </c>
      <c r="F532" s="36" t="s">
        <v>301</v>
      </c>
      <c r="G532" s="36">
        <v>4</v>
      </c>
      <c r="H532" s="36">
        <v>56</v>
      </c>
      <c r="I532" s="36">
        <v>23</v>
      </c>
      <c r="J532" s="36">
        <v>16.63</v>
      </c>
      <c r="K532" s="36">
        <v>2655</v>
      </c>
      <c r="L532" s="36">
        <v>0</v>
      </c>
      <c r="M532" s="36">
        <v>0</v>
      </c>
      <c r="N532" s="36">
        <v>2656</v>
      </c>
      <c r="O532" s="36">
        <v>50</v>
      </c>
      <c r="P532" s="36">
        <v>1.88</v>
      </c>
      <c r="Q532" s="36">
        <v>1263</v>
      </c>
      <c r="R532" s="36">
        <v>1217</v>
      </c>
      <c r="S532" s="36">
        <v>0</v>
      </c>
      <c r="T532" s="36">
        <v>0</v>
      </c>
      <c r="U532" s="36">
        <v>96.36</v>
      </c>
      <c r="V532" s="36">
        <v>94.54</v>
      </c>
      <c r="W532" s="36">
        <v>1217</v>
      </c>
      <c r="X532" s="36">
        <v>21</v>
      </c>
      <c r="Y532" s="36">
        <v>1.73</v>
      </c>
      <c r="Z532" s="36">
        <v>438</v>
      </c>
      <c r="AA532" s="36">
        <v>323</v>
      </c>
      <c r="AB532" s="36">
        <v>73.739999999999995</v>
      </c>
      <c r="AC532" s="36">
        <v>309</v>
      </c>
      <c r="AD532" s="36">
        <v>304</v>
      </c>
      <c r="AE532" s="36">
        <v>98.38</v>
      </c>
      <c r="AF532" s="36">
        <v>24.82</v>
      </c>
      <c r="AG532" s="36">
        <v>24.82</v>
      </c>
      <c r="AH532" s="36">
        <v>149.25</v>
      </c>
      <c r="AI532" s="36">
        <v>100</v>
      </c>
      <c r="AJ532" s="46">
        <f t="shared" ca="1" si="9"/>
        <v>5</v>
      </c>
      <c r="AK532" s="47">
        <v>1.7529215358931551</v>
      </c>
      <c r="AL532" s="48">
        <v>68.959799999999916</v>
      </c>
      <c r="AM532" s="1">
        <v>0</v>
      </c>
      <c r="AN532" s="1">
        <v>1</v>
      </c>
      <c r="AO532" s="1">
        <v>2</v>
      </c>
      <c r="AP532" s="1">
        <v>0</v>
      </c>
      <c r="AQ532" s="1">
        <v>4</v>
      </c>
      <c r="AR532" s="36">
        <v>0</v>
      </c>
      <c r="AS532" s="36">
        <v>1</v>
      </c>
      <c r="AT532" s="36">
        <v>0</v>
      </c>
      <c r="AU532" s="36">
        <v>6</v>
      </c>
    </row>
    <row r="533" spans="1:47">
      <c r="A533" s="50">
        <v>41911</v>
      </c>
      <c r="B533" s="36" t="s">
        <v>103</v>
      </c>
      <c r="C533" s="36" t="s">
        <v>107</v>
      </c>
      <c r="D533" s="36" t="s">
        <v>302</v>
      </c>
      <c r="E533" s="36" t="s">
        <v>108</v>
      </c>
      <c r="F533" s="36" t="s">
        <v>403</v>
      </c>
      <c r="G533" s="36">
        <v>6</v>
      </c>
      <c r="H533" s="36">
        <v>64</v>
      </c>
      <c r="I533" s="36">
        <v>38</v>
      </c>
      <c r="J533" s="36">
        <v>30.08</v>
      </c>
      <c r="K533" s="36">
        <v>20576</v>
      </c>
      <c r="L533" s="36">
        <v>1936</v>
      </c>
      <c r="M533" s="36">
        <v>9.41</v>
      </c>
      <c r="N533" s="36">
        <v>18640</v>
      </c>
      <c r="O533" s="36">
        <v>9</v>
      </c>
      <c r="P533" s="36">
        <v>0.05</v>
      </c>
      <c r="Q533" s="36">
        <v>9423</v>
      </c>
      <c r="R533" s="36">
        <v>8357</v>
      </c>
      <c r="S533" s="36">
        <v>966</v>
      </c>
      <c r="T533" s="36">
        <v>10.25</v>
      </c>
      <c r="U533" s="36">
        <v>88.69</v>
      </c>
      <c r="V533" s="36">
        <v>88.64</v>
      </c>
      <c r="W533" s="36">
        <v>8357</v>
      </c>
      <c r="X533" s="36">
        <v>9</v>
      </c>
      <c r="Y533" s="36">
        <v>0.11</v>
      </c>
      <c r="Z533" s="36">
        <v>2489</v>
      </c>
      <c r="AA533" s="36">
        <v>2450</v>
      </c>
      <c r="AB533" s="36">
        <v>98.43</v>
      </c>
      <c r="AC533" s="36">
        <v>224</v>
      </c>
      <c r="AD533" s="36">
        <v>214</v>
      </c>
      <c r="AE533" s="36">
        <v>95.54</v>
      </c>
      <c r="AF533" s="36">
        <v>76</v>
      </c>
      <c r="AG533" s="36">
        <v>76</v>
      </c>
      <c r="AH533" s="36">
        <v>252.66</v>
      </c>
      <c r="AI533" s="36">
        <v>100</v>
      </c>
      <c r="AJ533" s="46">
        <f t="shared" ca="1" si="9"/>
        <v>5</v>
      </c>
      <c r="AK533" s="47">
        <v>0.14703479823558241</v>
      </c>
      <c r="AL533" s="48">
        <v>1070.4528</v>
      </c>
      <c r="AM533" s="1">
        <v>0</v>
      </c>
      <c r="AN533" s="1">
        <v>1</v>
      </c>
      <c r="AO533" s="1">
        <v>2</v>
      </c>
      <c r="AP533" s="1">
        <v>0</v>
      </c>
      <c r="AQ533" s="1">
        <v>6</v>
      </c>
      <c r="AR533" s="36">
        <v>0</v>
      </c>
      <c r="AS533" s="36">
        <v>1</v>
      </c>
      <c r="AT533" s="36">
        <v>0</v>
      </c>
      <c r="AU533" s="36">
        <v>7</v>
      </c>
    </row>
    <row r="534" spans="1:47">
      <c r="A534" s="50">
        <v>41911</v>
      </c>
      <c r="B534" s="36" t="s">
        <v>103</v>
      </c>
      <c r="C534" s="36" t="s">
        <v>107</v>
      </c>
      <c r="D534" s="36" t="s">
        <v>302</v>
      </c>
      <c r="E534" s="36" t="s">
        <v>108</v>
      </c>
      <c r="F534" s="36" t="s">
        <v>303</v>
      </c>
      <c r="G534" s="36">
        <v>6</v>
      </c>
      <c r="H534" s="36">
        <v>64</v>
      </c>
      <c r="I534" s="36">
        <v>38</v>
      </c>
      <c r="J534" s="36">
        <v>30.08</v>
      </c>
      <c r="K534" s="36">
        <v>16773</v>
      </c>
      <c r="L534" s="36">
        <v>127</v>
      </c>
      <c r="M534" s="36">
        <v>0.76</v>
      </c>
      <c r="N534" s="36">
        <v>16645</v>
      </c>
      <c r="O534" s="36">
        <v>10</v>
      </c>
      <c r="P534" s="36">
        <v>0.06</v>
      </c>
      <c r="Q534" s="36">
        <v>8238</v>
      </c>
      <c r="R534" s="36">
        <v>7848</v>
      </c>
      <c r="S534" s="36">
        <v>304</v>
      </c>
      <c r="T534" s="36">
        <v>3.69</v>
      </c>
      <c r="U534" s="36">
        <v>95.27</v>
      </c>
      <c r="V534" s="36">
        <v>95.21</v>
      </c>
      <c r="W534" s="36">
        <v>7848</v>
      </c>
      <c r="X534" s="36">
        <v>12</v>
      </c>
      <c r="Y534" s="36">
        <v>0.15</v>
      </c>
      <c r="Z534" s="36">
        <v>2943</v>
      </c>
      <c r="AA534" s="36">
        <v>2860</v>
      </c>
      <c r="AB534" s="36">
        <v>97.18</v>
      </c>
      <c r="AC534" s="36">
        <v>912</v>
      </c>
      <c r="AD534" s="36">
        <v>899</v>
      </c>
      <c r="AE534" s="36">
        <v>98.57</v>
      </c>
      <c r="AF534" s="36">
        <v>75.790000000000006</v>
      </c>
      <c r="AG534" s="36">
        <v>75.64</v>
      </c>
      <c r="AH534" s="36">
        <v>251.97</v>
      </c>
      <c r="AI534" s="36">
        <v>99.79</v>
      </c>
      <c r="AJ534" s="46">
        <f t="shared" ca="1" si="9"/>
        <v>5</v>
      </c>
      <c r="AK534" s="47">
        <v>0.20383896721589945</v>
      </c>
      <c r="AL534" s="48">
        <v>394.60020000000054</v>
      </c>
      <c r="AM534" s="1">
        <v>0</v>
      </c>
      <c r="AN534" s="1">
        <v>0</v>
      </c>
      <c r="AO534" s="1">
        <v>1</v>
      </c>
      <c r="AP534" s="1">
        <v>0</v>
      </c>
      <c r="AQ534" s="1">
        <v>0</v>
      </c>
      <c r="AR534" s="36">
        <v>0</v>
      </c>
      <c r="AS534" s="36">
        <v>1</v>
      </c>
      <c r="AT534" s="36">
        <v>0</v>
      </c>
      <c r="AU534" s="36">
        <v>7</v>
      </c>
    </row>
    <row r="535" spans="1:47">
      <c r="A535" s="50">
        <v>41911</v>
      </c>
      <c r="B535" s="36" t="s">
        <v>103</v>
      </c>
      <c r="C535" s="36" t="s">
        <v>107</v>
      </c>
      <c r="D535" s="36" t="s">
        <v>1221</v>
      </c>
      <c r="E535" s="36" t="s">
        <v>108</v>
      </c>
      <c r="F535" s="36" t="s">
        <v>1222</v>
      </c>
      <c r="G535" s="36">
        <v>4</v>
      </c>
      <c r="H535" s="36">
        <v>56</v>
      </c>
      <c r="I535" s="36">
        <v>23</v>
      </c>
      <c r="J535" s="36">
        <v>16.63</v>
      </c>
      <c r="K535" s="36">
        <v>6830</v>
      </c>
      <c r="L535" s="36">
        <v>0</v>
      </c>
      <c r="M535" s="36">
        <v>0</v>
      </c>
      <c r="N535" s="36">
        <v>6830</v>
      </c>
      <c r="O535" s="36">
        <v>7</v>
      </c>
      <c r="P535" s="36">
        <v>0.1</v>
      </c>
      <c r="Q535" s="36">
        <v>3052</v>
      </c>
      <c r="R535" s="36">
        <v>2950</v>
      </c>
      <c r="S535" s="36">
        <v>54</v>
      </c>
      <c r="T535" s="36">
        <v>1.77</v>
      </c>
      <c r="U535" s="36">
        <v>96.66</v>
      </c>
      <c r="V535" s="36">
        <v>96.56</v>
      </c>
      <c r="W535" s="36">
        <v>2950</v>
      </c>
      <c r="X535" s="36">
        <v>4</v>
      </c>
      <c r="Y535" s="36">
        <v>0.14000000000000001</v>
      </c>
      <c r="Z535" s="36">
        <v>2193</v>
      </c>
      <c r="AA535" s="36">
        <v>2159</v>
      </c>
      <c r="AB535" s="36">
        <v>98.45</v>
      </c>
      <c r="AC535" s="36">
        <v>1508</v>
      </c>
      <c r="AD535" s="36">
        <v>1504</v>
      </c>
      <c r="AE535" s="36">
        <v>99.73</v>
      </c>
      <c r="AF535" s="36">
        <v>45.96</v>
      </c>
      <c r="AG535" s="36">
        <v>45.96</v>
      </c>
      <c r="AH535" s="36">
        <v>276.39</v>
      </c>
      <c r="AI535" s="36">
        <v>100</v>
      </c>
      <c r="AJ535" s="46">
        <f t="shared" ca="1" si="9"/>
        <v>5</v>
      </c>
      <c r="AK535" s="47">
        <v>0.17429193899782133</v>
      </c>
      <c r="AL535" s="48">
        <v>104.98879999999994</v>
      </c>
      <c r="AM535" s="1">
        <v>0</v>
      </c>
      <c r="AN535" s="1">
        <v>0</v>
      </c>
      <c r="AO535" s="1">
        <v>1</v>
      </c>
      <c r="AP535" s="1">
        <v>0</v>
      </c>
      <c r="AQ535" s="1">
        <v>0</v>
      </c>
      <c r="AR535" s="36">
        <v>0</v>
      </c>
      <c r="AS535" s="36">
        <v>1</v>
      </c>
      <c r="AT535" s="36">
        <v>0</v>
      </c>
      <c r="AU535" s="36">
        <v>1</v>
      </c>
    </row>
    <row r="536" spans="1:47">
      <c r="A536" s="50">
        <v>41911</v>
      </c>
      <c r="B536" s="36" t="s">
        <v>103</v>
      </c>
      <c r="C536" s="36" t="s">
        <v>107</v>
      </c>
      <c r="D536" s="36" t="s">
        <v>804</v>
      </c>
      <c r="E536" s="36" t="s">
        <v>108</v>
      </c>
      <c r="F536" s="36" t="s">
        <v>862</v>
      </c>
      <c r="G536" s="36">
        <v>6</v>
      </c>
      <c r="H536" s="36">
        <v>80</v>
      </c>
      <c r="I536" s="36">
        <v>36</v>
      </c>
      <c r="J536" s="36">
        <v>28.25</v>
      </c>
      <c r="K536" s="36">
        <v>16895</v>
      </c>
      <c r="L536" s="36">
        <v>2</v>
      </c>
      <c r="M536" s="36">
        <v>0.01</v>
      </c>
      <c r="N536" s="36">
        <v>16894</v>
      </c>
      <c r="O536" s="36">
        <v>115</v>
      </c>
      <c r="P536" s="36">
        <v>0.68</v>
      </c>
      <c r="Q536" s="36">
        <v>7302</v>
      </c>
      <c r="R536" s="36">
        <v>7144</v>
      </c>
      <c r="S536" s="36">
        <v>102</v>
      </c>
      <c r="T536" s="36">
        <v>1.4</v>
      </c>
      <c r="U536" s="36">
        <v>97.84</v>
      </c>
      <c r="V536" s="36">
        <v>97.17</v>
      </c>
      <c r="W536" s="36">
        <v>7144</v>
      </c>
      <c r="X536" s="36">
        <v>17</v>
      </c>
      <c r="Y536" s="36">
        <v>0.24</v>
      </c>
      <c r="Z536" s="36">
        <v>7176</v>
      </c>
      <c r="AA536" s="36">
        <v>7097</v>
      </c>
      <c r="AB536" s="36">
        <v>98.9</v>
      </c>
      <c r="AC536" s="36">
        <v>4822</v>
      </c>
      <c r="AD536" s="36">
        <v>4486</v>
      </c>
      <c r="AE536" s="36">
        <v>93.03</v>
      </c>
      <c r="AF536" s="36">
        <v>70.040000000000006</v>
      </c>
      <c r="AG536" s="36">
        <v>69.69</v>
      </c>
      <c r="AH536" s="36">
        <v>247.94</v>
      </c>
      <c r="AI536" s="36">
        <v>99.5</v>
      </c>
      <c r="AJ536" s="46">
        <f t="shared" ca="1" si="9"/>
        <v>5</v>
      </c>
      <c r="AK536" s="47">
        <v>0.37502757555702626</v>
      </c>
      <c r="AL536" s="48">
        <v>206.64659999999989</v>
      </c>
      <c r="AM536" s="1">
        <v>0</v>
      </c>
      <c r="AN536" s="1">
        <v>0</v>
      </c>
      <c r="AO536" s="1">
        <v>1</v>
      </c>
      <c r="AP536" s="1">
        <v>0</v>
      </c>
      <c r="AQ536" s="1">
        <v>0</v>
      </c>
      <c r="AR536" s="36">
        <v>0</v>
      </c>
      <c r="AS536" s="36">
        <v>1</v>
      </c>
      <c r="AT536" s="36">
        <v>0</v>
      </c>
      <c r="AU536" s="36">
        <v>1</v>
      </c>
    </row>
    <row r="537" spans="1:47">
      <c r="A537" s="50">
        <v>41911</v>
      </c>
      <c r="B537" s="36" t="s">
        <v>103</v>
      </c>
      <c r="C537" s="36" t="s">
        <v>107</v>
      </c>
      <c r="D537" s="36" t="s">
        <v>417</v>
      </c>
      <c r="E537" s="36" t="s">
        <v>108</v>
      </c>
      <c r="F537" s="36" t="s">
        <v>418</v>
      </c>
      <c r="G537" s="36">
        <v>2</v>
      </c>
      <c r="H537" s="36">
        <v>16</v>
      </c>
      <c r="I537" s="36">
        <v>12</v>
      </c>
      <c r="J537" s="36">
        <v>7.4020000000000001</v>
      </c>
      <c r="K537" s="36">
        <v>2582</v>
      </c>
      <c r="L537" s="36">
        <v>182</v>
      </c>
      <c r="M537" s="36">
        <v>7.05</v>
      </c>
      <c r="N537" s="36">
        <v>2400</v>
      </c>
      <c r="O537" s="36">
        <v>1</v>
      </c>
      <c r="P537" s="36">
        <v>0.04</v>
      </c>
      <c r="Q537" s="36">
        <v>1293</v>
      </c>
      <c r="R537" s="36">
        <v>1257</v>
      </c>
      <c r="S537" s="36">
        <v>31</v>
      </c>
      <c r="T537" s="36">
        <v>2.4</v>
      </c>
      <c r="U537" s="36">
        <v>97.22</v>
      </c>
      <c r="V537" s="36">
        <v>97.18</v>
      </c>
      <c r="W537" s="36">
        <v>1257</v>
      </c>
      <c r="X537" s="36">
        <v>4</v>
      </c>
      <c r="Y537" s="36">
        <v>0.32</v>
      </c>
      <c r="Z537" s="36">
        <v>751</v>
      </c>
      <c r="AA537" s="36">
        <v>745</v>
      </c>
      <c r="AB537" s="36">
        <v>99.2</v>
      </c>
      <c r="AC537" s="36">
        <v>232</v>
      </c>
      <c r="AD537" s="36">
        <v>225</v>
      </c>
      <c r="AE537" s="36">
        <v>96.98</v>
      </c>
      <c r="AF537" s="36">
        <v>8.44</v>
      </c>
      <c r="AG537" s="36">
        <v>8.44</v>
      </c>
      <c r="AH537" s="36">
        <v>114.06</v>
      </c>
      <c r="AI537" s="36">
        <v>99.96</v>
      </c>
      <c r="AJ537" s="46">
        <f t="shared" ca="1" si="9"/>
        <v>5</v>
      </c>
      <c r="AK537" s="47">
        <v>0.54274084124830391</v>
      </c>
      <c r="AL537" s="48">
        <v>36.46259999999991</v>
      </c>
      <c r="AM537" s="1">
        <v>0</v>
      </c>
      <c r="AN537" s="1">
        <v>0</v>
      </c>
      <c r="AO537" s="1">
        <v>1</v>
      </c>
      <c r="AP537" s="1">
        <v>0</v>
      </c>
      <c r="AQ537" s="1">
        <v>3</v>
      </c>
      <c r="AR537" s="36">
        <v>0</v>
      </c>
      <c r="AS537" s="36">
        <v>1</v>
      </c>
      <c r="AT537" s="36">
        <v>0</v>
      </c>
      <c r="AU537" s="36">
        <v>6</v>
      </c>
    </row>
    <row r="538" spans="1:47">
      <c r="A538" s="50">
        <v>41911</v>
      </c>
      <c r="B538" s="36" t="s">
        <v>103</v>
      </c>
      <c r="C538" s="36" t="s">
        <v>107</v>
      </c>
      <c r="D538" s="36" t="s">
        <v>492</v>
      </c>
      <c r="E538" s="36" t="s">
        <v>108</v>
      </c>
      <c r="F538" s="36" t="s">
        <v>756</v>
      </c>
      <c r="G538" s="36">
        <v>2</v>
      </c>
      <c r="H538" s="36">
        <v>24</v>
      </c>
      <c r="I538" s="36">
        <v>11</v>
      </c>
      <c r="J538" s="36">
        <v>6.6150000000000002</v>
      </c>
      <c r="K538" s="36">
        <v>944</v>
      </c>
      <c r="L538" s="36">
        <v>0</v>
      </c>
      <c r="M538" s="36">
        <v>0</v>
      </c>
      <c r="N538" s="36">
        <v>944</v>
      </c>
      <c r="O538" s="36">
        <v>2</v>
      </c>
      <c r="P538" s="36">
        <v>0.21</v>
      </c>
      <c r="Q538" s="36">
        <v>510</v>
      </c>
      <c r="R538" s="36">
        <v>500</v>
      </c>
      <c r="S538" s="36">
        <v>8</v>
      </c>
      <c r="T538" s="36">
        <v>1.57</v>
      </c>
      <c r="U538" s="36">
        <v>98.04</v>
      </c>
      <c r="V538" s="36">
        <v>97.83</v>
      </c>
      <c r="W538" s="36">
        <v>500</v>
      </c>
      <c r="X538" s="36">
        <v>0</v>
      </c>
      <c r="Y538" s="36">
        <v>0</v>
      </c>
      <c r="Z538" s="36">
        <v>151</v>
      </c>
      <c r="AA538" s="36">
        <v>149</v>
      </c>
      <c r="AB538" s="36">
        <v>98.68</v>
      </c>
      <c r="AC538" s="36">
        <v>168</v>
      </c>
      <c r="AD538" s="36">
        <v>162</v>
      </c>
      <c r="AE538" s="36">
        <v>96.43</v>
      </c>
      <c r="AF538" s="36">
        <v>7.08</v>
      </c>
      <c r="AG538" s="36">
        <v>7.07</v>
      </c>
      <c r="AH538" s="36">
        <v>107.04</v>
      </c>
      <c r="AI538" s="36">
        <v>99.92</v>
      </c>
      <c r="AJ538" s="46">
        <f t="shared" ca="1" si="9"/>
        <v>5</v>
      </c>
      <c r="AK538" s="47">
        <v>0</v>
      </c>
      <c r="AL538" s="48">
        <v>11.067000000000009</v>
      </c>
      <c r="AM538" s="1">
        <v>0</v>
      </c>
      <c r="AN538" s="1">
        <v>0</v>
      </c>
      <c r="AO538" s="1">
        <v>1</v>
      </c>
      <c r="AP538" s="1">
        <v>0</v>
      </c>
      <c r="AQ538" s="1">
        <v>0</v>
      </c>
      <c r="AR538" s="36">
        <v>0</v>
      </c>
      <c r="AS538" s="36">
        <v>1</v>
      </c>
      <c r="AT538" s="36">
        <v>0</v>
      </c>
      <c r="AU538" s="36">
        <v>1</v>
      </c>
    </row>
    <row r="539" spans="1:47">
      <c r="A539" s="50">
        <v>41911</v>
      </c>
      <c r="B539" s="36" t="s">
        <v>103</v>
      </c>
      <c r="C539" s="36" t="s">
        <v>107</v>
      </c>
      <c r="D539" s="36" t="s">
        <v>492</v>
      </c>
      <c r="E539" s="36" t="s">
        <v>108</v>
      </c>
      <c r="F539" s="36" t="s">
        <v>757</v>
      </c>
      <c r="G539" s="36">
        <v>3</v>
      </c>
      <c r="H539" s="36">
        <v>40</v>
      </c>
      <c r="I539" s="36">
        <v>17</v>
      </c>
      <c r="J539" s="36">
        <v>11.49</v>
      </c>
      <c r="K539" s="36">
        <v>2216</v>
      </c>
      <c r="L539" s="36">
        <v>0</v>
      </c>
      <c r="M539" s="36">
        <v>0</v>
      </c>
      <c r="N539" s="36">
        <v>2182</v>
      </c>
      <c r="O539" s="36">
        <v>1</v>
      </c>
      <c r="P539" s="36">
        <v>0.05</v>
      </c>
      <c r="Q539" s="36">
        <v>1172</v>
      </c>
      <c r="R539" s="36">
        <v>1117</v>
      </c>
      <c r="S539" s="36">
        <v>0</v>
      </c>
      <c r="T539" s="36">
        <v>0</v>
      </c>
      <c r="U539" s="36">
        <v>95.31</v>
      </c>
      <c r="V539" s="36">
        <v>95.26</v>
      </c>
      <c r="W539" s="36">
        <v>1117</v>
      </c>
      <c r="X539" s="36">
        <v>3</v>
      </c>
      <c r="Y539" s="36">
        <v>0.27</v>
      </c>
      <c r="Z539" s="36">
        <v>133</v>
      </c>
      <c r="AA539" s="36">
        <v>126</v>
      </c>
      <c r="AB539" s="36">
        <v>94.74</v>
      </c>
      <c r="AC539" s="36">
        <v>123</v>
      </c>
      <c r="AD539" s="36">
        <v>121</v>
      </c>
      <c r="AE539" s="36">
        <v>98.37</v>
      </c>
      <c r="AF539" s="36">
        <v>14.67</v>
      </c>
      <c r="AG539" s="36">
        <v>14.6</v>
      </c>
      <c r="AH539" s="36">
        <v>127.67</v>
      </c>
      <c r="AI539" s="36">
        <v>99.56</v>
      </c>
      <c r="AJ539" s="46">
        <f t="shared" ca="1" si="9"/>
        <v>5</v>
      </c>
      <c r="AK539" s="47">
        <v>0.26978417266187049</v>
      </c>
      <c r="AL539" s="48">
        <v>55.552799999999941</v>
      </c>
      <c r="AM539" s="1">
        <v>0</v>
      </c>
      <c r="AN539" s="1">
        <v>0</v>
      </c>
      <c r="AO539" s="1">
        <v>1</v>
      </c>
      <c r="AP539" s="1">
        <v>0</v>
      </c>
      <c r="AQ539" s="1">
        <v>0</v>
      </c>
      <c r="AR539" s="36">
        <v>0</v>
      </c>
      <c r="AS539" s="36">
        <v>1</v>
      </c>
      <c r="AT539" s="36">
        <v>0</v>
      </c>
      <c r="AU539" s="36">
        <v>4</v>
      </c>
    </row>
    <row r="540" spans="1:47">
      <c r="A540" s="50">
        <v>41911</v>
      </c>
      <c r="B540" s="36" t="s">
        <v>103</v>
      </c>
      <c r="C540" s="36" t="s">
        <v>107</v>
      </c>
      <c r="D540" s="36" t="s">
        <v>306</v>
      </c>
      <c r="E540" s="36" t="s">
        <v>108</v>
      </c>
      <c r="F540" s="36" t="s">
        <v>307</v>
      </c>
      <c r="G540" s="36">
        <v>2</v>
      </c>
      <c r="H540" s="36">
        <v>24</v>
      </c>
      <c r="I540" s="36">
        <v>11</v>
      </c>
      <c r="J540" s="36">
        <v>6.6150000000000002</v>
      </c>
      <c r="K540" s="36">
        <v>2473</v>
      </c>
      <c r="L540" s="36">
        <v>0</v>
      </c>
      <c r="M540" s="36">
        <v>0</v>
      </c>
      <c r="N540" s="36">
        <v>2439</v>
      </c>
      <c r="O540" s="36">
        <v>4</v>
      </c>
      <c r="P540" s="36">
        <v>0.16</v>
      </c>
      <c r="Q540" s="36">
        <v>619</v>
      </c>
      <c r="R540" s="36">
        <v>602</v>
      </c>
      <c r="S540" s="36">
        <v>0</v>
      </c>
      <c r="T540" s="36">
        <v>0</v>
      </c>
      <c r="U540" s="36">
        <v>97.25</v>
      </c>
      <c r="V540" s="36">
        <v>97.09</v>
      </c>
      <c r="W540" s="36">
        <v>602</v>
      </c>
      <c r="X540" s="36">
        <v>2</v>
      </c>
      <c r="Y540" s="36">
        <v>0.33</v>
      </c>
      <c r="Z540" s="36">
        <v>616</v>
      </c>
      <c r="AA540" s="36">
        <v>564</v>
      </c>
      <c r="AB540" s="36">
        <v>91.56</v>
      </c>
      <c r="AC540" s="36">
        <v>591</v>
      </c>
      <c r="AD540" s="36">
        <v>578</v>
      </c>
      <c r="AE540" s="36">
        <v>97.8</v>
      </c>
      <c r="AF540" s="36">
        <v>8.85</v>
      </c>
      <c r="AG540" s="36">
        <v>8.8000000000000007</v>
      </c>
      <c r="AH540" s="36">
        <v>133.79</v>
      </c>
      <c r="AI540" s="36">
        <v>99.47</v>
      </c>
      <c r="AJ540" s="46">
        <f t="shared" ca="1" si="9"/>
        <v>5</v>
      </c>
      <c r="AK540" s="47">
        <v>0.32467532467532467</v>
      </c>
      <c r="AL540" s="48">
        <v>18.012899999999981</v>
      </c>
      <c r="AM540" s="1">
        <v>0</v>
      </c>
      <c r="AN540" s="1">
        <v>0</v>
      </c>
      <c r="AO540" s="1">
        <v>1</v>
      </c>
      <c r="AP540" s="1">
        <v>0</v>
      </c>
      <c r="AQ540" s="1">
        <v>0</v>
      </c>
      <c r="AR540" s="36">
        <v>0</v>
      </c>
      <c r="AS540" s="36">
        <v>1</v>
      </c>
      <c r="AT540" s="36">
        <v>0</v>
      </c>
      <c r="AU540" s="36">
        <v>5</v>
      </c>
    </row>
    <row r="541" spans="1:47">
      <c r="A541" s="50">
        <v>41911</v>
      </c>
      <c r="B541" s="36" t="s">
        <v>103</v>
      </c>
      <c r="C541" s="36" t="s">
        <v>107</v>
      </c>
      <c r="D541" s="36" t="s">
        <v>132</v>
      </c>
      <c r="E541" s="36" t="s">
        <v>108</v>
      </c>
      <c r="F541" s="36" t="s">
        <v>308</v>
      </c>
      <c r="G541" s="36">
        <v>6</v>
      </c>
      <c r="H541" s="36">
        <v>88</v>
      </c>
      <c r="I541" s="36">
        <v>35</v>
      </c>
      <c r="J541" s="36">
        <v>27.34</v>
      </c>
      <c r="K541" s="36">
        <v>4403</v>
      </c>
      <c r="L541" s="36">
        <v>0</v>
      </c>
      <c r="M541" s="36">
        <v>0</v>
      </c>
      <c r="N541" s="36">
        <v>4403</v>
      </c>
      <c r="O541" s="36">
        <v>2</v>
      </c>
      <c r="P541" s="36">
        <v>0.05</v>
      </c>
      <c r="Q541" s="36">
        <v>2508</v>
      </c>
      <c r="R541" s="36">
        <v>2505</v>
      </c>
      <c r="S541" s="36">
        <v>0</v>
      </c>
      <c r="T541" s="36">
        <v>0</v>
      </c>
      <c r="U541" s="36">
        <v>99.88</v>
      </c>
      <c r="V541" s="36">
        <v>99.84</v>
      </c>
      <c r="W541" s="36">
        <v>2505</v>
      </c>
      <c r="X541" s="36">
        <v>37</v>
      </c>
      <c r="Y541" s="36">
        <v>1.48</v>
      </c>
      <c r="Z541" s="36">
        <v>2992</v>
      </c>
      <c r="AA541" s="36">
        <v>2949</v>
      </c>
      <c r="AB541" s="36">
        <v>98.56</v>
      </c>
      <c r="AC541" s="36">
        <v>2305</v>
      </c>
      <c r="AD541" s="36">
        <v>2191</v>
      </c>
      <c r="AE541" s="36">
        <v>95.05</v>
      </c>
      <c r="AF541" s="36">
        <v>23.08</v>
      </c>
      <c r="AG541" s="36">
        <v>7.62</v>
      </c>
      <c r="AH541" s="36">
        <v>84.41</v>
      </c>
      <c r="AI541" s="36">
        <v>33.020000000000003</v>
      </c>
      <c r="AJ541" s="46">
        <f t="shared" ca="1" si="9"/>
        <v>5</v>
      </c>
      <c r="AK541" s="47">
        <v>2.1179164281625642</v>
      </c>
      <c r="AL541" s="48">
        <v>4.0127999999999142</v>
      </c>
      <c r="AM541" s="1">
        <v>0</v>
      </c>
      <c r="AN541" s="1">
        <v>0</v>
      </c>
      <c r="AO541" s="1">
        <v>1</v>
      </c>
      <c r="AP541" s="1">
        <v>0</v>
      </c>
      <c r="AQ541" s="1">
        <v>0</v>
      </c>
      <c r="AR541" s="36">
        <v>1</v>
      </c>
      <c r="AS541" s="36">
        <v>0</v>
      </c>
      <c r="AT541" s="36">
        <v>6</v>
      </c>
      <c r="AU541" s="36">
        <v>0</v>
      </c>
    </row>
    <row r="542" spans="1:47">
      <c r="A542" s="50">
        <v>41911</v>
      </c>
      <c r="B542" s="36" t="s">
        <v>103</v>
      </c>
      <c r="C542" s="36" t="s">
        <v>98</v>
      </c>
      <c r="D542" s="36" t="s">
        <v>202</v>
      </c>
      <c r="E542" s="36" t="s">
        <v>109</v>
      </c>
      <c r="F542" s="36" t="s">
        <v>198</v>
      </c>
      <c r="G542" s="36">
        <v>2</v>
      </c>
      <c r="H542" s="36">
        <v>24</v>
      </c>
      <c r="I542" s="36">
        <v>11</v>
      </c>
      <c r="J542" s="36">
        <v>6.6150000000000002</v>
      </c>
      <c r="K542" s="36">
        <v>1204</v>
      </c>
      <c r="L542" s="36">
        <v>0</v>
      </c>
      <c r="M542" s="36">
        <v>0</v>
      </c>
      <c r="N542" s="36">
        <v>1204</v>
      </c>
      <c r="O542" s="36">
        <v>1</v>
      </c>
      <c r="P542" s="36">
        <v>0.08</v>
      </c>
      <c r="Q542" s="36">
        <v>214</v>
      </c>
      <c r="R542" s="36">
        <v>214</v>
      </c>
      <c r="S542" s="36">
        <v>0</v>
      </c>
      <c r="T542" s="36">
        <v>0</v>
      </c>
      <c r="U542" s="36">
        <v>100</v>
      </c>
      <c r="V542" s="36">
        <v>99.92</v>
      </c>
      <c r="W542" s="36">
        <v>214</v>
      </c>
      <c r="X542" s="36">
        <v>11</v>
      </c>
      <c r="Y542" s="36">
        <v>5.14</v>
      </c>
      <c r="Z542" s="36">
        <v>154</v>
      </c>
      <c r="AA542" s="36">
        <v>153</v>
      </c>
      <c r="AB542" s="36">
        <v>99.35</v>
      </c>
      <c r="AC542" s="36">
        <v>210</v>
      </c>
      <c r="AD542" s="36">
        <v>209</v>
      </c>
      <c r="AE542" s="36">
        <v>99.52</v>
      </c>
      <c r="AF542" s="36">
        <v>4.82</v>
      </c>
      <c r="AG542" s="36">
        <v>4.74</v>
      </c>
      <c r="AH542" s="36">
        <v>72.89</v>
      </c>
      <c r="AI542" s="36">
        <v>98.34</v>
      </c>
      <c r="AJ542" s="46">
        <f t="shared" ca="1" si="9"/>
        <v>5</v>
      </c>
      <c r="AK542" s="47">
        <v>4.0740740740740744</v>
      </c>
      <c r="AL542" s="48">
        <v>0.17119999999999636</v>
      </c>
      <c r="AM542" s="1">
        <v>0</v>
      </c>
      <c r="AN542" s="1">
        <v>0</v>
      </c>
      <c r="AO542" s="1">
        <v>1</v>
      </c>
      <c r="AP542" s="1">
        <v>4</v>
      </c>
      <c r="AQ542" s="1">
        <v>0</v>
      </c>
      <c r="AR542" s="36">
        <v>1</v>
      </c>
      <c r="AS542" s="36">
        <v>0</v>
      </c>
      <c r="AT542" s="36">
        <v>6</v>
      </c>
      <c r="AU542" s="36">
        <v>0</v>
      </c>
    </row>
    <row r="543" spans="1:47">
      <c r="A543" s="50">
        <v>41911</v>
      </c>
      <c r="B543" s="36" t="s">
        <v>103</v>
      </c>
      <c r="C543" s="36" t="s">
        <v>98</v>
      </c>
      <c r="D543" s="36" t="s">
        <v>1223</v>
      </c>
      <c r="E543" s="36" t="s">
        <v>109</v>
      </c>
      <c r="F543" s="36" t="s">
        <v>1224</v>
      </c>
      <c r="G543" s="36">
        <v>2</v>
      </c>
      <c r="H543" s="36">
        <v>24</v>
      </c>
      <c r="I543" s="36">
        <v>11</v>
      </c>
      <c r="J543" s="36">
        <v>6.6150000000000002</v>
      </c>
      <c r="K543" s="36">
        <v>1688</v>
      </c>
      <c r="L543" s="36">
        <v>0</v>
      </c>
      <c r="M543" s="36">
        <v>0</v>
      </c>
      <c r="N543" s="36">
        <v>1688</v>
      </c>
      <c r="O543" s="36">
        <v>2</v>
      </c>
      <c r="P543" s="36">
        <v>0.12</v>
      </c>
      <c r="Q543" s="36">
        <v>546</v>
      </c>
      <c r="R543" s="36">
        <v>529</v>
      </c>
      <c r="S543" s="36">
        <v>0</v>
      </c>
      <c r="T543" s="36">
        <v>0</v>
      </c>
      <c r="U543" s="36">
        <v>96.89</v>
      </c>
      <c r="V543" s="36">
        <v>96.77</v>
      </c>
      <c r="W543" s="36">
        <v>529</v>
      </c>
      <c r="X543" s="36">
        <v>2</v>
      </c>
      <c r="Y543" s="36">
        <v>0.38</v>
      </c>
      <c r="Z543" s="36">
        <v>933</v>
      </c>
      <c r="AA543" s="36">
        <v>924</v>
      </c>
      <c r="AB543" s="36">
        <v>99.04</v>
      </c>
      <c r="AC543" s="36">
        <v>942</v>
      </c>
      <c r="AD543" s="36">
        <v>940</v>
      </c>
      <c r="AE543" s="36">
        <v>99.79</v>
      </c>
      <c r="AF543" s="36">
        <v>9.1199999999999992</v>
      </c>
      <c r="AG543" s="36">
        <v>8.1</v>
      </c>
      <c r="AH543" s="36">
        <v>137.94</v>
      </c>
      <c r="AI543" s="36">
        <v>88.81</v>
      </c>
      <c r="AJ543" s="46">
        <f t="shared" ca="1" si="9"/>
        <v>5</v>
      </c>
      <c r="AK543" s="47">
        <v>0.3669724770642202</v>
      </c>
      <c r="AL543" s="48">
        <v>17.635800000000021</v>
      </c>
      <c r="AM543" s="1">
        <v>0</v>
      </c>
      <c r="AN543" s="1">
        <v>0</v>
      </c>
      <c r="AO543" s="1">
        <v>1</v>
      </c>
      <c r="AP543" s="1">
        <v>0</v>
      </c>
      <c r="AQ543" s="1">
        <v>0</v>
      </c>
      <c r="AR543" s="36">
        <v>0</v>
      </c>
      <c r="AS543" s="36">
        <v>1</v>
      </c>
      <c r="AT543" s="36">
        <v>0</v>
      </c>
      <c r="AU543" s="36">
        <v>1</v>
      </c>
    </row>
    <row r="544" spans="1:47">
      <c r="A544" s="50">
        <v>41911</v>
      </c>
      <c r="B544" s="36" t="s">
        <v>103</v>
      </c>
      <c r="C544" s="36" t="s">
        <v>24</v>
      </c>
      <c r="D544" s="36" t="s">
        <v>1225</v>
      </c>
      <c r="E544" s="36" t="s">
        <v>110</v>
      </c>
      <c r="F544" s="36" t="s">
        <v>1226</v>
      </c>
      <c r="G544" s="36">
        <v>4</v>
      </c>
      <c r="H544" s="36">
        <v>56</v>
      </c>
      <c r="I544" s="36">
        <v>23</v>
      </c>
      <c r="J544" s="36">
        <v>16.63</v>
      </c>
      <c r="K544" s="36">
        <v>4419</v>
      </c>
      <c r="L544" s="36">
        <v>0</v>
      </c>
      <c r="M544" s="36">
        <v>0</v>
      </c>
      <c r="N544" s="36">
        <v>4419</v>
      </c>
      <c r="O544" s="36">
        <v>30</v>
      </c>
      <c r="P544" s="36">
        <v>0.68</v>
      </c>
      <c r="Q544" s="36">
        <v>1773</v>
      </c>
      <c r="R544" s="36">
        <v>1749</v>
      </c>
      <c r="S544" s="36">
        <v>0</v>
      </c>
      <c r="T544" s="36">
        <v>0</v>
      </c>
      <c r="U544" s="36">
        <v>98.65</v>
      </c>
      <c r="V544" s="36">
        <v>97.98</v>
      </c>
      <c r="W544" s="36">
        <v>1749</v>
      </c>
      <c r="X544" s="36">
        <v>9</v>
      </c>
      <c r="Y544" s="36">
        <v>0.51</v>
      </c>
      <c r="Z544" s="36">
        <v>95</v>
      </c>
      <c r="AA544" s="36">
        <v>94</v>
      </c>
      <c r="AB544" s="36">
        <v>98.95</v>
      </c>
      <c r="AC544" s="36">
        <v>85</v>
      </c>
      <c r="AD544" s="36">
        <v>84</v>
      </c>
      <c r="AE544" s="36">
        <v>98.82</v>
      </c>
      <c r="AF544" s="36">
        <v>15.53</v>
      </c>
      <c r="AG544" s="36">
        <v>10.62</v>
      </c>
      <c r="AH544" s="36">
        <v>93.36</v>
      </c>
      <c r="AI544" s="36">
        <v>68.39</v>
      </c>
      <c r="AJ544" s="46">
        <f t="shared" ca="1" si="9"/>
        <v>5</v>
      </c>
      <c r="AK544" s="47">
        <v>0.51753881541115576</v>
      </c>
      <c r="AL544" s="48">
        <v>35.814599999999928</v>
      </c>
      <c r="AM544" s="1">
        <v>0</v>
      </c>
      <c r="AN544" s="1">
        <v>0</v>
      </c>
      <c r="AO544" s="1">
        <v>1</v>
      </c>
      <c r="AP544" s="1">
        <v>0</v>
      </c>
      <c r="AQ544" s="1">
        <v>0</v>
      </c>
      <c r="AR544" s="36">
        <v>0</v>
      </c>
      <c r="AS544" s="36">
        <v>1</v>
      </c>
      <c r="AT544" s="36">
        <v>0</v>
      </c>
      <c r="AU544" s="36">
        <v>1</v>
      </c>
    </row>
    <row r="545" spans="1:47">
      <c r="A545" s="50">
        <v>41911</v>
      </c>
      <c r="B545" s="36" t="s">
        <v>103</v>
      </c>
      <c r="C545" s="36" t="s">
        <v>24</v>
      </c>
      <c r="D545" s="36" t="s">
        <v>309</v>
      </c>
      <c r="E545" s="36" t="s">
        <v>110</v>
      </c>
      <c r="F545" s="36" t="s">
        <v>310</v>
      </c>
      <c r="G545" s="36">
        <v>2</v>
      </c>
      <c r="H545" s="36">
        <v>24</v>
      </c>
      <c r="I545" s="36">
        <v>11</v>
      </c>
      <c r="J545" s="36">
        <v>6.6150000000000002</v>
      </c>
      <c r="K545" s="36">
        <v>2096</v>
      </c>
      <c r="L545" s="36">
        <v>0</v>
      </c>
      <c r="M545" s="36">
        <v>0</v>
      </c>
      <c r="N545" s="36">
        <v>2094</v>
      </c>
      <c r="O545" s="36">
        <v>3</v>
      </c>
      <c r="P545" s="36">
        <v>0.14000000000000001</v>
      </c>
      <c r="Q545" s="36">
        <v>616</v>
      </c>
      <c r="R545" s="36">
        <v>601</v>
      </c>
      <c r="S545" s="36">
        <v>0</v>
      </c>
      <c r="T545" s="36">
        <v>0</v>
      </c>
      <c r="U545" s="36">
        <v>97.56</v>
      </c>
      <c r="V545" s="36">
        <v>97.43</v>
      </c>
      <c r="W545" s="36">
        <v>601</v>
      </c>
      <c r="X545" s="36">
        <v>1</v>
      </c>
      <c r="Y545" s="36">
        <v>0.17</v>
      </c>
      <c r="Z545" s="36">
        <v>162</v>
      </c>
      <c r="AA545" s="36">
        <v>162</v>
      </c>
      <c r="AB545" s="36">
        <v>100</v>
      </c>
      <c r="AC545" s="36">
        <v>159</v>
      </c>
      <c r="AD545" s="36">
        <v>155</v>
      </c>
      <c r="AE545" s="36">
        <v>97.48</v>
      </c>
      <c r="AF545" s="36">
        <v>8.2899999999999991</v>
      </c>
      <c r="AG545" s="36">
        <v>7.88</v>
      </c>
      <c r="AH545" s="36">
        <v>125.38</v>
      </c>
      <c r="AI545" s="36">
        <v>95</v>
      </c>
      <c r="AJ545" s="46">
        <f t="shared" ca="1" si="9"/>
        <v>5</v>
      </c>
      <c r="AK545" s="47">
        <v>0.16835016835016833</v>
      </c>
      <c r="AL545" s="48">
        <v>15.831199999999958</v>
      </c>
      <c r="AM545" s="1">
        <v>0</v>
      </c>
      <c r="AN545" s="1">
        <v>0</v>
      </c>
      <c r="AO545" s="1">
        <v>1</v>
      </c>
      <c r="AP545" s="1">
        <v>0</v>
      </c>
      <c r="AQ545" s="1">
        <v>1</v>
      </c>
      <c r="AR545" s="36">
        <v>0</v>
      </c>
      <c r="AS545" s="36">
        <v>1</v>
      </c>
      <c r="AT545" s="36">
        <v>1</v>
      </c>
      <c r="AU545" s="36">
        <v>6</v>
      </c>
    </row>
    <row r="546" spans="1:47">
      <c r="A546" s="50">
        <v>41911</v>
      </c>
      <c r="B546" s="36" t="s">
        <v>103</v>
      </c>
      <c r="C546" s="36" t="s">
        <v>24</v>
      </c>
      <c r="D546" s="36" t="s">
        <v>309</v>
      </c>
      <c r="E546" s="36" t="s">
        <v>110</v>
      </c>
      <c r="F546" s="36" t="s">
        <v>470</v>
      </c>
      <c r="G546" s="36">
        <v>4</v>
      </c>
      <c r="H546" s="36">
        <v>56</v>
      </c>
      <c r="I546" s="36">
        <v>23</v>
      </c>
      <c r="J546" s="36">
        <v>16.63</v>
      </c>
      <c r="K546" s="36">
        <v>2019</v>
      </c>
      <c r="L546" s="36">
        <v>0</v>
      </c>
      <c r="M546" s="36">
        <v>0</v>
      </c>
      <c r="N546" s="36">
        <v>2019</v>
      </c>
      <c r="O546" s="36">
        <v>15</v>
      </c>
      <c r="P546" s="36">
        <v>0.74</v>
      </c>
      <c r="Q546" s="36">
        <v>828</v>
      </c>
      <c r="R546" s="36">
        <v>813</v>
      </c>
      <c r="S546" s="36">
        <v>1</v>
      </c>
      <c r="T546" s="36">
        <v>0.12</v>
      </c>
      <c r="U546" s="36">
        <v>98.19</v>
      </c>
      <c r="V546" s="36">
        <v>97.46</v>
      </c>
      <c r="W546" s="36">
        <v>813</v>
      </c>
      <c r="X546" s="36">
        <v>9</v>
      </c>
      <c r="Y546" s="36">
        <v>1.1100000000000001</v>
      </c>
      <c r="Z546" s="36">
        <v>94</v>
      </c>
      <c r="AA546" s="36">
        <v>94</v>
      </c>
      <c r="AB546" s="36">
        <v>100</v>
      </c>
      <c r="AC546" s="36">
        <v>81</v>
      </c>
      <c r="AD546" s="36">
        <v>80</v>
      </c>
      <c r="AE546" s="36">
        <v>98.77</v>
      </c>
      <c r="AF546" s="36">
        <v>11.64</v>
      </c>
      <c r="AG546" s="36">
        <v>7.55</v>
      </c>
      <c r="AH546" s="36">
        <v>69.989999999999995</v>
      </c>
      <c r="AI546" s="36">
        <v>64.86</v>
      </c>
      <c r="AJ546" s="46">
        <f t="shared" ca="1" si="9"/>
        <v>5</v>
      </c>
      <c r="AK546" s="47">
        <v>1.1264080100125156</v>
      </c>
      <c r="AL546" s="48">
        <v>21.031200000000055</v>
      </c>
      <c r="AM546" s="1">
        <v>0</v>
      </c>
      <c r="AN546" s="1">
        <v>0</v>
      </c>
      <c r="AO546" s="1">
        <v>1</v>
      </c>
      <c r="AP546" s="1">
        <v>0</v>
      </c>
      <c r="AQ546" s="1">
        <v>2</v>
      </c>
      <c r="AR546" s="36">
        <v>0</v>
      </c>
      <c r="AS546" s="36">
        <v>1</v>
      </c>
      <c r="AT546" s="36">
        <v>5</v>
      </c>
      <c r="AU546" s="36">
        <v>7</v>
      </c>
    </row>
    <row r="547" spans="1:47">
      <c r="A547" s="50">
        <v>41911</v>
      </c>
      <c r="B547" s="36" t="s">
        <v>103</v>
      </c>
      <c r="C547" s="36" t="s">
        <v>24</v>
      </c>
      <c r="D547" s="36" t="s">
        <v>848</v>
      </c>
      <c r="E547" s="36" t="s">
        <v>110</v>
      </c>
      <c r="F547" s="36" t="s">
        <v>1227</v>
      </c>
      <c r="G547" s="36">
        <v>2</v>
      </c>
      <c r="H547" s="36">
        <v>24</v>
      </c>
      <c r="I547" s="36">
        <v>11</v>
      </c>
      <c r="J547" s="36">
        <v>6.6150000000000002</v>
      </c>
      <c r="K547" s="36">
        <v>1768</v>
      </c>
      <c r="L547" s="36">
        <v>0</v>
      </c>
      <c r="M547" s="36">
        <v>0</v>
      </c>
      <c r="N547" s="36">
        <v>1768</v>
      </c>
      <c r="O547" s="36">
        <v>82</v>
      </c>
      <c r="P547" s="36">
        <v>4.6399999999999997</v>
      </c>
      <c r="Q547" s="36">
        <v>509</v>
      </c>
      <c r="R547" s="36">
        <v>505</v>
      </c>
      <c r="S547" s="36">
        <v>0</v>
      </c>
      <c r="T547" s="36">
        <v>0</v>
      </c>
      <c r="U547" s="36">
        <v>99.21</v>
      </c>
      <c r="V547" s="36">
        <v>94.61</v>
      </c>
      <c r="W547" s="36">
        <v>505</v>
      </c>
      <c r="X547" s="36">
        <v>0</v>
      </c>
      <c r="Y547" s="36">
        <v>0</v>
      </c>
      <c r="Z547" s="36">
        <v>278</v>
      </c>
      <c r="AA547" s="36">
        <v>276</v>
      </c>
      <c r="AB547" s="36">
        <v>99.28</v>
      </c>
      <c r="AC547" s="36">
        <v>295</v>
      </c>
      <c r="AD547" s="36">
        <v>292</v>
      </c>
      <c r="AE547" s="36">
        <v>98.98</v>
      </c>
      <c r="AF547" s="36">
        <v>8.25</v>
      </c>
      <c r="AG547" s="36">
        <v>8.1199999999999992</v>
      </c>
      <c r="AH547" s="36">
        <v>124.72</v>
      </c>
      <c r="AI547" s="36">
        <v>98.45</v>
      </c>
      <c r="AJ547" s="46">
        <f t="shared" ca="1" si="9"/>
        <v>5</v>
      </c>
      <c r="AK547" s="47">
        <v>0</v>
      </c>
      <c r="AL547" s="48">
        <v>27.435100000000002</v>
      </c>
      <c r="AM547" s="1">
        <v>0</v>
      </c>
      <c r="AN547" s="1">
        <v>1</v>
      </c>
      <c r="AO547" s="1">
        <v>2</v>
      </c>
      <c r="AP547" s="1">
        <v>0</v>
      </c>
      <c r="AQ547" s="1">
        <v>1</v>
      </c>
      <c r="AR547" s="36">
        <v>0</v>
      </c>
      <c r="AS547" s="36">
        <v>1</v>
      </c>
      <c r="AT547" s="36">
        <v>0</v>
      </c>
      <c r="AU547" s="36">
        <v>1</v>
      </c>
    </row>
    <row r="548" spans="1:47">
      <c r="A548" s="50">
        <v>41911</v>
      </c>
      <c r="B548" s="36" t="s">
        <v>103</v>
      </c>
      <c r="C548" s="36" t="s">
        <v>24</v>
      </c>
      <c r="D548" s="36" t="s">
        <v>243</v>
      </c>
      <c r="E548" s="36" t="s">
        <v>110</v>
      </c>
      <c r="F548" s="36" t="s">
        <v>244</v>
      </c>
      <c r="G548" s="36">
        <v>4</v>
      </c>
      <c r="H548" s="36">
        <v>56</v>
      </c>
      <c r="I548" s="36">
        <v>23</v>
      </c>
      <c r="J548" s="36">
        <v>16.63</v>
      </c>
      <c r="K548" s="36">
        <v>2765</v>
      </c>
      <c r="L548" s="36">
        <v>0</v>
      </c>
      <c r="M548" s="36">
        <v>0</v>
      </c>
      <c r="N548" s="36">
        <v>2748</v>
      </c>
      <c r="O548" s="36">
        <v>5</v>
      </c>
      <c r="P548" s="36">
        <v>0.18</v>
      </c>
      <c r="Q548" s="36">
        <v>1117</v>
      </c>
      <c r="R548" s="36">
        <v>1089</v>
      </c>
      <c r="S548" s="36">
        <v>0</v>
      </c>
      <c r="T548" s="36">
        <v>0</v>
      </c>
      <c r="U548" s="36">
        <v>97.49</v>
      </c>
      <c r="V548" s="36">
        <v>97.32</v>
      </c>
      <c r="W548" s="36">
        <v>1089</v>
      </c>
      <c r="X548" s="36">
        <v>3</v>
      </c>
      <c r="Y548" s="36">
        <v>0.28000000000000003</v>
      </c>
      <c r="Z548" s="36">
        <v>354</v>
      </c>
      <c r="AA548" s="36">
        <v>344</v>
      </c>
      <c r="AB548" s="36">
        <v>97.18</v>
      </c>
      <c r="AC548" s="36">
        <v>358</v>
      </c>
      <c r="AD548" s="36">
        <v>351</v>
      </c>
      <c r="AE548" s="36">
        <v>98.04</v>
      </c>
      <c r="AF548" s="36">
        <v>14.25</v>
      </c>
      <c r="AG548" s="36">
        <v>3.72</v>
      </c>
      <c r="AH548" s="36">
        <v>85.66</v>
      </c>
      <c r="AI548" s="36">
        <v>26.14</v>
      </c>
      <c r="AJ548" s="46">
        <f t="shared" ca="1" si="9"/>
        <v>5</v>
      </c>
      <c r="AK548" s="47">
        <v>0.27372262773722628</v>
      </c>
      <c r="AL548" s="48">
        <v>29.935600000000075</v>
      </c>
      <c r="AM548" s="1">
        <v>0</v>
      </c>
      <c r="AN548" s="1">
        <v>0</v>
      </c>
      <c r="AO548" s="1">
        <v>1</v>
      </c>
      <c r="AP548" s="1">
        <v>0</v>
      </c>
      <c r="AQ548" s="1">
        <v>0</v>
      </c>
      <c r="AR548" s="36">
        <v>0</v>
      </c>
      <c r="AS548" s="36">
        <v>1</v>
      </c>
      <c r="AT548" s="36">
        <v>0</v>
      </c>
      <c r="AU548" s="36">
        <v>6</v>
      </c>
    </row>
    <row r="549" spans="1:47">
      <c r="A549" s="50">
        <v>41911</v>
      </c>
      <c r="B549" s="36" t="s">
        <v>103</v>
      </c>
      <c r="C549" s="36" t="s">
        <v>24</v>
      </c>
      <c r="D549" s="36" t="s">
        <v>243</v>
      </c>
      <c r="E549" s="36" t="s">
        <v>110</v>
      </c>
      <c r="F549" s="36" t="s">
        <v>311</v>
      </c>
      <c r="G549" s="36">
        <v>2</v>
      </c>
      <c r="H549" s="36">
        <v>24</v>
      </c>
      <c r="I549" s="36">
        <v>11</v>
      </c>
      <c r="J549" s="36">
        <v>6.6150000000000002</v>
      </c>
      <c r="K549" s="36">
        <v>1643</v>
      </c>
      <c r="L549" s="36">
        <v>0</v>
      </c>
      <c r="M549" s="36">
        <v>0</v>
      </c>
      <c r="N549" s="36">
        <v>1599</v>
      </c>
      <c r="O549" s="36">
        <v>4</v>
      </c>
      <c r="P549" s="36">
        <v>0.25</v>
      </c>
      <c r="Q549" s="36">
        <v>631</v>
      </c>
      <c r="R549" s="36">
        <v>596</v>
      </c>
      <c r="S549" s="36">
        <v>0</v>
      </c>
      <c r="T549" s="36">
        <v>0</v>
      </c>
      <c r="U549" s="36">
        <v>94.45</v>
      </c>
      <c r="V549" s="36">
        <v>94.22</v>
      </c>
      <c r="W549" s="36">
        <v>596</v>
      </c>
      <c r="X549" s="36">
        <v>8</v>
      </c>
      <c r="Y549" s="36">
        <v>1.34</v>
      </c>
      <c r="Z549" s="36">
        <v>94</v>
      </c>
      <c r="AA549" s="36">
        <v>87</v>
      </c>
      <c r="AB549" s="36">
        <v>92.55</v>
      </c>
      <c r="AC549" s="36">
        <v>92</v>
      </c>
      <c r="AD549" s="36">
        <v>85</v>
      </c>
      <c r="AE549" s="36">
        <v>92.39</v>
      </c>
      <c r="AF549" s="36">
        <v>10.130000000000001</v>
      </c>
      <c r="AG549" s="36">
        <v>10.039999999999999</v>
      </c>
      <c r="AH549" s="36">
        <v>153.08000000000001</v>
      </c>
      <c r="AI549" s="36">
        <v>99.14</v>
      </c>
      <c r="AJ549" s="46">
        <f t="shared" ca="1" si="9"/>
        <v>5</v>
      </c>
      <c r="AK549" s="47">
        <v>1.3468013468013467</v>
      </c>
      <c r="AL549" s="48">
        <v>36.471800000000009</v>
      </c>
      <c r="AM549" s="1">
        <v>0</v>
      </c>
      <c r="AN549" s="1">
        <v>1</v>
      </c>
      <c r="AO549" s="1">
        <v>2</v>
      </c>
      <c r="AP549" s="1">
        <v>0</v>
      </c>
      <c r="AQ549" s="1">
        <v>6</v>
      </c>
      <c r="AR549" s="36">
        <v>0</v>
      </c>
      <c r="AS549" s="36">
        <v>1</v>
      </c>
      <c r="AT549" s="36">
        <v>1</v>
      </c>
      <c r="AU549" s="36">
        <v>7</v>
      </c>
    </row>
    <row r="550" spans="1:47">
      <c r="A550" s="50">
        <v>41911</v>
      </c>
      <c r="B550" s="36" t="s">
        <v>103</v>
      </c>
      <c r="C550" s="36" t="s">
        <v>24</v>
      </c>
      <c r="D550" s="36" t="s">
        <v>111</v>
      </c>
      <c r="E550" s="36" t="s">
        <v>110</v>
      </c>
      <c r="F550" s="36" t="s">
        <v>13</v>
      </c>
      <c r="G550" s="36">
        <v>4</v>
      </c>
      <c r="H550" s="36">
        <v>56</v>
      </c>
      <c r="I550" s="36">
        <v>23</v>
      </c>
      <c r="J550" s="36">
        <v>16.63</v>
      </c>
      <c r="K550" s="36">
        <v>3741</v>
      </c>
      <c r="L550" s="36">
        <v>7</v>
      </c>
      <c r="M550" s="36">
        <v>0.19</v>
      </c>
      <c r="N550" s="36">
        <v>3731</v>
      </c>
      <c r="O550" s="36">
        <v>30</v>
      </c>
      <c r="P550" s="36">
        <v>0.8</v>
      </c>
      <c r="Q550" s="36">
        <v>1522</v>
      </c>
      <c r="R550" s="36">
        <v>1454</v>
      </c>
      <c r="S550" s="36">
        <v>0</v>
      </c>
      <c r="T550" s="36">
        <v>0</v>
      </c>
      <c r="U550" s="36">
        <v>95.53</v>
      </c>
      <c r="V550" s="36">
        <v>94.76</v>
      </c>
      <c r="W550" s="36">
        <v>1454</v>
      </c>
      <c r="X550" s="36">
        <v>14</v>
      </c>
      <c r="Y550" s="36">
        <v>0.96</v>
      </c>
      <c r="Z550" s="36">
        <v>568</v>
      </c>
      <c r="AA550" s="36">
        <v>562</v>
      </c>
      <c r="AB550" s="36">
        <v>98.94</v>
      </c>
      <c r="AC550" s="36">
        <v>613</v>
      </c>
      <c r="AD550" s="36">
        <v>600</v>
      </c>
      <c r="AE550" s="36">
        <v>97.88</v>
      </c>
      <c r="AF550" s="36">
        <v>17.64</v>
      </c>
      <c r="AG550" s="36">
        <v>13.66</v>
      </c>
      <c r="AH550" s="36">
        <v>106.05</v>
      </c>
      <c r="AI550" s="36">
        <v>77.459999999999994</v>
      </c>
      <c r="AJ550" s="46">
        <f t="shared" ca="1" si="9"/>
        <v>5</v>
      </c>
      <c r="AK550" s="47">
        <v>0.93833780160857905</v>
      </c>
      <c r="AL550" s="48">
        <v>79.752799999999922</v>
      </c>
      <c r="AM550" s="1">
        <v>0</v>
      </c>
      <c r="AN550" s="1">
        <v>1</v>
      </c>
      <c r="AO550" s="1">
        <v>2</v>
      </c>
      <c r="AP550" s="1">
        <v>0</v>
      </c>
      <c r="AQ550" s="1">
        <v>4</v>
      </c>
      <c r="AR550" s="36">
        <v>0</v>
      </c>
      <c r="AS550" s="36">
        <v>1</v>
      </c>
      <c r="AT550" s="36">
        <v>0</v>
      </c>
      <c r="AU550" s="36">
        <v>7</v>
      </c>
    </row>
    <row r="551" spans="1:47">
      <c r="A551" s="50">
        <v>41911</v>
      </c>
      <c r="B551" s="36" t="s">
        <v>103</v>
      </c>
      <c r="C551" s="36" t="s">
        <v>24</v>
      </c>
      <c r="D551" s="36" t="s">
        <v>914</v>
      </c>
      <c r="E551" s="36" t="s">
        <v>110</v>
      </c>
      <c r="F551" s="36" t="s">
        <v>915</v>
      </c>
      <c r="G551" s="36">
        <v>4</v>
      </c>
      <c r="H551" s="36">
        <v>56</v>
      </c>
      <c r="I551" s="36">
        <v>23</v>
      </c>
      <c r="J551" s="36">
        <v>16.63</v>
      </c>
      <c r="K551" s="36">
        <v>7275</v>
      </c>
      <c r="L551" s="36">
        <v>0</v>
      </c>
      <c r="M551" s="36">
        <v>0</v>
      </c>
      <c r="N551" s="36">
        <v>7275</v>
      </c>
      <c r="O551" s="36">
        <v>11</v>
      </c>
      <c r="P551" s="36">
        <v>0.15</v>
      </c>
      <c r="Q551" s="36">
        <v>3767</v>
      </c>
      <c r="R551" s="36">
        <v>3072</v>
      </c>
      <c r="S551" s="36">
        <v>668</v>
      </c>
      <c r="T551" s="36">
        <v>17.73</v>
      </c>
      <c r="U551" s="36">
        <v>81.55</v>
      </c>
      <c r="V551" s="36">
        <v>81.430000000000007</v>
      </c>
      <c r="W551" s="36">
        <v>3072</v>
      </c>
      <c r="X551" s="36">
        <v>21</v>
      </c>
      <c r="Y551" s="36">
        <v>0.68</v>
      </c>
      <c r="Z551" s="36">
        <v>0</v>
      </c>
      <c r="AA551" s="36">
        <v>0</v>
      </c>
      <c r="AB551" s="36">
        <v>0</v>
      </c>
      <c r="AC551" s="36">
        <v>0</v>
      </c>
      <c r="AD551" s="36">
        <v>0</v>
      </c>
      <c r="AE551" s="36">
        <v>0</v>
      </c>
      <c r="AF551" s="36">
        <v>45.29</v>
      </c>
      <c r="AG551" s="36">
        <v>45.22</v>
      </c>
      <c r="AH551" s="36">
        <v>272.33999999999997</v>
      </c>
      <c r="AI551" s="36">
        <v>99.84</v>
      </c>
      <c r="AJ551" s="46">
        <f t="shared" ca="1" si="9"/>
        <v>5</v>
      </c>
      <c r="AK551" s="47">
        <v>0.68359375</v>
      </c>
      <c r="AL551" s="48">
        <v>699.53189999999972</v>
      </c>
      <c r="AM551" s="1">
        <v>0</v>
      </c>
      <c r="AN551" s="1">
        <v>1</v>
      </c>
      <c r="AO551" s="1">
        <v>2</v>
      </c>
      <c r="AP551" s="1">
        <v>0</v>
      </c>
      <c r="AQ551" s="1">
        <v>1</v>
      </c>
      <c r="AR551" s="36">
        <v>0</v>
      </c>
      <c r="AS551" s="36">
        <v>1</v>
      </c>
      <c r="AT551" s="36">
        <v>0</v>
      </c>
      <c r="AU551" s="36">
        <v>1</v>
      </c>
    </row>
    <row r="552" spans="1:47">
      <c r="A552" s="50">
        <v>41911</v>
      </c>
      <c r="B552" s="36" t="s">
        <v>103</v>
      </c>
      <c r="C552" s="36" t="s">
        <v>24</v>
      </c>
      <c r="D552" s="36" t="s">
        <v>1228</v>
      </c>
      <c r="E552" s="36" t="s">
        <v>110</v>
      </c>
      <c r="F552" s="36" t="s">
        <v>1229</v>
      </c>
      <c r="G552" s="36">
        <v>2</v>
      </c>
      <c r="H552" s="36">
        <v>24</v>
      </c>
      <c r="I552" s="36">
        <v>11</v>
      </c>
      <c r="J552" s="36">
        <v>6.6150000000000002</v>
      </c>
      <c r="K552" s="36">
        <v>1313</v>
      </c>
      <c r="L552" s="36">
        <v>1</v>
      </c>
      <c r="M552" s="36">
        <v>0.08</v>
      </c>
      <c r="N552" s="36">
        <v>1312</v>
      </c>
      <c r="O552" s="36">
        <v>4</v>
      </c>
      <c r="P552" s="36">
        <v>0.3</v>
      </c>
      <c r="Q552" s="36">
        <v>335</v>
      </c>
      <c r="R552" s="36">
        <v>335</v>
      </c>
      <c r="S552" s="36">
        <v>0</v>
      </c>
      <c r="T552" s="36">
        <v>0</v>
      </c>
      <c r="U552" s="36">
        <v>100</v>
      </c>
      <c r="V552" s="36">
        <v>99.7</v>
      </c>
      <c r="W552" s="36">
        <v>335</v>
      </c>
      <c r="X552" s="36">
        <v>9</v>
      </c>
      <c r="Y552" s="36">
        <v>2.69</v>
      </c>
      <c r="Z552" s="36">
        <v>0</v>
      </c>
      <c r="AA552" s="36">
        <v>0</v>
      </c>
      <c r="AB552" s="36">
        <v>0</v>
      </c>
      <c r="AC552" s="36">
        <v>0</v>
      </c>
      <c r="AD552" s="36">
        <v>0</v>
      </c>
      <c r="AE552" s="36">
        <v>0</v>
      </c>
      <c r="AF552" s="36">
        <v>5.48</v>
      </c>
      <c r="AG552" s="36">
        <v>1.34</v>
      </c>
      <c r="AH552" s="36">
        <v>82.89</v>
      </c>
      <c r="AI552" s="36">
        <v>24.48</v>
      </c>
      <c r="AJ552" s="46">
        <f t="shared" ca="1" si="9"/>
        <v>5</v>
      </c>
      <c r="AK552" s="47">
        <v>2.6865671641791042</v>
      </c>
      <c r="AL552" s="48">
        <v>1.0049999999999906</v>
      </c>
      <c r="AM552" s="1">
        <v>0</v>
      </c>
      <c r="AN552" s="1">
        <v>0</v>
      </c>
      <c r="AO552" s="1">
        <v>1</v>
      </c>
      <c r="AP552" s="1">
        <v>0</v>
      </c>
      <c r="AQ552" s="1">
        <v>0</v>
      </c>
      <c r="AR552" s="36">
        <v>1</v>
      </c>
      <c r="AS552" s="36">
        <v>0</v>
      </c>
      <c r="AT552" s="36">
        <v>1</v>
      </c>
      <c r="AU552" s="36">
        <v>0</v>
      </c>
    </row>
    <row r="553" spans="1:47">
      <c r="A553" s="50">
        <v>41911</v>
      </c>
      <c r="B553" s="36" t="s">
        <v>103</v>
      </c>
      <c r="C553" s="36" t="s">
        <v>107</v>
      </c>
      <c r="D553" s="36" t="s">
        <v>200</v>
      </c>
      <c r="E553" s="36" t="s">
        <v>134</v>
      </c>
      <c r="F553" s="36" t="s">
        <v>199</v>
      </c>
      <c r="G553" s="36">
        <v>2</v>
      </c>
      <c r="H553" s="36">
        <v>24</v>
      </c>
      <c r="I553" s="36">
        <v>11</v>
      </c>
      <c r="J553" s="36">
        <v>6.6150000000000002</v>
      </c>
      <c r="K553" s="36">
        <v>3875</v>
      </c>
      <c r="L553" s="36">
        <v>0</v>
      </c>
      <c r="M553" s="36">
        <v>0</v>
      </c>
      <c r="N553" s="36">
        <v>3875</v>
      </c>
      <c r="O553" s="36">
        <v>5</v>
      </c>
      <c r="P553" s="36">
        <v>0.13</v>
      </c>
      <c r="Q553" s="36">
        <v>1479</v>
      </c>
      <c r="R553" s="36">
        <v>1380</v>
      </c>
      <c r="S553" s="36">
        <v>86</v>
      </c>
      <c r="T553" s="36">
        <v>5.81</v>
      </c>
      <c r="U553" s="36">
        <v>93.31</v>
      </c>
      <c r="V553" s="36">
        <v>93.19</v>
      </c>
      <c r="W553" s="36">
        <v>1380</v>
      </c>
      <c r="X553" s="36">
        <v>0</v>
      </c>
      <c r="Y553" s="36">
        <v>0</v>
      </c>
      <c r="Z553" s="36">
        <v>1363</v>
      </c>
      <c r="AA553" s="36">
        <v>1292</v>
      </c>
      <c r="AB553" s="36">
        <v>94.79</v>
      </c>
      <c r="AC553" s="36">
        <v>915</v>
      </c>
      <c r="AD553" s="36">
        <v>913</v>
      </c>
      <c r="AE553" s="36">
        <v>99.78</v>
      </c>
      <c r="AF553" s="36">
        <v>21.91</v>
      </c>
      <c r="AG553" s="36">
        <v>21.91</v>
      </c>
      <c r="AH553" s="36">
        <v>331.19</v>
      </c>
      <c r="AI553" s="36">
        <v>99.99</v>
      </c>
      <c r="AJ553" s="46">
        <f t="shared" ca="1" si="9"/>
        <v>5</v>
      </c>
      <c r="AK553" s="47">
        <v>0</v>
      </c>
      <c r="AL553" s="48">
        <v>100.71990000000004</v>
      </c>
      <c r="AM553" s="1">
        <v>0</v>
      </c>
      <c r="AN553" s="1">
        <v>1</v>
      </c>
      <c r="AO553" s="1">
        <v>2</v>
      </c>
      <c r="AP553" s="1">
        <v>0</v>
      </c>
      <c r="AQ553" s="1">
        <v>6</v>
      </c>
      <c r="AR553" s="36">
        <v>0</v>
      </c>
      <c r="AS553" s="36">
        <v>1</v>
      </c>
      <c r="AT553" s="36">
        <v>0</v>
      </c>
      <c r="AU553" s="36">
        <v>7</v>
      </c>
    </row>
    <row r="554" spans="1:47">
      <c r="A554" s="50">
        <v>41911</v>
      </c>
      <c r="B554" s="36" t="s">
        <v>103</v>
      </c>
      <c r="C554" s="36" t="s">
        <v>107</v>
      </c>
      <c r="D554" s="36" t="s">
        <v>304</v>
      </c>
      <c r="E554" s="36" t="s">
        <v>134</v>
      </c>
      <c r="F554" s="36" t="s">
        <v>305</v>
      </c>
      <c r="G554" s="36">
        <v>4</v>
      </c>
      <c r="H554" s="36">
        <v>56</v>
      </c>
      <c r="I554" s="36">
        <v>23</v>
      </c>
      <c r="J554" s="36">
        <v>16.63</v>
      </c>
      <c r="K554" s="36">
        <v>2188</v>
      </c>
      <c r="L554" s="36">
        <v>0</v>
      </c>
      <c r="M554" s="36">
        <v>0</v>
      </c>
      <c r="N554" s="36">
        <v>2188</v>
      </c>
      <c r="O554" s="36">
        <v>23</v>
      </c>
      <c r="P554" s="36">
        <v>1.05</v>
      </c>
      <c r="Q554" s="36">
        <v>689</v>
      </c>
      <c r="R554" s="36">
        <v>679</v>
      </c>
      <c r="S554" s="36">
        <v>0</v>
      </c>
      <c r="T554" s="36">
        <v>0</v>
      </c>
      <c r="U554" s="36">
        <v>98.55</v>
      </c>
      <c r="V554" s="36">
        <v>97.51</v>
      </c>
      <c r="W554" s="36">
        <v>679</v>
      </c>
      <c r="X554" s="36">
        <v>8</v>
      </c>
      <c r="Y554" s="36">
        <v>1.18</v>
      </c>
      <c r="Z554" s="36">
        <v>145</v>
      </c>
      <c r="AA554" s="36">
        <v>145</v>
      </c>
      <c r="AB554" s="36">
        <v>100</v>
      </c>
      <c r="AC554" s="36">
        <v>155</v>
      </c>
      <c r="AD554" s="36">
        <v>155</v>
      </c>
      <c r="AE554" s="36">
        <v>100</v>
      </c>
      <c r="AF554" s="36">
        <v>11.99</v>
      </c>
      <c r="AG554" s="36">
        <v>9.51</v>
      </c>
      <c r="AH554" s="36">
        <v>72.099999999999994</v>
      </c>
      <c r="AI554" s="36">
        <v>79.319999999999993</v>
      </c>
      <c r="AJ554" s="46">
        <f t="shared" ca="1" si="9"/>
        <v>5</v>
      </c>
      <c r="AK554" s="47">
        <v>1.1611030478955007</v>
      </c>
      <c r="AL554" s="48">
        <v>17.156099999999967</v>
      </c>
      <c r="AM554" s="1">
        <v>0</v>
      </c>
      <c r="AN554" s="1">
        <v>0</v>
      </c>
      <c r="AO554" s="1">
        <v>1</v>
      </c>
      <c r="AP554" s="1">
        <v>0</v>
      </c>
      <c r="AQ554" s="1">
        <v>0</v>
      </c>
      <c r="AR554" s="36">
        <v>0</v>
      </c>
      <c r="AS554" s="36">
        <v>1</v>
      </c>
      <c r="AT554" s="36">
        <v>0</v>
      </c>
      <c r="AU554" s="36">
        <v>6</v>
      </c>
    </row>
    <row r="555" spans="1:47">
      <c r="A555" s="50">
        <v>41911</v>
      </c>
      <c r="B555" s="36" t="s">
        <v>103</v>
      </c>
      <c r="C555" s="36" t="s">
        <v>107</v>
      </c>
      <c r="D555" s="36" t="s">
        <v>805</v>
      </c>
      <c r="E555" s="36" t="s">
        <v>134</v>
      </c>
      <c r="F555" s="36" t="s">
        <v>957</v>
      </c>
      <c r="G555" s="36">
        <v>4</v>
      </c>
      <c r="H555" s="36">
        <v>56</v>
      </c>
      <c r="I555" s="36">
        <v>23</v>
      </c>
      <c r="J555" s="36">
        <v>16.63</v>
      </c>
      <c r="K555" s="36">
        <v>2251</v>
      </c>
      <c r="L555" s="36">
        <v>0</v>
      </c>
      <c r="M555" s="36">
        <v>0</v>
      </c>
      <c r="N555" s="36">
        <v>2251</v>
      </c>
      <c r="O555" s="36">
        <v>4</v>
      </c>
      <c r="P555" s="36">
        <v>0.18</v>
      </c>
      <c r="Q555" s="36">
        <v>1012</v>
      </c>
      <c r="R555" s="36">
        <v>992</v>
      </c>
      <c r="S555" s="36">
        <v>0</v>
      </c>
      <c r="T555" s="36">
        <v>0</v>
      </c>
      <c r="U555" s="36">
        <v>98.02</v>
      </c>
      <c r="V555" s="36">
        <v>97.85</v>
      </c>
      <c r="W555" s="36">
        <v>992</v>
      </c>
      <c r="X555" s="36">
        <v>5</v>
      </c>
      <c r="Y555" s="36">
        <v>0.5</v>
      </c>
      <c r="Z555" s="36">
        <v>1090</v>
      </c>
      <c r="AA555" s="36">
        <v>1080</v>
      </c>
      <c r="AB555" s="36">
        <v>99.08</v>
      </c>
      <c r="AC555" s="36">
        <v>1080</v>
      </c>
      <c r="AD555" s="36">
        <v>1068</v>
      </c>
      <c r="AE555" s="36">
        <v>98.89</v>
      </c>
      <c r="AF555" s="36">
        <v>12.03</v>
      </c>
      <c r="AG555" s="36">
        <v>1.85</v>
      </c>
      <c r="AH555" s="36">
        <v>72.37</v>
      </c>
      <c r="AI555" s="36">
        <v>15.36</v>
      </c>
      <c r="AJ555" s="46">
        <f t="shared" ca="1" si="9"/>
        <v>5</v>
      </c>
      <c r="AK555" s="47">
        <v>0.51020408163265307</v>
      </c>
      <c r="AL555" s="48">
        <v>21.758000000000056</v>
      </c>
      <c r="AM555" s="1">
        <v>0</v>
      </c>
      <c r="AN555" s="1">
        <v>0</v>
      </c>
      <c r="AO555" s="1">
        <v>1</v>
      </c>
      <c r="AP555" s="1">
        <v>0</v>
      </c>
      <c r="AQ555" s="1">
        <v>0</v>
      </c>
      <c r="AR555" s="36">
        <v>0</v>
      </c>
      <c r="AS555" s="36">
        <v>1</v>
      </c>
      <c r="AT555" s="36">
        <v>1</v>
      </c>
      <c r="AU555" s="36">
        <v>1</v>
      </c>
    </row>
    <row r="556" spans="1:47">
      <c r="A556" s="50">
        <v>41911</v>
      </c>
      <c r="B556" s="36" t="s">
        <v>103</v>
      </c>
      <c r="C556" s="36" t="s">
        <v>107</v>
      </c>
      <c r="D556" s="36" t="s">
        <v>367</v>
      </c>
      <c r="E556" s="36" t="s">
        <v>134</v>
      </c>
      <c r="F556" s="36" t="s">
        <v>368</v>
      </c>
      <c r="G556" s="36">
        <v>2</v>
      </c>
      <c r="H556" s="36">
        <v>24</v>
      </c>
      <c r="I556" s="36">
        <v>11</v>
      </c>
      <c r="J556" s="36">
        <v>6.6150000000000002</v>
      </c>
      <c r="K556" s="36">
        <v>1463</v>
      </c>
      <c r="L556" s="36">
        <v>0</v>
      </c>
      <c r="M556" s="36">
        <v>0</v>
      </c>
      <c r="N556" s="36">
        <v>1454</v>
      </c>
      <c r="O556" s="36">
        <v>0</v>
      </c>
      <c r="P556" s="36">
        <v>0</v>
      </c>
      <c r="Q556" s="36">
        <v>663</v>
      </c>
      <c r="R556" s="36">
        <v>646</v>
      </c>
      <c r="S556" s="36">
        <v>0</v>
      </c>
      <c r="T556" s="36">
        <v>0</v>
      </c>
      <c r="U556" s="36">
        <v>97.44</v>
      </c>
      <c r="V556" s="36">
        <v>97.44</v>
      </c>
      <c r="W556" s="36">
        <v>646</v>
      </c>
      <c r="X556" s="36">
        <v>2</v>
      </c>
      <c r="Y556" s="36">
        <v>0.31</v>
      </c>
      <c r="Z556" s="36">
        <v>758</v>
      </c>
      <c r="AA556" s="36">
        <v>746</v>
      </c>
      <c r="AB556" s="36">
        <v>98.42</v>
      </c>
      <c r="AC556" s="36">
        <v>738</v>
      </c>
      <c r="AD556" s="36">
        <v>726</v>
      </c>
      <c r="AE556" s="36">
        <v>98.37</v>
      </c>
      <c r="AF556" s="36">
        <v>11.12</v>
      </c>
      <c r="AG556" s="36">
        <v>10.16</v>
      </c>
      <c r="AH556" s="36">
        <v>168.06</v>
      </c>
      <c r="AI556" s="36">
        <v>91.36</v>
      </c>
      <c r="AJ556" s="46">
        <f t="shared" ca="1" si="9"/>
        <v>5</v>
      </c>
      <c r="AK556" s="47">
        <v>0.31948881789137379</v>
      </c>
      <c r="AL556" s="48">
        <v>16.972800000000017</v>
      </c>
      <c r="AM556" s="1">
        <v>0</v>
      </c>
      <c r="AN556" s="1">
        <v>0</v>
      </c>
      <c r="AO556" s="1">
        <v>1</v>
      </c>
      <c r="AP556" s="1">
        <v>0</v>
      </c>
      <c r="AQ556" s="1">
        <v>1</v>
      </c>
      <c r="AR556" s="36">
        <v>0</v>
      </c>
      <c r="AS556" s="36">
        <v>1</v>
      </c>
      <c r="AT556" s="36">
        <v>0</v>
      </c>
      <c r="AU556" s="36">
        <v>4</v>
      </c>
    </row>
    <row r="557" spans="1:47">
      <c r="A557" s="50">
        <v>41911</v>
      </c>
      <c r="B557" s="36" t="s">
        <v>103</v>
      </c>
      <c r="C557" s="36" t="s">
        <v>107</v>
      </c>
      <c r="D557" s="36" t="s">
        <v>759</v>
      </c>
      <c r="E557" s="36" t="s">
        <v>134</v>
      </c>
      <c r="F557" s="36" t="s">
        <v>760</v>
      </c>
      <c r="G557" s="36">
        <v>4</v>
      </c>
      <c r="H557" s="36">
        <v>56</v>
      </c>
      <c r="I557" s="36">
        <v>23</v>
      </c>
      <c r="J557" s="36">
        <v>16.63</v>
      </c>
      <c r="K557" s="36">
        <v>8017</v>
      </c>
      <c r="L557" s="36">
        <v>33</v>
      </c>
      <c r="M557" s="36">
        <v>0.41</v>
      </c>
      <c r="N557" s="36">
        <v>7944</v>
      </c>
      <c r="O557" s="36">
        <v>22</v>
      </c>
      <c r="P557" s="36">
        <v>0.28000000000000003</v>
      </c>
      <c r="Q557" s="36">
        <v>2515</v>
      </c>
      <c r="R557" s="36">
        <v>2442</v>
      </c>
      <c r="S557" s="36">
        <v>7</v>
      </c>
      <c r="T557" s="36">
        <v>0.28000000000000003</v>
      </c>
      <c r="U557" s="36">
        <v>97.1</v>
      </c>
      <c r="V557" s="36">
        <v>96.83</v>
      </c>
      <c r="W557" s="36">
        <v>2442</v>
      </c>
      <c r="X557" s="36">
        <v>13</v>
      </c>
      <c r="Y557" s="36">
        <v>0.53</v>
      </c>
      <c r="Z557" s="36">
        <v>2030</v>
      </c>
      <c r="AA557" s="36">
        <v>1988</v>
      </c>
      <c r="AB557" s="36">
        <v>97.93</v>
      </c>
      <c r="AC557" s="36">
        <v>1839</v>
      </c>
      <c r="AD557" s="36">
        <v>1814</v>
      </c>
      <c r="AE557" s="36">
        <v>98.64</v>
      </c>
      <c r="AF557" s="36">
        <v>38.090000000000003</v>
      </c>
      <c r="AG557" s="36">
        <v>37.869999999999997</v>
      </c>
      <c r="AH557" s="36">
        <v>229.04</v>
      </c>
      <c r="AI557" s="36">
        <v>99.42</v>
      </c>
      <c r="AJ557" s="46">
        <f t="shared" ca="1" si="9"/>
        <v>5</v>
      </c>
      <c r="AK557" s="47">
        <v>0.57319223985890644</v>
      </c>
      <c r="AL557" s="48">
        <v>79.725500000000054</v>
      </c>
      <c r="AM557" s="1">
        <v>0</v>
      </c>
      <c r="AN557" s="1">
        <v>0</v>
      </c>
      <c r="AO557" s="1">
        <v>1</v>
      </c>
      <c r="AP557" s="1">
        <v>0</v>
      </c>
      <c r="AQ557" s="1">
        <v>3</v>
      </c>
      <c r="AR557" s="36">
        <v>0</v>
      </c>
      <c r="AS557" s="36">
        <v>1</v>
      </c>
      <c r="AT557" s="36">
        <v>3</v>
      </c>
      <c r="AU557" s="36">
        <v>7</v>
      </c>
    </row>
    <row r="558" spans="1:47">
      <c r="A558" s="50">
        <v>41911</v>
      </c>
      <c r="B558" s="36" t="s">
        <v>103</v>
      </c>
      <c r="C558" s="36" t="s">
        <v>107</v>
      </c>
      <c r="D558" s="36" t="s">
        <v>404</v>
      </c>
      <c r="E558" s="36" t="s">
        <v>134</v>
      </c>
      <c r="F558" s="36" t="s">
        <v>405</v>
      </c>
      <c r="G558" s="36">
        <v>4</v>
      </c>
      <c r="H558" s="36">
        <v>56</v>
      </c>
      <c r="I558" s="36">
        <v>23</v>
      </c>
      <c r="J558" s="36">
        <v>16.63</v>
      </c>
      <c r="K558" s="36">
        <v>1239</v>
      </c>
      <c r="L558" s="36">
        <v>0</v>
      </c>
      <c r="M558" s="36">
        <v>0</v>
      </c>
      <c r="N558" s="36">
        <v>1228</v>
      </c>
      <c r="O558" s="36">
        <v>1</v>
      </c>
      <c r="P558" s="36">
        <v>0.08</v>
      </c>
      <c r="Q558" s="36">
        <v>698</v>
      </c>
      <c r="R558" s="36">
        <v>678</v>
      </c>
      <c r="S558" s="36">
        <v>0</v>
      </c>
      <c r="T558" s="36">
        <v>0</v>
      </c>
      <c r="U558" s="36">
        <v>97.13</v>
      </c>
      <c r="V558" s="36">
        <v>97.06</v>
      </c>
      <c r="W558" s="36">
        <v>678</v>
      </c>
      <c r="X558" s="36">
        <v>4</v>
      </c>
      <c r="Y558" s="36">
        <v>0.59</v>
      </c>
      <c r="Z558" s="36">
        <v>265</v>
      </c>
      <c r="AA558" s="36">
        <v>259</v>
      </c>
      <c r="AB558" s="36">
        <v>97.74</v>
      </c>
      <c r="AC558" s="36">
        <v>249</v>
      </c>
      <c r="AD558" s="36">
        <v>248</v>
      </c>
      <c r="AE558" s="36">
        <v>99.6</v>
      </c>
      <c r="AF558" s="36">
        <v>10.86</v>
      </c>
      <c r="AG558" s="36">
        <v>1.31</v>
      </c>
      <c r="AH558" s="36">
        <v>65.290000000000006</v>
      </c>
      <c r="AI558" s="36">
        <v>12.05</v>
      </c>
      <c r="AJ558" s="46">
        <f t="shared" ca="1" si="9"/>
        <v>5</v>
      </c>
      <c r="AK558" s="47">
        <v>0.59970014992503751</v>
      </c>
      <c r="AL558" s="48">
        <v>20.521199999999986</v>
      </c>
      <c r="AM558" s="1">
        <v>0</v>
      </c>
      <c r="AN558" s="1">
        <v>0</v>
      </c>
      <c r="AO558" s="1">
        <v>1</v>
      </c>
      <c r="AP558" s="1">
        <v>0</v>
      </c>
      <c r="AQ558" s="1">
        <v>0</v>
      </c>
      <c r="AR558" s="36">
        <v>0</v>
      </c>
      <c r="AS558" s="36">
        <v>1</v>
      </c>
      <c r="AT558" s="36">
        <v>0</v>
      </c>
      <c r="AU558" s="36">
        <v>6</v>
      </c>
    </row>
    <row r="559" spans="1:47">
      <c r="A559" s="50">
        <v>41911</v>
      </c>
      <c r="B559" s="36" t="s">
        <v>103</v>
      </c>
      <c r="C559" s="36" t="s">
        <v>107</v>
      </c>
      <c r="D559" s="36" t="s">
        <v>892</v>
      </c>
      <c r="E559" s="36" t="s">
        <v>134</v>
      </c>
      <c r="F559" s="36" t="s">
        <v>893</v>
      </c>
      <c r="G559" s="36">
        <v>4</v>
      </c>
      <c r="H559" s="36">
        <v>56</v>
      </c>
      <c r="I559" s="36">
        <v>23</v>
      </c>
      <c r="J559" s="36">
        <v>16.63</v>
      </c>
      <c r="K559" s="36">
        <v>6355</v>
      </c>
      <c r="L559" s="36">
        <v>0</v>
      </c>
      <c r="M559" s="36">
        <v>0</v>
      </c>
      <c r="N559" s="36">
        <v>6355</v>
      </c>
      <c r="O559" s="36">
        <v>13</v>
      </c>
      <c r="P559" s="36">
        <v>0.2</v>
      </c>
      <c r="Q559" s="36">
        <v>3402</v>
      </c>
      <c r="R559" s="36">
        <v>3258</v>
      </c>
      <c r="S559" s="36">
        <v>126</v>
      </c>
      <c r="T559" s="36">
        <v>3.7</v>
      </c>
      <c r="U559" s="36">
        <v>95.77</v>
      </c>
      <c r="V559" s="36">
        <v>95.57</v>
      </c>
      <c r="W559" s="36">
        <v>3258</v>
      </c>
      <c r="X559" s="36">
        <v>19</v>
      </c>
      <c r="Y559" s="36">
        <v>0.57999999999999996</v>
      </c>
      <c r="Z559" s="36">
        <v>236</v>
      </c>
      <c r="AA559" s="36">
        <v>232</v>
      </c>
      <c r="AB559" s="36">
        <v>98.31</v>
      </c>
      <c r="AC559" s="36">
        <v>143</v>
      </c>
      <c r="AD559" s="36">
        <v>143</v>
      </c>
      <c r="AE559" s="36">
        <v>100</v>
      </c>
      <c r="AF559" s="36">
        <v>42.58</v>
      </c>
      <c r="AG559" s="36">
        <v>42.24</v>
      </c>
      <c r="AH559" s="36">
        <v>256.05</v>
      </c>
      <c r="AI559" s="36">
        <v>99.2</v>
      </c>
      <c r="AJ559" s="46">
        <f t="shared" ca="1" si="9"/>
        <v>5</v>
      </c>
      <c r="AK559" s="47">
        <v>0.59955822025875671</v>
      </c>
      <c r="AL559" s="48">
        <v>150.70860000000022</v>
      </c>
      <c r="AM559" s="1">
        <v>0</v>
      </c>
      <c r="AN559" s="1">
        <v>0</v>
      </c>
      <c r="AO559" s="1">
        <v>1</v>
      </c>
      <c r="AP559" s="1">
        <v>0</v>
      </c>
      <c r="AQ559" s="1">
        <v>0</v>
      </c>
      <c r="AR559" s="36">
        <v>0</v>
      </c>
      <c r="AS559" s="36">
        <v>1</v>
      </c>
      <c r="AT559" s="36">
        <v>0</v>
      </c>
      <c r="AU559" s="36">
        <v>3</v>
      </c>
    </row>
    <row r="560" spans="1:47">
      <c r="A560" s="50">
        <v>41911</v>
      </c>
      <c r="B560" s="36" t="s">
        <v>103</v>
      </c>
      <c r="C560" s="36" t="s">
        <v>98</v>
      </c>
      <c r="D560" s="36" t="s">
        <v>414</v>
      </c>
      <c r="E560" s="36" t="s">
        <v>127</v>
      </c>
      <c r="F560" s="36" t="s">
        <v>415</v>
      </c>
      <c r="G560" s="36">
        <v>4</v>
      </c>
      <c r="H560" s="36">
        <v>56</v>
      </c>
      <c r="I560" s="36">
        <v>23</v>
      </c>
      <c r="J560" s="36">
        <v>16.63</v>
      </c>
      <c r="K560" s="36">
        <v>1473</v>
      </c>
      <c r="L560" s="36">
        <v>0</v>
      </c>
      <c r="M560" s="36">
        <v>0</v>
      </c>
      <c r="N560" s="36">
        <v>1473</v>
      </c>
      <c r="O560" s="36">
        <v>2</v>
      </c>
      <c r="P560" s="36">
        <v>0.14000000000000001</v>
      </c>
      <c r="Q560" s="36">
        <v>468</v>
      </c>
      <c r="R560" s="36">
        <v>451</v>
      </c>
      <c r="S560" s="36">
        <v>0</v>
      </c>
      <c r="T560" s="36">
        <v>0</v>
      </c>
      <c r="U560" s="36">
        <v>96.37</v>
      </c>
      <c r="V560" s="36">
        <v>96.24</v>
      </c>
      <c r="W560" s="36">
        <v>451</v>
      </c>
      <c r="X560" s="36">
        <v>1</v>
      </c>
      <c r="Y560" s="36">
        <v>0.22</v>
      </c>
      <c r="Z560" s="36">
        <v>719</v>
      </c>
      <c r="AA560" s="36">
        <v>700</v>
      </c>
      <c r="AB560" s="36">
        <v>97.36</v>
      </c>
      <c r="AC560" s="36">
        <v>574</v>
      </c>
      <c r="AD560" s="36">
        <v>534</v>
      </c>
      <c r="AE560" s="36">
        <v>93.03</v>
      </c>
      <c r="AF560" s="36">
        <v>3.67</v>
      </c>
      <c r="AG560" s="36">
        <v>0.28000000000000003</v>
      </c>
      <c r="AH560" s="36">
        <v>22.05</v>
      </c>
      <c r="AI560" s="36">
        <v>7.69</v>
      </c>
      <c r="AJ560" s="46">
        <f t="shared" ca="1" si="9"/>
        <v>5</v>
      </c>
      <c r="AK560" s="47">
        <v>0.35087719298245612</v>
      </c>
      <c r="AL560" s="48">
        <v>17.596800000000023</v>
      </c>
      <c r="AM560" s="1">
        <v>0</v>
      </c>
      <c r="AN560" s="1">
        <v>0</v>
      </c>
      <c r="AO560" s="1">
        <v>1</v>
      </c>
      <c r="AP560" s="1">
        <v>0</v>
      </c>
      <c r="AQ560" s="1">
        <v>0</v>
      </c>
      <c r="AR560" s="36">
        <v>0</v>
      </c>
      <c r="AS560" s="36">
        <v>1</v>
      </c>
      <c r="AT560" s="36">
        <v>0</v>
      </c>
      <c r="AU560" s="36">
        <v>6</v>
      </c>
    </row>
    <row r="561" spans="1:47">
      <c r="A561" s="50">
        <v>41911</v>
      </c>
      <c r="B561" s="36" t="s">
        <v>103</v>
      </c>
      <c r="C561" s="36" t="s">
        <v>98</v>
      </c>
      <c r="D561" s="36" t="s">
        <v>419</v>
      </c>
      <c r="E561" s="36" t="s">
        <v>127</v>
      </c>
      <c r="F561" s="36" t="s">
        <v>420</v>
      </c>
      <c r="G561" s="36">
        <v>4</v>
      </c>
      <c r="H561" s="36">
        <v>56</v>
      </c>
      <c r="I561" s="36">
        <v>23</v>
      </c>
      <c r="J561" s="36">
        <v>16.63</v>
      </c>
      <c r="K561" s="36">
        <v>6181</v>
      </c>
      <c r="L561" s="36">
        <v>158</v>
      </c>
      <c r="M561" s="36">
        <v>2.56</v>
      </c>
      <c r="N561" s="36">
        <v>6023</v>
      </c>
      <c r="O561" s="36">
        <v>9</v>
      </c>
      <c r="P561" s="36">
        <v>0.15</v>
      </c>
      <c r="Q561" s="36">
        <v>2298</v>
      </c>
      <c r="R561" s="36">
        <v>2232</v>
      </c>
      <c r="S561" s="36">
        <v>0</v>
      </c>
      <c r="T561" s="36">
        <v>0</v>
      </c>
      <c r="U561" s="36">
        <v>97.13</v>
      </c>
      <c r="V561" s="36">
        <v>96.98</v>
      </c>
      <c r="W561" s="36">
        <v>2232</v>
      </c>
      <c r="X561" s="36">
        <v>13</v>
      </c>
      <c r="Y561" s="36">
        <v>0.57999999999999996</v>
      </c>
      <c r="Z561" s="36">
        <v>3939</v>
      </c>
      <c r="AA561" s="36">
        <v>3880</v>
      </c>
      <c r="AB561" s="36">
        <v>98.5</v>
      </c>
      <c r="AC561" s="36">
        <v>2801</v>
      </c>
      <c r="AD561" s="36">
        <v>2495</v>
      </c>
      <c r="AE561" s="36">
        <v>89.08</v>
      </c>
      <c r="AF561" s="36">
        <v>12.42</v>
      </c>
      <c r="AG561" s="36">
        <v>12.35</v>
      </c>
      <c r="AH561" s="36">
        <v>74.7</v>
      </c>
      <c r="AI561" s="36">
        <v>99.43</v>
      </c>
      <c r="AJ561" s="46">
        <f t="shared" ca="1" si="9"/>
        <v>5</v>
      </c>
      <c r="AK561" s="47">
        <v>1.5348288075560803</v>
      </c>
      <c r="AL561" s="48">
        <v>69.399599999999907</v>
      </c>
      <c r="AM561" s="1">
        <v>0</v>
      </c>
      <c r="AN561" s="1">
        <v>0</v>
      </c>
      <c r="AO561" s="1">
        <v>1</v>
      </c>
      <c r="AP561" s="1">
        <v>0</v>
      </c>
      <c r="AQ561" s="1">
        <v>0</v>
      </c>
      <c r="AR561" s="36">
        <v>0</v>
      </c>
      <c r="AS561" s="36">
        <v>1</v>
      </c>
      <c r="AT561" s="36">
        <v>2</v>
      </c>
      <c r="AU561" s="36">
        <v>6</v>
      </c>
    </row>
    <row r="562" spans="1:47">
      <c r="A562" s="50">
        <v>41911</v>
      </c>
      <c r="B562" s="36" t="s">
        <v>103</v>
      </c>
      <c r="C562" s="36" t="s">
        <v>98</v>
      </c>
      <c r="D562" s="36" t="s">
        <v>416</v>
      </c>
      <c r="E562" s="36" t="s">
        <v>127</v>
      </c>
      <c r="F562" s="36" t="s">
        <v>579</v>
      </c>
      <c r="G562" s="36">
        <v>2</v>
      </c>
      <c r="H562" s="36">
        <v>24</v>
      </c>
      <c r="I562" s="36">
        <v>11</v>
      </c>
      <c r="J562" s="36">
        <v>6.6150000000000002</v>
      </c>
      <c r="K562" s="36">
        <v>2769</v>
      </c>
      <c r="L562" s="36">
        <v>9</v>
      </c>
      <c r="M562" s="36">
        <v>0.33</v>
      </c>
      <c r="N562" s="36">
        <v>2760</v>
      </c>
      <c r="O562" s="36">
        <v>1</v>
      </c>
      <c r="P562" s="36">
        <v>0.04</v>
      </c>
      <c r="Q562" s="36">
        <v>1224</v>
      </c>
      <c r="R562" s="36">
        <v>1190</v>
      </c>
      <c r="S562" s="36">
        <v>4</v>
      </c>
      <c r="T562" s="36">
        <v>0.33</v>
      </c>
      <c r="U562" s="36">
        <v>97.22</v>
      </c>
      <c r="V562" s="36">
        <v>97.19</v>
      </c>
      <c r="W562" s="36">
        <v>1190</v>
      </c>
      <c r="X562" s="36">
        <v>8</v>
      </c>
      <c r="Y562" s="36">
        <v>0.67</v>
      </c>
      <c r="Z562" s="36">
        <v>1788</v>
      </c>
      <c r="AA562" s="36">
        <v>1723</v>
      </c>
      <c r="AB562" s="36">
        <v>96.36</v>
      </c>
      <c r="AC562" s="36">
        <v>1175</v>
      </c>
      <c r="AD562" s="36">
        <v>1107</v>
      </c>
      <c r="AE562" s="36">
        <v>94.21</v>
      </c>
      <c r="AF562" s="36">
        <v>6.23</v>
      </c>
      <c r="AG562" s="36">
        <v>6.21</v>
      </c>
      <c r="AH562" s="36">
        <v>94.2</v>
      </c>
      <c r="AI562" s="36">
        <v>99.73</v>
      </c>
      <c r="AJ562" s="46">
        <f t="shared" ca="1" si="9"/>
        <v>5</v>
      </c>
      <c r="AK562" s="47">
        <v>1.3937282229965158</v>
      </c>
      <c r="AL562" s="48">
        <v>34.394400000000026</v>
      </c>
      <c r="AM562" s="1">
        <v>0</v>
      </c>
      <c r="AN562" s="1">
        <v>0</v>
      </c>
      <c r="AO562" s="1">
        <v>1</v>
      </c>
      <c r="AP562" s="1">
        <v>0</v>
      </c>
      <c r="AQ562" s="1">
        <v>0</v>
      </c>
      <c r="AR562" s="36">
        <v>0</v>
      </c>
      <c r="AS562" s="36">
        <v>1</v>
      </c>
      <c r="AT562" s="36">
        <v>1</v>
      </c>
      <c r="AU562" s="36">
        <v>6</v>
      </c>
    </row>
    <row r="563" spans="1:47">
      <c r="A563" s="50">
        <v>41911</v>
      </c>
      <c r="B563" s="36" t="s">
        <v>103</v>
      </c>
      <c r="C563" s="36" t="s">
        <v>98</v>
      </c>
      <c r="D563" s="36" t="s">
        <v>851</v>
      </c>
      <c r="E563" s="36" t="s">
        <v>127</v>
      </c>
      <c r="F563" s="36" t="s">
        <v>852</v>
      </c>
      <c r="G563" s="36">
        <v>4</v>
      </c>
      <c r="H563" s="36">
        <v>56</v>
      </c>
      <c r="I563" s="36">
        <v>23</v>
      </c>
      <c r="J563" s="36">
        <v>16.63</v>
      </c>
      <c r="K563" s="36">
        <v>1981</v>
      </c>
      <c r="L563" s="36">
        <v>0</v>
      </c>
      <c r="M563" s="36">
        <v>0</v>
      </c>
      <c r="N563" s="36">
        <v>1981</v>
      </c>
      <c r="O563" s="36">
        <v>1</v>
      </c>
      <c r="P563" s="36">
        <v>0.05</v>
      </c>
      <c r="Q563" s="36">
        <v>604</v>
      </c>
      <c r="R563" s="36">
        <v>588</v>
      </c>
      <c r="S563" s="36">
        <v>0</v>
      </c>
      <c r="T563" s="36">
        <v>0</v>
      </c>
      <c r="U563" s="36">
        <v>97.35</v>
      </c>
      <c r="V563" s="36">
        <v>97.3</v>
      </c>
      <c r="W563" s="36">
        <v>588</v>
      </c>
      <c r="X563" s="36">
        <v>2</v>
      </c>
      <c r="Y563" s="36">
        <v>0.34</v>
      </c>
      <c r="Z563" s="36">
        <v>175</v>
      </c>
      <c r="AA563" s="36">
        <v>133</v>
      </c>
      <c r="AB563" s="36">
        <v>76</v>
      </c>
      <c r="AC563" s="36">
        <v>121</v>
      </c>
      <c r="AD563" s="36">
        <v>120</v>
      </c>
      <c r="AE563" s="36">
        <v>99.17</v>
      </c>
      <c r="AF563" s="36">
        <v>11.06</v>
      </c>
      <c r="AG563" s="36">
        <v>1.08</v>
      </c>
      <c r="AH563" s="36">
        <v>66.510000000000005</v>
      </c>
      <c r="AI563" s="36">
        <v>9.73</v>
      </c>
      <c r="AJ563" s="46">
        <f t="shared" ca="1" si="9"/>
        <v>5</v>
      </c>
      <c r="AK563" s="47">
        <v>0.34782608695652173</v>
      </c>
      <c r="AL563" s="48">
        <v>16.308000000000018</v>
      </c>
      <c r="AM563" s="1">
        <v>0</v>
      </c>
      <c r="AN563" s="1">
        <v>0</v>
      </c>
      <c r="AO563" s="1">
        <v>1</v>
      </c>
      <c r="AP563" s="1">
        <v>0</v>
      </c>
      <c r="AQ563" s="1">
        <v>0</v>
      </c>
      <c r="AR563" s="36">
        <v>0</v>
      </c>
      <c r="AS563" s="36">
        <v>1</v>
      </c>
      <c r="AT563" s="36">
        <v>0</v>
      </c>
      <c r="AU563" s="36">
        <v>1</v>
      </c>
    </row>
    <row r="564" spans="1:47">
      <c r="A564" s="50">
        <v>41911</v>
      </c>
      <c r="B564" s="36" t="s">
        <v>103</v>
      </c>
      <c r="C564" s="36" t="s">
        <v>98</v>
      </c>
      <c r="D564" s="36" t="s">
        <v>1230</v>
      </c>
      <c r="E564" s="36" t="s">
        <v>127</v>
      </c>
      <c r="F564" s="36" t="s">
        <v>1231</v>
      </c>
      <c r="G564" s="36">
        <v>4</v>
      </c>
      <c r="H564" s="36">
        <v>56</v>
      </c>
      <c r="I564" s="36">
        <v>23</v>
      </c>
      <c r="J564" s="36">
        <v>16.63</v>
      </c>
      <c r="K564" s="36">
        <v>6077</v>
      </c>
      <c r="L564" s="36">
        <v>0</v>
      </c>
      <c r="M564" s="36">
        <v>0</v>
      </c>
      <c r="N564" s="36">
        <v>6077</v>
      </c>
      <c r="O564" s="36">
        <v>1</v>
      </c>
      <c r="P564" s="36">
        <v>0.02</v>
      </c>
      <c r="Q564" s="36">
        <v>3115</v>
      </c>
      <c r="R564" s="36">
        <v>3051</v>
      </c>
      <c r="S564" s="36">
        <v>48</v>
      </c>
      <c r="T564" s="36">
        <v>1.54</v>
      </c>
      <c r="U564" s="36">
        <v>97.95</v>
      </c>
      <c r="V564" s="36">
        <v>97.93</v>
      </c>
      <c r="W564" s="36">
        <v>3051</v>
      </c>
      <c r="X564" s="36">
        <v>3</v>
      </c>
      <c r="Y564" s="36">
        <v>0.1</v>
      </c>
      <c r="Z564" s="36">
        <v>1492</v>
      </c>
      <c r="AA564" s="36">
        <v>1483</v>
      </c>
      <c r="AB564" s="36">
        <v>99.4</v>
      </c>
      <c r="AC564" s="36">
        <v>1094</v>
      </c>
      <c r="AD564" s="36">
        <v>1090</v>
      </c>
      <c r="AE564" s="36">
        <v>99.63</v>
      </c>
      <c r="AF564" s="36">
        <v>44.73</v>
      </c>
      <c r="AG564" s="36">
        <v>44.42</v>
      </c>
      <c r="AH564" s="36">
        <v>268.98</v>
      </c>
      <c r="AI564" s="36">
        <v>99.31</v>
      </c>
      <c r="AJ564" s="46">
        <f t="shared" ca="1" si="9"/>
        <v>5</v>
      </c>
      <c r="AK564" s="47">
        <v>0.11286681715575619</v>
      </c>
      <c r="AL564" s="48">
        <v>64.480499999999779</v>
      </c>
      <c r="AM564" s="1">
        <v>0</v>
      </c>
      <c r="AN564" s="1">
        <v>0</v>
      </c>
      <c r="AO564" s="1">
        <v>1</v>
      </c>
      <c r="AP564" s="1">
        <v>0</v>
      </c>
      <c r="AQ564" s="1">
        <v>0</v>
      </c>
      <c r="AR564" s="36">
        <v>0</v>
      </c>
      <c r="AS564" s="36">
        <v>1</v>
      </c>
      <c r="AT564" s="36">
        <v>0</v>
      </c>
      <c r="AU564" s="36">
        <v>3</v>
      </c>
    </row>
    <row r="565" spans="1:47">
      <c r="A565" s="50">
        <v>41911</v>
      </c>
      <c r="B565" s="36" t="s">
        <v>103</v>
      </c>
      <c r="C565" s="36" t="s">
        <v>98</v>
      </c>
      <c r="D565" s="36" t="s">
        <v>1230</v>
      </c>
      <c r="E565" s="36" t="s">
        <v>127</v>
      </c>
      <c r="F565" s="36" t="s">
        <v>1232</v>
      </c>
      <c r="G565" s="36">
        <v>4</v>
      </c>
      <c r="H565" s="36">
        <v>56</v>
      </c>
      <c r="I565" s="36">
        <v>23</v>
      </c>
      <c r="J565" s="36">
        <v>16.63</v>
      </c>
      <c r="K565" s="36">
        <v>5560</v>
      </c>
      <c r="L565" s="36">
        <v>0</v>
      </c>
      <c r="M565" s="36">
        <v>0</v>
      </c>
      <c r="N565" s="36">
        <v>5560</v>
      </c>
      <c r="O565" s="36">
        <v>1</v>
      </c>
      <c r="P565" s="36">
        <v>0.02</v>
      </c>
      <c r="Q565" s="36">
        <v>2941</v>
      </c>
      <c r="R565" s="36">
        <v>2736</v>
      </c>
      <c r="S565" s="36">
        <v>175</v>
      </c>
      <c r="T565" s="36">
        <v>5.95</v>
      </c>
      <c r="U565" s="36">
        <v>93.03</v>
      </c>
      <c r="V565" s="36">
        <v>93.01</v>
      </c>
      <c r="W565" s="36">
        <v>2736</v>
      </c>
      <c r="X565" s="36">
        <v>7</v>
      </c>
      <c r="Y565" s="36">
        <v>0.26</v>
      </c>
      <c r="Z565" s="36">
        <v>448</v>
      </c>
      <c r="AA565" s="36">
        <v>442</v>
      </c>
      <c r="AB565" s="36">
        <v>98.66</v>
      </c>
      <c r="AC565" s="36">
        <v>358</v>
      </c>
      <c r="AD565" s="36">
        <v>355</v>
      </c>
      <c r="AE565" s="36">
        <v>99.16</v>
      </c>
      <c r="AF565" s="36">
        <v>44.39</v>
      </c>
      <c r="AG565" s="36">
        <v>44</v>
      </c>
      <c r="AH565" s="36">
        <v>266.94</v>
      </c>
      <c r="AI565" s="36">
        <v>99.12</v>
      </c>
      <c r="AJ565" s="46">
        <f t="shared" ca="1" si="9"/>
        <v>5</v>
      </c>
      <c r="AK565" s="47">
        <v>0.26425066062665153</v>
      </c>
      <c r="AL565" s="48">
        <v>205.57589999999985</v>
      </c>
      <c r="AM565" s="1">
        <v>0</v>
      </c>
      <c r="AN565" s="1">
        <v>1</v>
      </c>
      <c r="AO565" s="1">
        <v>2</v>
      </c>
      <c r="AP565" s="1">
        <v>0</v>
      </c>
      <c r="AQ565" s="1">
        <v>3</v>
      </c>
      <c r="AR565" s="36">
        <v>0</v>
      </c>
      <c r="AS565" s="36">
        <v>1</v>
      </c>
      <c r="AT565" s="36">
        <v>0</v>
      </c>
      <c r="AU565" s="36">
        <v>4</v>
      </c>
    </row>
    <row r="566" spans="1:47">
      <c r="A566" s="50">
        <v>41911</v>
      </c>
      <c r="B566" s="36" t="s">
        <v>103</v>
      </c>
      <c r="C566" s="36" t="s">
        <v>98</v>
      </c>
      <c r="D566" s="36" t="s">
        <v>778</v>
      </c>
      <c r="E566" s="36" t="s">
        <v>127</v>
      </c>
      <c r="F566" s="36" t="s">
        <v>779</v>
      </c>
      <c r="G566" s="36">
        <v>4</v>
      </c>
      <c r="H566" s="36">
        <v>56</v>
      </c>
      <c r="I566" s="36">
        <v>23</v>
      </c>
      <c r="J566" s="36">
        <v>16.63</v>
      </c>
      <c r="K566" s="36">
        <v>8366</v>
      </c>
      <c r="L566" s="36">
        <v>0</v>
      </c>
      <c r="M566" s="36">
        <v>0</v>
      </c>
      <c r="N566" s="36">
        <v>8366</v>
      </c>
      <c r="O566" s="36">
        <v>7</v>
      </c>
      <c r="P566" s="36">
        <v>0.08</v>
      </c>
      <c r="Q566" s="36">
        <v>3037</v>
      </c>
      <c r="R566" s="36">
        <v>2883</v>
      </c>
      <c r="S566" s="36">
        <v>121</v>
      </c>
      <c r="T566" s="36">
        <v>3.98</v>
      </c>
      <c r="U566" s="36">
        <v>94.93</v>
      </c>
      <c r="V566" s="36">
        <v>94.85</v>
      </c>
      <c r="W566" s="36">
        <v>2883</v>
      </c>
      <c r="X566" s="36">
        <v>3</v>
      </c>
      <c r="Y566" s="36">
        <v>0.1</v>
      </c>
      <c r="Z566" s="36">
        <v>914</v>
      </c>
      <c r="AA566" s="36">
        <v>894</v>
      </c>
      <c r="AB566" s="36">
        <v>97.81</v>
      </c>
      <c r="AC566" s="36">
        <v>603</v>
      </c>
      <c r="AD566" s="36">
        <v>595</v>
      </c>
      <c r="AE566" s="36">
        <v>98.67</v>
      </c>
      <c r="AF566" s="36">
        <v>44.14</v>
      </c>
      <c r="AG566" s="36">
        <v>43.88</v>
      </c>
      <c r="AH566" s="36">
        <v>265.39999999999998</v>
      </c>
      <c r="AI566" s="36">
        <v>99.42</v>
      </c>
      <c r="AJ566" s="46">
        <f t="shared" ca="1" si="9"/>
        <v>5</v>
      </c>
      <c r="AK566" s="47">
        <v>0.11609907120743033</v>
      </c>
      <c r="AL566" s="48">
        <v>156.40550000000019</v>
      </c>
      <c r="AM566" s="1">
        <v>0</v>
      </c>
      <c r="AN566" s="1">
        <v>1</v>
      </c>
      <c r="AO566" s="1">
        <v>2</v>
      </c>
      <c r="AP566" s="1">
        <v>0</v>
      </c>
      <c r="AQ566" s="1">
        <v>2</v>
      </c>
      <c r="AR566" s="36">
        <v>0</v>
      </c>
      <c r="AS566" s="36">
        <v>1</v>
      </c>
      <c r="AT566" s="36">
        <v>0</v>
      </c>
      <c r="AU566" s="36">
        <v>6</v>
      </c>
    </row>
    <row r="567" spans="1:47">
      <c r="A567" s="50">
        <v>41911</v>
      </c>
      <c r="B567" s="36" t="s">
        <v>103</v>
      </c>
      <c r="C567" s="36" t="s">
        <v>98</v>
      </c>
      <c r="D567" s="36" t="s">
        <v>235</v>
      </c>
      <c r="E567" s="36" t="s">
        <v>127</v>
      </c>
      <c r="F567" s="36" t="s">
        <v>1233</v>
      </c>
      <c r="G567" s="36">
        <v>2</v>
      </c>
      <c r="H567" s="36">
        <v>24</v>
      </c>
      <c r="I567" s="36">
        <v>11</v>
      </c>
      <c r="J567" s="36">
        <v>6.6150000000000002</v>
      </c>
      <c r="K567" s="36">
        <v>2962</v>
      </c>
      <c r="L567" s="36">
        <v>0</v>
      </c>
      <c r="M567" s="36">
        <v>0</v>
      </c>
      <c r="N567" s="36">
        <v>2962</v>
      </c>
      <c r="O567" s="36">
        <v>9</v>
      </c>
      <c r="P567" s="36">
        <v>0.3</v>
      </c>
      <c r="Q567" s="36">
        <v>1482</v>
      </c>
      <c r="R567" s="36">
        <v>1452</v>
      </c>
      <c r="S567" s="36">
        <v>21</v>
      </c>
      <c r="T567" s="36">
        <v>1.42</v>
      </c>
      <c r="U567" s="36">
        <v>97.98</v>
      </c>
      <c r="V567" s="36">
        <v>97.68</v>
      </c>
      <c r="W567" s="36">
        <v>1452</v>
      </c>
      <c r="X567" s="36">
        <v>9</v>
      </c>
      <c r="Y567" s="36">
        <v>0.62</v>
      </c>
      <c r="Z567" s="36">
        <v>906</v>
      </c>
      <c r="AA567" s="36">
        <v>882</v>
      </c>
      <c r="AB567" s="36">
        <v>97.35</v>
      </c>
      <c r="AC567" s="36">
        <v>701</v>
      </c>
      <c r="AD567" s="36">
        <v>690</v>
      </c>
      <c r="AE567" s="36">
        <v>98.43</v>
      </c>
      <c r="AF567" s="36">
        <v>19.82</v>
      </c>
      <c r="AG567" s="36">
        <v>19.760000000000002</v>
      </c>
      <c r="AH567" s="36">
        <v>299.68</v>
      </c>
      <c r="AI567" s="36">
        <v>99.66</v>
      </c>
      <c r="AJ567" s="46">
        <f t="shared" ca="1" si="9"/>
        <v>5</v>
      </c>
      <c r="AK567" s="47">
        <v>0.7142857142857143</v>
      </c>
      <c r="AL567" s="48">
        <v>34.382399999999897</v>
      </c>
      <c r="AM567" s="1">
        <v>0</v>
      </c>
      <c r="AN567" s="1">
        <v>0</v>
      </c>
      <c r="AO567" s="1">
        <v>1</v>
      </c>
      <c r="AP567" s="1">
        <v>1</v>
      </c>
      <c r="AQ567" s="1">
        <v>0</v>
      </c>
      <c r="AR567" s="36">
        <v>0</v>
      </c>
      <c r="AS567" s="36">
        <v>1</v>
      </c>
      <c r="AT567" s="36">
        <v>1</v>
      </c>
      <c r="AU567" s="36">
        <v>2</v>
      </c>
    </row>
    <row r="568" spans="1:47">
      <c r="A568" s="50">
        <v>41911</v>
      </c>
      <c r="B568" s="36" t="s">
        <v>103</v>
      </c>
      <c r="C568" s="36" t="s">
        <v>98</v>
      </c>
      <c r="D568" s="36" t="s">
        <v>126</v>
      </c>
      <c r="E568" s="36" t="s">
        <v>127</v>
      </c>
      <c r="F568" s="36" t="s">
        <v>20</v>
      </c>
      <c r="G568" s="36">
        <v>4</v>
      </c>
      <c r="H568" s="36">
        <v>64</v>
      </c>
      <c r="I568" s="36">
        <v>22</v>
      </c>
      <c r="J568" s="36">
        <v>15.76</v>
      </c>
      <c r="K568" s="36">
        <v>3601</v>
      </c>
      <c r="L568" s="36">
        <v>39</v>
      </c>
      <c r="M568" s="36">
        <v>1.08</v>
      </c>
      <c r="N568" s="36">
        <v>3413</v>
      </c>
      <c r="O568" s="36">
        <v>41</v>
      </c>
      <c r="P568" s="36">
        <v>1.2</v>
      </c>
      <c r="Q568" s="36">
        <v>1027</v>
      </c>
      <c r="R568" s="36">
        <v>771</v>
      </c>
      <c r="S568" s="36">
        <v>0</v>
      </c>
      <c r="T568" s="36">
        <v>0</v>
      </c>
      <c r="U568" s="36">
        <v>75.069999999999993</v>
      </c>
      <c r="V568" s="36">
        <v>74.17</v>
      </c>
      <c r="W568" s="36">
        <v>771</v>
      </c>
      <c r="X568" s="36">
        <v>68</v>
      </c>
      <c r="Y568" s="36">
        <v>8.82</v>
      </c>
      <c r="Z568" s="36">
        <v>369</v>
      </c>
      <c r="AA568" s="36">
        <v>326</v>
      </c>
      <c r="AB568" s="36">
        <v>88.35</v>
      </c>
      <c r="AC568" s="36">
        <v>690</v>
      </c>
      <c r="AD568" s="36">
        <v>550</v>
      </c>
      <c r="AE568" s="36">
        <v>79.709999999999994</v>
      </c>
      <c r="AF568" s="36">
        <v>14.84</v>
      </c>
      <c r="AG568" s="36">
        <v>13.22</v>
      </c>
      <c r="AH568" s="36">
        <v>94.19</v>
      </c>
      <c r="AI568" s="36">
        <v>89.07</v>
      </c>
      <c r="AJ568" s="46">
        <f t="shared" ca="1" si="9"/>
        <v>5</v>
      </c>
      <c r="AK568" s="47">
        <v>6.8341708542713571</v>
      </c>
      <c r="AL568" s="48">
        <v>265.27409999999998</v>
      </c>
      <c r="AM568" s="1">
        <v>1</v>
      </c>
      <c r="AN568" s="1">
        <v>1</v>
      </c>
      <c r="AO568" s="1">
        <v>4</v>
      </c>
      <c r="AP568" s="1">
        <v>1</v>
      </c>
      <c r="AQ568" s="1">
        <v>5</v>
      </c>
      <c r="AR568" s="36">
        <v>1</v>
      </c>
      <c r="AS568" s="36">
        <v>1</v>
      </c>
      <c r="AT568" s="36">
        <v>4</v>
      </c>
      <c r="AU568" s="36">
        <v>6</v>
      </c>
    </row>
    <row r="569" spans="1:47">
      <c r="A569" s="50">
        <v>41911</v>
      </c>
      <c r="B569" s="36" t="s">
        <v>103</v>
      </c>
      <c r="C569" s="36" t="s">
        <v>98</v>
      </c>
      <c r="D569" s="36" t="s">
        <v>195</v>
      </c>
      <c r="E569" s="36" t="s">
        <v>127</v>
      </c>
      <c r="F569" s="36" t="s">
        <v>209</v>
      </c>
      <c r="G569" s="36">
        <v>2</v>
      </c>
      <c r="H569" s="36">
        <v>24</v>
      </c>
      <c r="I569" s="36">
        <v>11</v>
      </c>
      <c r="J569" s="36">
        <v>6.6150000000000002</v>
      </c>
      <c r="K569" s="36">
        <v>1680</v>
      </c>
      <c r="L569" s="36">
        <v>6</v>
      </c>
      <c r="M569" s="36">
        <v>0.36</v>
      </c>
      <c r="N569" s="36">
        <v>1596</v>
      </c>
      <c r="O569" s="36">
        <v>14</v>
      </c>
      <c r="P569" s="36">
        <v>0.88</v>
      </c>
      <c r="Q569" s="36">
        <v>602</v>
      </c>
      <c r="R569" s="36">
        <v>493</v>
      </c>
      <c r="S569" s="36">
        <v>0</v>
      </c>
      <c r="T569" s="36">
        <v>0</v>
      </c>
      <c r="U569" s="36">
        <v>81.89</v>
      </c>
      <c r="V569" s="36">
        <v>81.180000000000007</v>
      </c>
      <c r="W569" s="36">
        <v>493</v>
      </c>
      <c r="X569" s="36">
        <v>28</v>
      </c>
      <c r="Y569" s="36">
        <v>5.68</v>
      </c>
      <c r="Z569" s="36">
        <v>312</v>
      </c>
      <c r="AA569" s="36">
        <v>269</v>
      </c>
      <c r="AB569" s="36">
        <v>86.22</v>
      </c>
      <c r="AC569" s="36">
        <v>338</v>
      </c>
      <c r="AD569" s="36">
        <v>315</v>
      </c>
      <c r="AE569" s="36">
        <v>93.2</v>
      </c>
      <c r="AF569" s="36">
        <v>7.49</v>
      </c>
      <c r="AG569" s="36">
        <v>5.21</v>
      </c>
      <c r="AH569" s="36">
        <v>113.21</v>
      </c>
      <c r="AI569" s="36">
        <v>69.62</v>
      </c>
      <c r="AJ569" s="46">
        <f t="shared" ca="1" si="9"/>
        <v>5</v>
      </c>
      <c r="AK569" s="47">
        <v>5.1948051948051948</v>
      </c>
      <c r="AL569" s="48">
        <v>113.29639999999996</v>
      </c>
      <c r="AM569" s="1">
        <v>1</v>
      </c>
      <c r="AN569" s="1">
        <v>1</v>
      </c>
      <c r="AO569" s="1">
        <v>4</v>
      </c>
      <c r="AP569" s="1">
        <v>2</v>
      </c>
      <c r="AQ569" s="1">
        <v>7</v>
      </c>
      <c r="AR569" s="36">
        <v>1</v>
      </c>
      <c r="AS569" s="36">
        <v>1</v>
      </c>
      <c r="AT569" s="36">
        <v>7</v>
      </c>
      <c r="AU569" s="36">
        <v>7</v>
      </c>
    </row>
    <row r="570" spans="1:47">
      <c r="A570" s="50">
        <v>41911</v>
      </c>
      <c r="B570" s="36" t="s">
        <v>103</v>
      </c>
      <c r="C570" s="36" t="s">
        <v>104</v>
      </c>
      <c r="D570" s="36" t="s">
        <v>493</v>
      </c>
      <c r="E570" s="36" t="s">
        <v>225</v>
      </c>
      <c r="F570" s="36" t="s">
        <v>494</v>
      </c>
      <c r="G570" s="36">
        <v>4</v>
      </c>
      <c r="H570" s="36">
        <v>56</v>
      </c>
      <c r="I570" s="36">
        <v>23</v>
      </c>
      <c r="J570" s="36">
        <v>16.63</v>
      </c>
      <c r="K570" s="36">
        <v>2073</v>
      </c>
      <c r="L570" s="36">
        <v>0</v>
      </c>
      <c r="M570" s="36">
        <v>0</v>
      </c>
      <c r="N570" s="36">
        <v>2073</v>
      </c>
      <c r="O570" s="36">
        <v>7</v>
      </c>
      <c r="P570" s="36">
        <v>0.34</v>
      </c>
      <c r="Q570" s="36">
        <v>900</v>
      </c>
      <c r="R570" s="36">
        <v>882</v>
      </c>
      <c r="S570" s="36">
        <v>0</v>
      </c>
      <c r="T570" s="36">
        <v>0</v>
      </c>
      <c r="U570" s="36">
        <v>98</v>
      </c>
      <c r="V570" s="36">
        <v>97.67</v>
      </c>
      <c r="W570" s="36">
        <v>882</v>
      </c>
      <c r="X570" s="36">
        <v>8</v>
      </c>
      <c r="Y570" s="36">
        <v>0.91</v>
      </c>
      <c r="Z570" s="36">
        <v>805</v>
      </c>
      <c r="AA570" s="36">
        <v>782</v>
      </c>
      <c r="AB570" s="36">
        <v>97.14</v>
      </c>
      <c r="AC570" s="36">
        <v>424</v>
      </c>
      <c r="AD570" s="36">
        <v>399</v>
      </c>
      <c r="AE570" s="36">
        <v>94.1</v>
      </c>
      <c r="AF570" s="36">
        <v>7.28</v>
      </c>
      <c r="AG570" s="36">
        <v>2.16</v>
      </c>
      <c r="AH570" s="36">
        <v>43.81</v>
      </c>
      <c r="AI570" s="36">
        <v>29.66</v>
      </c>
      <c r="AJ570" s="46">
        <f t="shared" ca="1" si="9"/>
        <v>5</v>
      </c>
      <c r="AK570" s="47">
        <v>1.6032064128256511</v>
      </c>
      <c r="AL570" s="48">
        <v>20.969999999999985</v>
      </c>
      <c r="AM570" s="1">
        <v>0</v>
      </c>
      <c r="AN570" s="1">
        <v>0</v>
      </c>
      <c r="AO570" s="1">
        <v>1</v>
      </c>
      <c r="AP570" s="1">
        <v>0</v>
      </c>
      <c r="AQ570" s="1">
        <v>0</v>
      </c>
      <c r="AR570" s="36">
        <v>0</v>
      </c>
      <c r="AS570" s="36">
        <v>1</v>
      </c>
      <c r="AT570" s="36">
        <v>1</v>
      </c>
      <c r="AU570" s="36">
        <v>5</v>
      </c>
    </row>
    <row r="571" spans="1:47">
      <c r="A571" s="50">
        <v>41911</v>
      </c>
      <c r="B571" s="36" t="s">
        <v>103</v>
      </c>
      <c r="C571" s="36" t="s">
        <v>104</v>
      </c>
      <c r="D571" s="36" t="s">
        <v>224</v>
      </c>
      <c r="E571" s="36" t="s">
        <v>225</v>
      </c>
      <c r="F571" s="36" t="s">
        <v>374</v>
      </c>
      <c r="G571" s="36">
        <v>4</v>
      </c>
      <c r="H571" s="36">
        <v>56</v>
      </c>
      <c r="I571" s="36">
        <v>23</v>
      </c>
      <c r="J571" s="36">
        <v>16.63</v>
      </c>
      <c r="K571" s="36">
        <v>4503</v>
      </c>
      <c r="L571" s="36">
        <v>0</v>
      </c>
      <c r="M571" s="36">
        <v>0</v>
      </c>
      <c r="N571" s="36">
        <v>4503</v>
      </c>
      <c r="O571" s="36">
        <v>16</v>
      </c>
      <c r="P571" s="36">
        <v>0.36</v>
      </c>
      <c r="Q571" s="36">
        <v>2016</v>
      </c>
      <c r="R571" s="36">
        <v>1981</v>
      </c>
      <c r="S571" s="36">
        <v>2</v>
      </c>
      <c r="T571" s="36">
        <v>0.1</v>
      </c>
      <c r="U571" s="36">
        <v>98.26</v>
      </c>
      <c r="V571" s="36">
        <v>97.91</v>
      </c>
      <c r="W571" s="36">
        <v>1981</v>
      </c>
      <c r="X571" s="36">
        <v>68</v>
      </c>
      <c r="Y571" s="36">
        <v>3.43</v>
      </c>
      <c r="Z571" s="36">
        <v>115</v>
      </c>
      <c r="AA571" s="36">
        <v>115</v>
      </c>
      <c r="AB571" s="36">
        <v>100</v>
      </c>
      <c r="AC571" s="36">
        <v>119</v>
      </c>
      <c r="AD571" s="36">
        <v>118</v>
      </c>
      <c r="AE571" s="36">
        <v>99.16</v>
      </c>
      <c r="AF571" s="36">
        <v>32.94</v>
      </c>
      <c r="AG571" s="36">
        <v>32.9</v>
      </c>
      <c r="AH571" s="36">
        <v>198.08</v>
      </c>
      <c r="AI571" s="36">
        <v>99.88</v>
      </c>
      <c r="AJ571" s="46">
        <f t="shared" ca="1" si="9"/>
        <v>5</v>
      </c>
      <c r="AK571" s="47">
        <v>3.4274193548387095</v>
      </c>
      <c r="AL571" s="48">
        <v>42.13440000000007</v>
      </c>
      <c r="AM571" s="1">
        <v>0</v>
      </c>
      <c r="AN571" s="1">
        <v>0</v>
      </c>
      <c r="AO571" s="1">
        <v>2</v>
      </c>
      <c r="AP571" s="1">
        <v>0</v>
      </c>
      <c r="AQ571" s="1">
        <v>0</v>
      </c>
      <c r="AR571" s="36">
        <v>1</v>
      </c>
      <c r="AS571" s="36">
        <v>1</v>
      </c>
      <c r="AT571" s="36">
        <v>5</v>
      </c>
      <c r="AU571" s="36">
        <v>2</v>
      </c>
    </row>
    <row r="572" spans="1:47">
      <c r="A572" s="50">
        <v>41911</v>
      </c>
      <c r="B572" s="36" t="s">
        <v>103</v>
      </c>
      <c r="C572" s="36" t="s">
        <v>104</v>
      </c>
      <c r="D572" s="36" t="s">
        <v>918</v>
      </c>
      <c r="E572" s="36" t="s">
        <v>225</v>
      </c>
      <c r="F572" s="36" t="s">
        <v>919</v>
      </c>
      <c r="G572" s="36">
        <v>6</v>
      </c>
      <c r="H572" s="36">
        <v>88</v>
      </c>
      <c r="I572" s="36">
        <v>35</v>
      </c>
      <c r="J572" s="36">
        <v>27.34</v>
      </c>
      <c r="K572" s="36">
        <v>4043</v>
      </c>
      <c r="L572" s="36">
        <v>0</v>
      </c>
      <c r="M572" s="36">
        <v>0</v>
      </c>
      <c r="N572" s="36">
        <v>4043</v>
      </c>
      <c r="O572" s="36">
        <v>1</v>
      </c>
      <c r="P572" s="36">
        <v>0.02</v>
      </c>
      <c r="Q572" s="36">
        <v>1856</v>
      </c>
      <c r="R572" s="36">
        <v>1750</v>
      </c>
      <c r="S572" s="36">
        <v>89</v>
      </c>
      <c r="T572" s="36">
        <v>4.8</v>
      </c>
      <c r="U572" s="36">
        <v>94.29</v>
      </c>
      <c r="V572" s="36">
        <v>94.27</v>
      </c>
      <c r="W572" s="36">
        <v>1750</v>
      </c>
      <c r="X572" s="36">
        <v>7</v>
      </c>
      <c r="Y572" s="36">
        <v>0.4</v>
      </c>
      <c r="Z572" s="36">
        <v>115</v>
      </c>
      <c r="AA572" s="36">
        <v>106</v>
      </c>
      <c r="AB572" s="36">
        <v>92.17</v>
      </c>
      <c r="AC572" s="36">
        <v>70</v>
      </c>
      <c r="AD572" s="36">
        <v>69</v>
      </c>
      <c r="AE572" s="36">
        <v>98.57</v>
      </c>
      <c r="AF572" s="36">
        <v>30.65</v>
      </c>
      <c r="AG572" s="36">
        <v>30.29</v>
      </c>
      <c r="AH572" s="36">
        <v>112.12</v>
      </c>
      <c r="AI572" s="36">
        <v>98.83</v>
      </c>
      <c r="AJ572" s="46">
        <f t="shared" ca="1" si="9"/>
        <v>5</v>
      </c>
      <c r="AK572" s="47">
        <v>0.40863981319322829</v>
      </c>
      <c r="AL572" s="48">
        <v>106.34880000000008</v>
      </c>
      <c r="AM572" s="1">
        <v>0</v>
      </c>
      <c r="AN572" s="1">
        <v>1</v>
      </c>
      <c r="AO572" s="1">
        <v>2</v>
      </c>
      <c r="AP572" s="1">
        <v>0</v>
      </c>
      <c r="AQ572" s="1">
        <v>2</v>
      </c>
      <c r="AR572" s="36">
        <v>0</v>
      </c>
      <c r="AS572" s="36">
        <v>1</v>
      </c>
      <c r="AT572" s="36">
        <v>0</v>
      </c>
      <c r="AU572" s="36">
        <v>4</v>
      </c>
    </row>
    <row r="573" spans="1:47">
      <c r="A573" s="50">
        <v>41911</v>
      </c>
      <c r="B573" s="36" t="s">
        <v>103</v>
      </c>
      <c r="C573" s="36" t="s">
        <v>104</v>
      </c>
      <c r="D573" s="36" t="s">
        <v>668</v>
      </c>
      <c r="E573" s="36" t="s">
        <v>221</v>
      </c>
      <c r="F573" s="36" t="s">
        <v>669</v>
      </c>
      <c r="G573" s="36">
        <v>4</v>
      </c>
      <c r="H573" s="36">
        <v>56</v>
      </c>
      <c r="I573" s="36">
        <v>23</v>
      </c>
      <c r="J573" s="36">
        <v>16.63</v>
      </c>
      <c r="K573" s="36">
        <v>1623</v>
      </c>
      <c r="L573" s="36">
        <v>0</v>
      </c>
      <c r="M573" s="36">
        <v>0</v>
      </c>
      <c r="N573" s="36">
        <v>1623</v>
      </c>
      <c r="O573" s="36">
        <v>3</v>
      </c>
      <c r="P573" s="36">
        <v>0.18</v>
      </c>
      <c r="Q573" s="36">
        <v>641</v>
      </c>
      <c r="R573" s="36">
        <v>629</v>
      </c>
      <c r="S573" s="36">
        <v>0</v>
      </c>
      <c r="T573" s="36">
        <v>0</v>
      </c>
      <c r="U573" s="36">
        <v>98.13</v>
      </c>
      <c r="V573" s="36">
        <v>97.95</v>
      </c>
      <c r="W573" s="36">
        <v>629</v>
      </c>
      <c r="X573" s="36">
        <v>10</v>
      </c>
      <c r="Y573" s="36">
        <v>1.59</v>
      </c>
      <c r="Z573" s="36">
        <v>294</v>
      </c>
      <c r="AA573" s="36">
        <v>275</v>
      </c>
      <c r="AB573" s="36">
        <v>93.54</v>
      </c>
      <c r="AC573" s="36">
        <v>408</v>
      </c>
      <c r="AD573" s="36">
        <v>379</v>
      </c>
      <c r="AE573" s="36">
        <v>92.89</v>
      </c>
      <c r="AF573" s="36">
        <v>11.31</v>
      </c>
      <c r="AG573" s="36">
        <v>1.28</v>
      </c>
      <c r="AH573" s="36">
        <v>68.03</v>
      </c>
      <c r="AI573" s="36">
        <v>11.28</v>
      </c>
      <c r="AJ573" s="46">
        <f t="shared" ca="1" si="9"/>
        <v>5</v>
      </c>
      <c r="AK573" s="47">
        <v>1.3642564802182811</v>
      </c>
      <c r="AL573" s="48">
        <v>13.140499999999982</v>
      </c>
      <c r="AM573" s="1">
        <v>0</v>
      </c>
      <c r="AN573" s="1">
        <v>0</v>
      </c>
      <c r="AO573" s="1">
        <v>1</v>
      </c>
      <c r="AP573" s="1">
        <v>0</v>
      </c>
      <c r="AQ573" s="1">
        <v>0</v>
      </c>
      <c r="AR573" s="36">
        <v>0</v>
      </c>
      <c r="AS573" s="36">
        <v>1</v>
      </c>
      <c r="AT573" s="36">
        <v>0</v>
      </c>
      <c r="AU573" s="36">
        <v>4</v>
      </c>
    </row>
    <row r="574" spans="1:47">
      <c r="A574" s="50">
        <v>41911</v>
      </c>
      <c r="B574" s="36" t="s">
        <v>103</v>
      </c>
      <c r="C574" s="36" t="s">
        <v>104</v>
      </c>
      <c r="D574" s="36" t="s">
        <v>314</v>
      </c>
      <c r="E574" s="36" t="s">
        <v>221</v>
      </c>
      <c r="F574" s="36" t="s">
        <v>315</v>
      </c>
      <c r="G574" s="36">
        <v>4</v>
      </c>
      <c r="H574" s="36">
        <v>56</v>
      </c>
      <c r="I574" s="36">
        <v>23</v>
      </c>
      <c r="J574" s="36">
        <v>16.63</v>
      </c>
      <c r="K574" s="36">
        <v>1752</v>
      </c>
      <c r="L574" s="36">
        <v>0</v>
      </c>
      <c r="M574" s="36">
        <v>0</v>
      </c>
      <c r="N574" s="36">
        <v>1752</v>
      </c>
      <c r="O574" s="36">
        <v>5</v>
      </c>
      <c r="P574" s="36">
        <v>0.28999999999999998</v>
      </c>
      <c r="Q574" s="36">
        <v>637</v>
      </c>
      <c r="R574" s="36">
        <v>614</v>
      </c>
      <c r="S574" s="36">
        <v>0</v>
      </c>
      <c r="T574" s="36">
        <v>0</v>
      </c>
      <c r="U574" s="36">
        <v>96.39</v>
      </c>
      <c r="V574" s="36">
        <v>96.11</v>
      </c>
      <c r="W574" s="36">
        <v>614</v>
      </c>
      <c r="X574" s="36">
        <v>5</v>
      </c>
      <c r="Y574" s="36">
        <v>0.81</v>
      </c>
      <c r="Z574" s="36">
        <v>965</v>
      </c>
      <c r="AA574" s="36">
        <v>947</v>
      </c>
      <c r="AB574" s="36">
        <v>98.13</v>
      </c>
      <c r="AC574" s="36">
        <v>737</v>
      </c>
      <c r="AD574" s="36">
        <v>690</v>
      </c>
      <c r="AE574" s="36">
        <v>93.62</v>
      </c>
      <c r="AF574" s="36">
        <v>4.4400000000000004</v>
      </c>
      <c r="AG574" s="36">
        <v>0.45</v>
      </c>
      <c r="AH574" s="36">
        <v>26.69</v>
      </c>
      <c r="AI574" s="36">
        <v>10.07</v>
      </c>
      <c r="AJ574" s="46">
        <f t="shared" ca="1" si="9"/>
        <v>5</v>
      </c>
      <c r="AK574" s="47">
        <v>1.400560224089636</v>
      </c>
      <c r="AL574" s="48">
        <v>24.779300000000003</v>
      </c>
      <c r="AM574" s="1">
        <v>0</v>
      </c>
      <c r="AN574" s="1">
        <v>0</v>
      </c>
      <c r="AO574" s="1">
        <v>1</v>
      </c>
      <c r="AP574" s="1">
        <v>0</v>
      </c>
      <c r="AQ574" s="1">
        <v>0</v>
      </c>
      <c r="AR574" s="36">
        <v>0</v>
      </c>
      <c r="AS574" s="36">
        <v>1</v>
      </c>
      <c r="AT574" s="36">
        <v>0</v>
      </c>
      <c r="AU574" s="36">
        <v>7</v>
      </c>
    </row>
    <row r="575" spans="1:47">
      <c r="A575" s="50">
        <v>41911</v>
      </c>
      <c r="B575" s="36" t="s">
        <v>103</v>
      </c>
      <c r="C575" s="36" t="s">
        <v>104</v>
      </c>
      <c r="D575" s="36" t="s">
        <v>542</v>
      </c>
      <c r="E575" s="36" t="s">
        <v>221</v>
      </c>
      <c r="F575" s="36" t="s">
        <v>543</v>
      </c>
      <c r="G575" s="36">
        <v>4</v>
      </c>
      <c r="H575" s="36">
        <v>56</v>
      </c>
      <c r="I575" s="36">
        <v>23</v>
      </c>
      <c r="J575" s="36">
        <v>16.63</v>
      </c>
      <c r="K575" s="36">
        <v>2323</v>
      </c>
      <c r="L575" s="36">
        <v>0</v>
      </c>
      <c r="M575" s="36">
        <v>0</v>
      </c>
      <c r="N575" s="36">
        <v>2302</v>
      </c>
      <c r="O575" s="36">
        <v>1</v>
      </c>
      <c r="P575" s="36">
        <v>0.04</v>
      </c>
      <c r="Q575" s="36">
        <v>987</v>
      </c>
      <c r="R575" s="36">
        <v>965</v>
      </c>
      <c r="S575" s="36">
        <v>0</v>
      </c>
      <c r="T575" s="36">
        <v>0</v>
      </c>
      <c r="U575" s="36">
        <v>97.77</v>
      </c>
      <c r="V575" s="36">
        <v>97.73</v>
      </c>
      <c r="W575" s="36">
        <v>965</v>
      </c>
      <c r="X575" s="36">
        <v>2</v>
      </c>
      <c r="Y575" s="36">
        <v>0.21</v>
      </c>
      <c r="Z575" s="36">
        <v>408</v>
      </c>
      <c r="AA575" s="36">
        <v>388</v>
      </c>
      <c r="AB575" s="36">
        <v>95.1</v>
      </c>
      <c r="AC575" s="36">
        <v>414</v>
      </c>
      <c r="AD575" s="36">
        <v>403</v>
      </c>
      <c r="AE575" s="36">
        <v>97.34</v>
      </c>
      <c r="AF575" s="36">
        <v>10.6</v>
      </c>
      <c r="AG575" s="36">
        <v>0.81</v>
      </c>
      <c r="AH575" s="36">
        <v>63.72</v>
      </c>
      <c r="AI575" s="36">
        <v>7.61</v>
      </c>
      <c r="AJ575" s="46">
        <f t="shared" ca="1" si="9"/>
        <v>5</v>
      </c>
      <c r="AK575" s="47">
        <v>0.20408163265306123</v>
      </c>
      <c r="AL575" s="48">
        <v>22.404899999999962</v>
      </c>
      <c r="AM575" s="1">
        <v>0</v>
      </c>
      <c r="AN575" s="1">
        <v>0</v>
      </c>
      <c r="AO575" s="1">
        <v>1</v>
      </c>
      <c r="AP575" s="1">
        <v>0</v>
      </c>
      <c r="AQ575" s="1">
        <v>0</v>
      </c>
      <c r="AR575" s="36">
        <v>0</v>
      </c>
      <c r="AS575" s="36">
        <v>1</v>
      </c>
      <c r="AT575" s="36">
        <v>0</v>
      </c>
      <c r="AU575" s="36">
        <v>2</v>
      </c>
    </row>
    <row r="576" spans="1:47">
      <c r="A576" s="50">
        <v>41911</v>
      </c>
      <c r="B576" s="36" t="s">
        <v>103</v>
      </c>
      <c r="C576" s="36" t="s">
        <v>104</v>
      </c>
      <c r="D576" s="36" t="s">
        <v>316</v>
      </c>
      <c r="E576" s="36" t="s">
        <v>221</v>
      </c>
      <c r="F576" s="36" t="s">
        <v>1234</v>
      </c>
      <c r="G576" s="36">
        <v>4</v>
      </c>
      <c r="H576" s="36">
        <v>56</v>
      </c>
      <c r="I576" s="36">
        <v>23</v>
      </c>
      <c r="J576" s="36">
        <v>16.63</v>
      </c>
      <c r="K576" s="36">
        <v>2945</v>
      </c>
      <c r="L576" s="36">
        <v>0</v>
      </c>
      <c r="M576" s="36">
        <v>0</v>
      </c>
      <c r="N576" s="36">
        <v>2940</v>
      </c>
      <c r="O576" s="36">
        <v>4</v>
      </c>
      <c r="P576" s="36">
        <v>0.14000000000000001</v>
      </c>
      <c r="Q576" s="36">
        <v>1395</v>
      </c>
      <c r="R576" s="36">
        <v>1367</v>
      </c>
      <c r="S576" s="36">
        <v>0</v>
      </c>
      <c r="T576" s="36">
        <v>0</v>
      </c>
      <c r="U576" s="36">
        <v>97.99</v>
      </c>
      <c r="V576" s="36">
        <v>97.86</v>
      </c>
      <c r="W576" s="36">
        <v>1367</v>
      </c>
      <c r="X576" s="36">
        <v>5</v>
      </c>
      <c r="Y576" s="36">
        <v>0.37</v>
      </c>
      <c r="Z576" s="36">
        <v>1063</v>
      </c>
      <c r="AA576" s="36">
        <v>1034</v>
      </c>
      <c r="AB576" s="36">
        <v>97.27</v>
      </c>
      <c r="AC576" s="36">
        <v>1021</v>
      </c>
      <c r="AD576" s="36">
        <v>992</v>
      </c>
      <c r="AE576" s="36">
        <v>97.16</v>
      </c>
      <c r="AF576" s="36">
        <v>15.74</v>
      </c>
      <c r="AG576" s="36">
        <v>10.77</v>
      </c>
      <c r="AH576" s="36">
        <v>94.66</v>
      </c>
      <c r="AI576" s="36">
        <v>68.38</v>
      </c>
      <c r="AJ576" s="46">
        <f t="shared" ca="1" si="9"/>
        <v>5</v>
      </c>
      <c r="AK576" s="47">
        <v>0.37735849056603776</v>
      </c>
      <c r="AL576" s="48">
        <v>29.853000000000005</v>
      </c>
      <c r="AM576" s="1">
        <v>0</v>
      </c>
      <c r="AN576" s="1">
        <v>0</v>
      </c>
      <c r="AO576" s="1">
        <v>1</v>
      </c>
      <c r="AP576" s="1">
        <v>0</v>
      </c>
      <c r="AQ576" s="1">
        <v>0</v>
      </c>
      <c r="AR576" s="36">
        <v>0</v>
      </c>
      <c r="AS576" s="36">
        <v>1</v>
      </c>
      <c r="AT576" s="36">
        <v>0</v>
      </c>
      <c r="AU576" s="36">
        <v>3</v>
      </c>
    </row>
    <row r="577" spans="1:47">
      <c r="A577" s="50">
        <v>41911</v>
      </c>
      <c r="B577" s="36" t="s">
        <v>103</v>
      </c>
      <c r="C577" s="36" t="s">
        <v>104</v>
      </c>
      <c r="D577" s="36" t="s">
        <v>316</v>
      </c>
      <c r="E577" s="36" t="s">
        <v>221</v>
      </c>
      <c r="F577" s="36" t="s">
        <v>317</v>
      </c>
      <c r="G577" s="36">
        <v>4</v>
      </c>
      <c r="H577" s="36">
        <v>56</v>
      </c>
      <c r="I577" s="36">
        <v>23</v>
      </c>
      <c r="J577" s="36">
        <v>16.63</v>
      </c>
      <c r="K577" s="36">
        <v>4061</v>
      </c>
      <c r="L577" s="36">
        <v>0</v>
      </c>
      <c r="M577" s="36">
        <v>0</v>
      </c>
      <c r="N577" s="36">
        <v>3996</v>
      </c>
      <c r="O577" s="36">
        <v>4</v>
      </c>
      <c r="P577" s="36">
        <v>0.1</v>
      </c>
      <c r="Q577" s="36">
        <v>1652</v>
      </c>
      <c r="R577" s="36">
        <v>1515</v>
      </c>
      <c r="S577" s="36">
        <v>0</v>
      </c>
      <c r="T577" s="36">
        <v>0</v>
      </c>
      <c r="U577" s="36">
        <v>91.71</v>
      </c>
      <c r="V577" s="36">
        <v>91.62</v>
      </c>
      <c r="W577" s="36">
        <v>1515</v>
      </c>
      <c r="X577" s="36">
        <v>14</v>
      </c>
      <c r="Y577" s="36">
        <v>0.92</v>
      </c>
      <c r="Z577" s="36">
        <v>1335</v>
      </c>
      <c r="AA577" s="36">
        <v>1227</v>
      </c>
      <c r="AB577" s="36">
        <v>91.91</v>
      </c>
      <c r="AC577" s="36">
        <v>1366</v>
      </c>
      <c r="AD577" s="36">
        <v>1270</v>
      </c>
      <c r="AE577" s="36">
        <v>92.97</v>
      </c>
      <c r="AF577" s="36">
        <v>23.25</v>
      </c>
      <c r="AG577" s="36">
        <v>23.01</v>
      </c>
      <c r="AH577" s="36">
        <v>139.81</v>
      </c>
      <c r="AI577" s="36">
        <v>98.97</v>
      </c>
      <c r="AJ577" s="46">
        <f t="shared" ca="1" si="9"/>
        <v>5</v>
      </c>
      <c r="AK577" s="47">
        <v>0.89858793324775355</v>
      </c>
      <c r="AL577" s="48">
        <v>138.43759999999992</v>
      </c>
      <c r="AM577" s="1">
        <v>0</v>
      </c>
      <c r="AN577" s="1">
        <v>1</v>
      </c>
      <c r="AO577" s="1">
        <v>2</v>
      </c>
      <c r="AP577" s="1">
        <v>0</v>
      </c>
      <c r="AQ577" s="1">
        <v>2</v>
      </c>
      <c r="AR577" s="36">
        <v>0</v>
      </c>
      <c r="AS577" s="36">
        <v>1</v>
      </c>
      <c r="AT577" s="36">
        <v>0</v>
      </c>
      <c r="AU577" s="36">
        <v>6</v>
      </c>
    </row>
    <row r="578" spans="1:47">
      <c r="A578" s="50">
        <v>41911</v>
      </c>
      <c r="B578" s="36" t="s">
        <v>103</v>
      </c>
      <c r="C578" s="36" t="s">
        <v>104</v>
      </c>
      <c r="D578" s="36" t="s">
        <v>699</v>
      </c>
      <c r="E578" s="36" t="s">
        <v>221</v>
      </c>
      <c r="F578" s="36" t="s">
        <v>1235</v>
      </c>
      <c r="G578" s="36">
        <v>4</v>
      </c>
      <c r="H578" s="36">
        <v>56</v>
      </c>
      <c r="I578" s="36">
        <v>23</v>
      </c>
      <c r="J578" s="36">
        <v>16.63</v>
      </c>
      <c r="K578" s="36">
        <v>2669</v>
      </c>
      <c r="L578" s="36">
        <v>0</v>
      </c>
      <c r="M578" s="36">
        <v>0</v>
      </c>
      <c r="N578" s="36">
        <v>2668</v>
      </c>
      <c r="O578" s="36">
        <v>5</v>
      </c>
      <c r="P578" s="36">
        <v>0.19</v>
      </c>
      <c r="Q578" s="36">
        <v>1210</v>
      </c>
      <c r="R578" s="36">
        <v>1199</v>
      </c>
      <c r="S578" s="36">
        <v>0</v>
      </c>
      <c r="T578" s="36">
        <v>0</v>
      </c>
      <c r="U578" s="36">
        <v>99.09</v>
      </c>
      <c r="V578" s="36">
        <v>98.91</v>
      </c>
      <c r="W578" s="36">
        <v>1199</v>
      </c>
      <c r="X578" s="36">
        <v>28</v>
      </c>
      <c r="Y578" s="36">
        <v>2.34</v>
      </c>
      <c r="Z578" s="36">
        <v>1271</v>
      </c>
      <c r="AA578" s="36">
        <v>1234</v>
      </c>
      <c r="AB578" s="36">
        <v>97.09</v>
      </c>
      <c r="AC578" s="36">
        <v>1346</v>
      </c>
      <c r="AD578" s="36">
        <v>1303</v>
      </c>
      <c r="AE578" s="36">
        <v>96.81</v>
      </c>
      <c r="AF578" s="36">
        <v>17.07</v>
      </c>
      <c r="AG578" s="36">
        <v>16.73</v>
      </c>
      <c r="AH578" s="36">
        <v>102.65</v>
      </c>
      <c r="AI578" s="36">
        <v>97.98</v>
      </c>
      <c r="AJ578" s="46">
        <f t="shared" ref="AJ578:AJ641" ca="1" si="10">DAY(TODAY()-DAY(A578))</f>
        <v>5</v>
      </c>
      <c r="AK578" s="47">
        <v>2.2082018927444795</v>
      </c>
      <c r="AL578" s="48">
        <v>13.189000000000043</v>
      </c>
      <c r="AM578" s="1">
        <v>0</v>
      </c>
      <c r="AN578" s="1">
        <v>0</v>
      </c>
      <c r="AO578" s="1">
        <v>1</v>
      </c>
      <c r="AP578" s="1">
        <v>0</v>
      </c>
      <c r="AQ578" s="1">
        <v>0</v>
      </c>
      <c r="AR578" s="36">
        <v>1</v>
      </c>
      <c r="AS578" s="36">
        <v>0</v>
      </c>
      <c r="AT578" s="36">
        <v>2</v>
      </c>
      <c r="AU578" s="36">
        <v>1</v>
      </c>
    </row>
    <row r="579" spans="1:47">
      <c r="A579" s="50">
        <v>41911</v>
      </c>
      <c r="B579" s="36" t="s">
        <v>103</v>
      </c>
      <c r="C579" s="36" t="s">
        <v>105</v>
      </c>
      <c r="D579" s="36" t="s">
        <v>226</v>
      </c>
      <c r="E579" s="36" t="s">
        <v>106</v>
      </c>
      <c r="F579" s="36" t="s">
        <v>227</v>
      </c>
      <c r="G579" s="36">
        <v>4</v>
      </c>
      <c r="H579" s="36">
        <v>56</v>
      </c>
      <c r="I579" s="36">
        <v>23</v>
      </c>
      <c r="J579" s="36">
        <v>16.63</v>
      </c>
      <c r="K579" s="36">
        <v>4880</v>
      </c>
      <c r="L579" s="36">
        <v>0</v>
      </c>
      <c r="M579" s="36">
        <v>0</v>
      </c>
      <c r="N579" s="36">
        <v>4880</v>
      </c>
      <c r="O579" s="36">
        <v>81</v>
      </c>
      <c r="P579" s="36">
        <v>1.66</v>
      </c>
      <c r="Q579" s="36">
        <v>1829</v>
      </c>
      <c r="R579" s="36">
        <v>1769</v>
      </c>
      <c r="S579" s="36">
        <v>0</v>
      </c>
      <c r="T579" s="36">
        <v>0</v>
      </c>
      <c r="U579" s="36">
        <v>96.72</v>
      </c>
      <c r="V579" s="36">
        <v>95.11</v>
      </c>
      <c r="W579" s="36">
        <v>1769</v>
      </c>
      <c r="X579" s="36">
        <v>12</v>
      </c>
      <c r="Y579" s="36">
        <v>0.68</v>
      </c>
      <c r="Z579" s="36">
        <v>796</v>
      </c>
      <c r="AA579" s="36">
        <v>758</v>
      </c>
      <c r="AB579" s="36">
        <v>95.23</v>
      </c>
      <c r="AC579" s="36">
        <v>861</v>
      </c>
      <c r="AD579" s="36">
        <v>778</v>
      </c>
      <c r="AE579" s="36">
        <v>90.36</v>
      </c>
      <c r="AF579" s="36">
        <v>17.88</v>
      </c>
      <c r="AG579" s="36">
        <v>14.12</v>
      </c>
      <c r="AH579" s="36">
        <v>107.49</v>
      </c>
      <c r="AI579" s="36">
        <v>79.02</v>
      </c>
      <c r="AJ579" s="46">
        <f t="shared" ca="1" si="10"/>
        <v>5</v>
      </c>
      <c r="AK579" s="47">
        <v>0.67076579094466182</v>
      </c>
      <c r="AL579" s="48">
        <v>89.43810000000002</v>
      </c>
      <c r="AM579" s="1">
        <v>0</v>
      </c>
      <c r="AN579" s="1">
        <v>0</v>
      </c>
      <c r="AO579" s="1">
        <v>1</v>
      </c>
      <c r="AP579" s="1">
        <v>0</v>
      </c>
      <c r="AQ579" s="1">
        <v>3</v>
      </c>
      <c r="AR579" s="36">
        <v>0</v>
      </c>
      <c r="AS579" s="36">
        <v>1</v>
      </c>
      <c r="AT579" s="36">
        <v>1</v>
      </c>
      <c r="AU579" s="36">
        <v>7</v>
      </c>
    </row>
    <row r="580" spans="1:47">
      <c r="A580" s="50">
        <v>41911</v>
      </c>
      <c r="B580" s="36" t="s">
        <v>103</v>
      </c>
      <c r="C580" s="36" t="s">
        <v>105</v>
      </c>
      <c r="D580" s="36" t="s">
        <v>347</v>
      </c>
      <c r="E580" s="36" t="s">
        <v>106</v>
      </c>
      <c r="F580" s="36" t="s">
        <v>348</v>
      </c>
      <c r="G580" s="36">
        <v>4</v>
      </c>
      <c r="H580" s="36">
        <v>56</v>
      </c>
      <c r="I580" s="36">
        <v>23</v>
      </c>
      <c r="J580" s="36">
        <v>16.63</v>
      </c>
      <c r="K580" s="36">
        <v>2556</v>
      </c>
      <c r="L580" s="36">
        <v>0</v>
      </c>
      <c r="M580" s="36">
        <v>0</v>
      </c>
      <c r="N580" s="36">
        <v>2556</v>
      </c>
      <c r="O580" s="36">
        <v>6</v>
      </c>
      <c r="P580" s="36">
        <v>0.23</v>
      </c>
      <c r="Q580" s="36">
        <v>957</v>
      </c>
      <c r="R580" s="36">
        <v>932</v>
      </c>
      <c r="S580" s="36">
        <v>1</v>
      </c>
      <c r="T580" s="36">
        <v>0.1</v>
      </c>
      <c r="U580" s="36">
        <v>97.39</v>
      </c>
      <c r="V580" s="36">
        <v>97.16</v>
      </c>
      <c r="W580" s="36">
        <v>932</v>
      </c>
      <c r="X580" s="36">
        <v>8</v>
      </c>
      <c r="Y580" s="36">
        <v>0.86</v>
      </c>
      <c r="Z580" s="36">
        <v>44</v>
      </c>
      <c r="AA580" s="36">
        <v>44</v>
      </c>
      <c r="AB580" s="36">
        <v>100</v>
      </c>
      <c r="AC580" s="36">
        <v>44</v>
      </c>
      <c r="AD580" s="36">
        <v>43</v>
      </c>
      <c r="AE580" s="36">
        <v>97.73</v>
      </c>
      <c r="AF580" s="36">
        <v>13.15</v>
      </c>
      <c r="AG580" s="36">
        <v>3.08</v>
      </c>
      <c r="AH580" s="36">
        <v>79.09</v>
      </c>
      <c r="AI580" s="36">
        <v>23.43</v>
      </c>
      <c r="AJ580" s="46">
        <f t="shared" ca="1" si="10"/>
        <v>5</v>
      </c>
      <c r="AK580" s="47">
        <v>0.85929108485499461</v>
      </c>
      <c r="AL580" s="48">
        <v>27.178800000000034</v>
      </c>
      <c r="AM580" s="1">
        <v>0</v>
      </c>
      <c r="AN580" s="1">
        <v>0</v>
      </c>
      <c r="AO580" s="1">
        <v>1</v>
      </c>
      <c r="AP580" s="1">
        <v>0</v>
      </c>
      <c r="AQ580" s="1">
        <v>0</v>
      </c>
      <c r="AR580" s="36">
        <v>0</v>
      </c>
      <c r="AS580" s="36">
        <v>1</v>
      </c>
      <c r="AT580" s="36">
        <v>0</v>
      </c>
      <c r="AU580" s="36">
        <v>6</v>
      </c>
    </row>
    <row r="581" spans="1:47">
      <c r="A581" s="50">
        <v>41911</v>
      </c>
      <c r="B581" s="36" t="s">
        <v>103</v>
      </c>
      <c r="C581" s="36" t="s">
        <v>105</v>
      </c>
      <c r="D581" s="36" t="s">
        <v>245</v>
      </c>
      <c r="E581" s="36" t="s">
        <v>106</v>
      </c>
      <c r="F581" s="36" t="s">
        <v>246</v>
      </c>
      <c r="G581" s="36">
        <v>2</v>
      </c>
      <c r="H581" s="36">
        <v>24</v>
      </c>
      <c r="I581" s="36">
        <v>11</v>
      </c>
      <c r="J581" s="36">
        <v>6.6150000000000002</v>
      </c>
      <c r="K581" s="36">
        <v>1254</v>
      </c>
      <c r="L581" s="36">
        <v>6</v>
      </c>
      <c r="M581" s="36">
        <v>0.48</v>
      </c>
      <c r="N581" s="36">
        <v>1248</v>
      </c>
      <c r="O581" s="36">
        <v>3</v>
      </c>
      <c r="P581" s="36">
        <v>0.24</v>
      </c>
      <c r="Q581" s="36">
        <v>397</v>
      </c>
      <c r="R581" s="36">
        <v>377</v>
      </c>
      <c r="S581" s="36">
        <v>0</v>
      </c>
      <c r="T581" s="36">
        <v>0</v>
      </c>
      <c r="U581" s="36">
        <v>94.96</v>
      </c>
      <c r="V581" s="36">
        <v>94.73</v>
      </c>
      <c r="W581" s="36">
        <v>377</v>
      </c>
      <c r="X581" s="36">
        <v>2</v>
      </c>
      <c r="Y581" s="36">
        <v>0.53</v>
      </c>
      <c r="Z581" s="36">
        <v>546</v>
      </c>
      <c r="AA581" s="36">
        <v>541</v>
      </c>
      <c r="AB581" s="36">
        <v>99.08</v>
      </c>
      <c r="AC581" s="36">
        <v>443</v>
      </c>
      <c r="AD581" s="36">
        <v>431</v>
      </c>
      <c r="AE581" s="36">
        <v>97.29</v>
      </c>
      <c r="AF581" s="36">
        <v>2.74</v>
      </c>
      <c r="AG581" s="36">
        <v>1.04</v>
      </c>
      <c r="AH581" s="36">
        <v>41.36</v>
      </c>
      <c r="AI581" s="36">
        <v>37.94</v>
      </c>
      <c r="AJ581" s="46">
        <f t="shared" ca="1" si="10"/>
        <v>5</v>
      </c>
      <c r="AK581" s="47">
        <v>0.74906367041198507</v>
      </c>
      <c r="AL581" s="48">
        <v>20.921899999999983</v>
      </c>
      <c r="AM581" s="1">
        <v>0</v>
      </c>
      <c r="AN581" s="1">
        <v>1</v>
      </c>
      <c r="AO581" s="1">
        <v>2</v>
      </c>
      <c r="AP581" s="1">
        <v>0</v>
      </c>
      <c r="AQ581" s="1">
        <v>2</v>
      </c>
      <c r="AR581" s="36">
        <v>0</v>
      </c>
      <c r="AS581" s="36">
        <v>1</v>
      </c>
      <c r="AT581" s="36">
        <v>1</v>
      </c>
      <c r="AU581" s="36">
        <v>7</v>
      </c>
    </row>
    <row r="582" spans="1:47">
      <c r="A582" s="50">
        <v>41911</v>
      </c>
      <c r="B582" s="36" t="s">
        <v>103</v>
      </c>
      <c r="C582" s="36" t="s">
        <v>105</v>
      </c>
      <c r="D582" s="36" t="s">
        <v>318</v>
      </c>
      <c r="E582" s="36" t="s">
        <v>106</v>
      </c>
      <c r="F582" s="36" t="s">
        <v>319</v>
      </c>
      <c r="G582" s="36">
        <v>4</v>
      </c>
      <c r="H582" s="36">
        <v>56</v>
      </c>
      <c r="I582" s="36">
        <v>23</v>
      </c>
      <c r="J582" s="36">
        <v>16.63</v>
      </c>
      <c r="K582" s="36">
        <v>6915</v>
      </c>
      <c r="L582" s="36">
        <v>0</v>
      </c>
      <c r="M582" s="36">
        <v>0</v>
      </c>
      <c r="N582" s="36">
        <v>6915</v>
      </c>
      <c r="O582" s="36">
        <v>126</v>
      </c>
      <c r="P582" s="36">
        <v>1.82</v>
      </c>
      <c r="Q582" s="36">
        <v>1621</v>
      </c>
      <c r="R582" s="36">
        <v>1593</v>
      </c>
      <c r="S582" s="36">
        <v>0</v>
      </c>
      <c r="T582" s="36">
        <v>0</v>
      </c>
      <c r="U582" s="36">
        <v>98.27</v>
      </c>
      <c r="V582" s="36">
        <v>96.48</v>
      </c>
      <c r="W582" s="36">
        <v>1593</v>
      </c>
      <c r="X582" s="36">
        <v>5</v>
      </c>
      <c r="Y582" s="36">
        <v>0.31</v>
      </c>
      <c r="Z582" s="36">
        <v>142</v>
      </c>
      <c r="AA582" s="36">
        <v>138</v>
      </c>
      <c r="AB582" s="36">
        <v>97.18</v>
      </c>
      <c r="AC582" s="36">
        <v>149</v>
      </c>
      <c r="AD582" s="36">
        <v>141</v>
      </c>
      <c r="AE582" s="36">
        <v>94.63</v>
      </c>
      <c r="AF582" s="36">
        <v>16.43</v>
      </c>
      <c r="AG582" s="36">
        <v>6.61</v>
      </c>
      <c r="AH582" s="36">
        <v>98.77</v>
      </c>
      <c r="AI582" s="36">
        <v>40.270000000000003</v>
      </c>
      <c r="AJ582" s="46">
        <f t="shared" ca="1" si="10"/>
        <v>5</v>
      </c>
      <c r="AK582" s="47">
        <v>0.31328320802005011</v>
      </c>
      <c r="AL582" s="48">
        <v>57.05919999999994</v>
      </c>
      <c r="AM582" s="1">
        <v>0</v>
      </c>
      <c r="AN582" s="1">
        <v>0</v>
      </c>
      <c r="AO582" s="1">
        <v>1</v>
      </c>
      <c r="AP582" s="1">
        <v>0</v>
      </c>
      <c r="AQ582" s="1">
        <v>0</v>
      </c>
      <c r="AR582" s="36">
        <v>0</v>
      </c>
      <c r="AS582" s="36">
        <v>1</v>
      </c>
      <c r="AT582" s="36">
        <v>0</v>
      </c>
      <c r="AU582" s="36">
        <v>7</v>
      </c>
    </row>
    <row r="583" spans="1:47">
      <c r="A583" s="50">
        <v>41911</v>
      </c>
      <c r="B583" s="36" t="s">
        <v>103</v>
      </c>
      <c r="C583" s="36" t="s">
        <v>105</v>
      </c>
      <c r="D583" s="36" t="s">
        <v>1236</v>
      </c>
      <c r="E583" s="36" t="s">
        <v>106</v>
      </c>
      <c r="F583" s="36" t="s">
        <v>1237</v>
      </c>
      <c r="G583" s="36">
        <v>2</v>
      </c>
      <c r="H583" s="36">
        <v>24</v>
      </c>
      <c r="I583" s="36">
        <v>11</v>
      </c>
      <c r="J583" s="36">
        <v>6.6150000000000002</v>
      </c>
      <c r="K583" s="36">
        <v>702</v>
      </c>
      <c r="L583" s="36">
        <v>0</v>
      </c>
      <c r="M583" s="36">
        <v>0</v>
      </c>
      <c r="N583" s="36">
        <v>702</v>
      </c>
      <c r="O583" s="36">
        <v>0</v>
      </c>
      <c r="P583" s="36">
        <v>0</v>
      </c>
      <c r="Q583" s="36">
        <v>235</v>
      </c>
      <c r="R583" s="36">
        <v>230</v>
      </c>
      <c r="S583" s="36">
        <v>0</v>
      </c>
      <c r="T583" s="36">
        <v>0</v>
      </c>
      <c r="U583" s="36">
        <v>97.87</v>
      </c>
      <c r="V583" s="36">
        <v>97.87</v>
      </c>
      <c r="W583" s="36">
        <v>230</v>
      </c>
      <c r="X583" s="36">
        <v>1</v>
      </c>
      <c r="Y583" s="36">
        <v>0.43</v>
      </c>
      <c r="Z583" s="36">
        <v>384</v>
      </c>
      <c r="AA583" s="36">
        <v>374</v>
      </c>
      <c r="AB583" s="36">
        <v>97.4</v>
      </c>
      <c r="AC583" s="36">
        <v>359</v>
      </c>
      <c r="AD583" s="36">
        <v>353</v>
      </c>
      <c r="AE583" s="36">
        <v>98.33</v>
      </c>
      <c r="AF583" s="36">
        <v>3.31</v>
      </c>
      <c r="AG583" s="36">
        <v>0.12</v>
      </c>
      <c r="AH583" s="36">
        <v>50.04</v>
      </c>
      <c r="AI583" s="36">
        <v>3.47</v>
      </c>
      <c r="AJ583" s="46">
        <f t="shared" ca="1" si="10"/>
        <v>5</v>
      </c>
      <c r="AK583" s="47">
        <v>0.4784688995215311</v>
      </c>
      <c r="AL583" s="48">
        <v>5.005499999999989</v>
      </c>
      <c r="AM583" s="1">
        <v>0</v>
      </c>
      <c r="AN583" s="1">
        <v>0</v>
      </c>
      <c r="AO583" s="1">
        <v>1</v>
      </c>
      <c r="AP583" s="1">
        <v>0</v>
      </c>
      <c r="AQ583" s="1">
        <v>0</v>
      </c>
      <c r="AR583" s="36">
        <v>0</v>
      </c>
      <c r="AS583" s="36">
        <v>1</v>
      </c>
      <c r="AT583" s="36">
        <v>0</v>
      </c>
      <c r="AU583" s="36">
        <v>1</v>
      </c>
    </row>
    <row r="584" spans="1:47">
      <c r="A584" s="50">
        <v>41911</v>
      </c>
      <c r="B584" s="36" t="s">
        <v>103</v>
      </c>
      <c r="C584" s="36" t="s">
        <v>105</v>
      </c>
      <c r="D584" s="36" t="s">
        <v>320</v>
      </c>
      <c r="E584" s="36" t="s">
        <v>106</v>
      </c>
      <c r="F584" s="36" t="s">
        <v>529</v>
      </c>
      <c r="G584" s="36">
        <v>4</v>
      </c>
      <c r="H584" s="36">
        <v>56</v>
      </c>
      <c r="I584" s="36">
        <v>23</v>
      </c>
      <c r="J584" s="36">
        <v>16.63</v>
      </c>
      <c r="K584" s="36">
        <v>5454</v>
      </c>
      <c r="L584" s="36">
        <v>0</v>
      </c>
      <c r="M584" s="36">
        <v>0</v>
      </c>
      <c r="N584" s="36">
        <v>5422</v>
      </c>
      <c r="O584" s="36">
        <v>1</v>
      </c>
      <c r="P584" s="36">
        <v>0.02</v>
      </c>
      <c r="Q584" s="36">
        <v>2289</v>
      </c>
      <c r="R584" s="36">
        <v>2191</v>
      </c>
      <c r="S584" s="36">
        <v>0</v>
      </c>
      <c r="T584" s="36">
        <v>0</v>
      </c>
      <c r="U584" s="36">
        <v>95.72</v>
      </c>
      <c r="V584" s="36">
        <v>95.7</v>
      </c>
      <c r="W584" s="36">
        <v>2191</v>
      </c>
      <c r="X584" s="36">
        <v>5</v>
      </c>
      <c r="Y584" s="36">
        <v>0.23</v>
      </c>
      <c r="Z584" s="36">
        <v>352</v>
      </c>
      <c r="AA584" s="36">
        <v>344</v>
      </c>
      <c r="AB584" s="36">
        <v>97.73</v>
      </c>
      <c r="AC584" s="36">
        <v>343</v>
      </c>
      <c r="AD584" s="36">
        <v>336</v>
      </c>
      <c r="AE584" s="36">
        <v>97.96</v>
      </c>
      <c r="AF584" s="36">
        <v>22.22</v>
      </c>
      <c r="AG584" s="36">
        <v>22.14</v>
      </c>
      <c r="AH584" s="36">
        <v>133.6</v>
      </c>
      <c r="AI584" s="36">
        <v>99.64</v>
      </c>
      <c r="AJ584" s="46">
        <f t="shared" ca="1" si="10"/>
        <v>5</v>
      </c>
      <c r="AK584" s="47">
        <v>0.22904260192395787</v>
      </c>
      <c r="AL584" s="48">
        <v>98.426999999999936</v>
      </c>
      <c r="AM584" s="1">
        <v>0</v>
      </c>
      <c r="AN584" s="1">
        <v>0</v>
      </c>
      <c r="AO584" s="1">
        <v>1</v>
      </c>
      <c r="AP584" s="1">
        <v>0</v>
      </c>
      <c r="AQ584" s="1">
        <v>3</v>
      </c>
      <c r="AR584" s="36">
        <v>0</v>
      </c>
      <c r="AS584" s="36">
        <v>1</v>
      </c>
      <c r="AT584" s="36">
        <v>0</v>
      </c>
      <c r="AU584" s="36">
        <v>6</v>
      </c>
    </row>
    <row r="585" spans="1:47">
      <c r="A585" s="50">
        <v>41911</v>
      </c>
      <c r="B585" s="36" t="s">
        <v>103</v>
      </c>
      <c r="C585" s="36" t="s">
        <v>105</v>
      </c>
      <c r="D585" s="36" t="s">
        <v>320</v>
      </c>
      <c r="E585" s="36" t="s">
        <v>106</v>
      </c>
      <c r="F585" s="36" t="s">
        <v>321</v>
      </c>
      <c r="G585" s="36">
        <v>4</v>
      </c>
      <c r="H585" s="36">
        <v>56</v>
      </c>
      <c r="I585" s="36">
        <v>23</v>
      </c>
      <c r="J585" s="36">
        <v>16.63</v>
      </c>
      <c r="K585" s="36">
        <v>5071</v>
      </c>
      <c r="L585" s="36">
        <v>0</v>
      </c>
      <c r="M585" s="36">
        <v>0</v>
      </c>
      <c r="N585" s="36">
        <v>5071</v>
      </c>
      <c r="O585" s="36">
        <v>34</v>
      </c>
      <c r="P585" s="36">
        <v>0.67</v>
      </c>
      <c r="Q585" s="36">
        <v>1833</v>
      </c>
      <c r="R585" s="36">
        <v>1795</v>
      </c>
      <c r="S585" s="36">
        <v>0</v>
      </c>
      <c r="T585" s="36">
        <v>0</v>
      </c>
      <c r="U585" s="36">
        <v>97.93</v>
      </c>
      <c r="V585" s="36">
        <v>97.27</v>
      </c>
      <c r="W585" s="36">
        <v>1795</v>
      </c>
      <c r="X585" s="36">
        <v>6</v>
      </c>
      <c r="Y585" s="36">
        <v>0.33</v>
      </c>
      <c r="Z585" s="36">
        <v>3299</v>
      </c>
      <c r="AA585" s="36">
        <v>3267</v>
      </c>
      <c r="AB585" s="36">
        <v>99.03</v>
      </c>
      <c r="AC585" s="36">
        <v>3036</v>
      </c>
      <c r="AD585" s="36">
        <v>2966</v>
      </c>
      <c r="AE585" s="36">
        <v>97.69</v>
      </c>
      <c r="AF585" s="36">
        <v>13.8</v>
      </c>
      <c r="AG585" s="36">
        <v>3.79</v>
      </c>
      <c r="AH585" s="36">
        <v>83</v>
      </c>
      <c r="AI585" s="36">
        <v>27.44</v>
      </c>
      <c r="AJ585" s="46">
        <f t="shared" ca="1" si="10"/>
        <v>5</v>
      </c>
      <c r="AK585" s="47">
        <v>0.40160642570281119</v>
      </c>
      <c r="AL585" s="48">
        <v>50.040900000000072</v>
      </c>
      <c r="AM585" s="1">
        <v>0</v>
      </c>
      <c r="AN585" s="1">
        <v>0</v>
      </c>
      <c r="AO585" s="1">
        <v>1</v>
      </c>
      <c r="AP585" s="1">
        <v>0</v>
      </c>
      <c r="AQ585" s="1">
        <v>0</v>
      </c>
      <c r="AR585" s="36">
        <v>0</v>
      </c>
      <c r="AS585" s="36">
        <v>1</v>
      </c>
      <c r="AT585" s="36">
        <v>0</v>
      </c>
      <c r="AU585" s="36">
        <v>6</v>
      </c>
    </row>
    <row r="586" spans="1:47">
      <c r="A586" s="50">
        <v>41911</v>
      </c>
      <c r="B586" s="36" t="s">
        <v>103</v>
      </c>
      <c r="C586" s="36" t="s">
        <v>105</v>
      </c>
      <c r="D586" s="36" t="s">
        <v>137</v>
      </c>
      <c r="E586" s="36" t="s">
        <v>106</v>
      </c>
      <c r="F586" s="36" t="s">
        <v>138</v>
      </c>
      <c r="G586" s="36">
        <v>2</v>
      </c>
      <c r="H586" s="36">
        <v>24</v>
      </c>
      <c r="I586" s="36">
        <v>11</v>
      </c>
      <c r="J586" s="36">
        <v>6.6150000000000002</v>
      </c>
      <c r="K586" s="36">
        <v>1175</v>
      </c>
      <c r="L586" s="36">
        <v>0</v>
      </c>
      <c r="M586" s="36">
        <v>0</v>
      </c>
      <c r="N586" s="36">
        <v>1156</v>
      </c>
      <c r="O586" s="36">
        <v>1</v>
      </c>
      <c r="P586" s="36">
        <v>0.09</v>
      </c>
      <c r="Q586" s="36">
        <v>472</v>
      </c>
      <c r="R586" s="36">
        <v>445</v>
      </c>
      <c r="S586" s="36">
        <v>0</v>
      </c>
      <c r="T586" s="36">
        <v>0</v>
      </c>
      <c r="U586" s="36">
        <v>94.28</v>
      </c>
      <c r="V586" s="36">
        <v>94.2</v>
      </c>
      <c r="W586" s="36">
        <v>445</v>
      </c>
      <c r="X586" s="36">
        <v>0</v>
      </c>
      <c r="Y586" s="36">
        <v>0</v>
      </c>
      <c r="Z586" s="36">
        <v>309</v>
      </c>
      <c r="AA586" s="36">
        <v>298</v>
      </c>
      <c r="AB586" s="36">
        <v>96.44</v>
      </c>
      <c r="AC586" s="36">
        <v>315</v>
      </c>
      <c r="AD586" s="36">
        <v>310</v>
      </c>
      <c r="AE586" s="36">
        <v>98.41</v>
      </c>
      <c r="AF586" s="36">
        <v>5.97</v>
      </c>
      <c r="AG586" s="36">
        <v>1.3</v>
      </c>
      <c r="AH586" s="36">
        <v>90.31</v>
      </c>
      <c r="AI586" s="36">
        <v>21.81</v>
      </c>
      <c r="AJ586" s="46">
        <f t="shared" ca="1" si="10"/>
        <v>5</v>
      </c>
      <c r="AK586" s="47">
        <v>0</v>
      </c>
      <c r="AL586" s="48">
        <v>27.375999999999987</v>
      </c>
      <c r="AM586" s="1">
        <v>0</v>
      </c>
      <c r="AN586" s="1">
        <v>1</v>
      </c>
      <c r="AO586" s="1">
        <v>2</v>
      </c>
      <c r="AP586" s="1">
        <v>1</v>
      </c>
      <c r="AQ586" s="1">
        <v>7</v>
      </c>
      <c r="AR586" s="36">
        <v>0</v>
      </c>
      <c r="AS586" s="36">
        <v>1</v>
      </c>
      <c r="AT586" s="36">
        <v>3</v>
      </c>
      <c r="AU586" s="36">
        <v>7</v>
      </c>
    </row>
    <row r="587" spans="1:47">
      <c r="A587" s="50">
        <v>41911</v>
      </c>
      <c r="B587" s="36" t="s">
        <v>103</v>
      </c>
      <c r="C587" s="36" t="s">
        <v>105</v>
      </c>
      <c r="D587" s="36" t="s">
        <v>1238</v>
      </c>
      <c r="E587" s="36" t="s">
        <v>106</v>
      </c>
      <c r="F587" s="36" t="s">
        <v>1239</v>
      </c>
      <c r="G587" s="36">
        <v>2</v>
      </c>
      <c r="H587" s="36">
        <v>24</v>
      </c>
      <c r="I587" s="36">
        <v>11</v>
      </c>
      <c r="J587" s="36">
        <v>6.6150000000000002</v>
      </c>
      <c r="K587" s="36">
        <v>1266</v>
      </c>
      <c r="L587" s="36">
        <v>0</v>
      </c>
      <c r="M587" s="36">
        <v>0</v>
      </c>
      <c r="N587" s="36">
        <v>1266</v>
      </c>
      <c r="O587" s="36">
        <v>10</v>
      </c>
      <c r="P587" s="36">
        <v>0.79</v>
      </c>
      <c r="Q587" s="36">
        <v>490</v>
      </c>
      <c r="R587" s="36">
        <v>483</v>
      </c>
      <c r="S587" s="36">
        <v>0</v>
      </c>
      <c r="T587" s="36">
        <v>0</v>
      </c>
      <c r="U587" s="36">
        <v>98.57</v>
      </c>
      <c r="V587" s="36">
        <v>97.79</v>
      </c>
      <c r="W587" s="36">
        <v>483</v>
      </c>
      <c r="X587" s="36">
        <v>5</v>
      </c>
      <c r="Y587" s="36">
        <v>1.04</v>
      </c>
      <c r="Z587" s="36">
        <v>0</v>
      </c>
      <c r="AA587" s="36">
        <v>0</v>
      </c>
      <c r="AB587" s="36">
        <v>0</v>
      </c>
      <c r="AC587" s="36">
        <v>0</v>
      </c>
      <c r="AD587" s="36">
        <v>0</v>
      </c>
      <c r="AE587" s="36">
        <v>0</v>
      </c>
      <c r="AF587" s="36">
        <v>6.13</v>
      </c>
      <c r="AG587" s="36">
        <v>3.1</v>
      </c>
      <c r="AH587" s="36">
        <v>92.65</v>
      </c>
      <c r="AI587" s="36">
        <v>50.51</v>
      </c>
      <c r="AJ587" s="46">
        <f t="shared" ca="1" si="10"/>
        <v>5</v>
      </c>
      <c r="AK587" s="47">
        <v>1.0351966873706004</v>
      </c>
      <c r="AL587" s="48">
        <v>10.828999999999969</v>
      </c>
      <c r="AM587" s="1">
        <v>0</v>
      </c>
      <c r="AN587" s="1">
        <v>0</v>
      </c>
      <c r="AO587" s="1">
        <v>1</v>
      </c>
      <c r="AP587" s="1">
        <v>0</v>
      </c>
      <c r="AQ587" s="1">
        <v>0</v>
      </c>
      <c r="AR587" s="36">
        <v>0</v>
      </c>
      <c r="AS587" s="36">
        <v>1</v>
      </c>
      <c r="AT587" s="36">
        <v>0</v>
      </c>
      <c r="AU587" s="36">
        <v>1</v>
      </c>
    </row>
    <row r="588" spans="1:47">
      <c r="A588" s="49">
        <v>41911.75</v>
      </c>
      <c r="B588" s="36" t="s">
        <v>112</v>
      </c>
      <c r="C588" s="36" t="s">
        <v>23</v>
      </c>
      <c r="D588" s="36" t="s">
        <v>826</v>
      </c>
      <c r="E588" s="36" t="s">
        <v>115</v>
      </c>
      <c r="F588" s="36" t="s">
        <v>827</v>
      </c>
      <c r="G588" s="36">
        <v>2</v>
      </c>
      <c r="H588" s="36">
        <v>24</v>
      </c>
      <c r="I588" s="36">
        <v>12</v>
      </c>
      <c r="J588" s="36">
        <v>6.6150000000000002</v>
      </c>
      <c r="K588" s="36">
        <v>2547</v>
      </c>
      <c r="L588" s="36">
        <v>0</v>
      </c>
      <c r="M588" s="36">
        <v>0</v>
      </c>
      <c r="N588" s="36">
        <v>2341</v>
      </c>
      <c r="O588" s="36">
        <v>1</v>
      </c>
      <c r="P588" s="36">
        <v>0.04</v>
      </c>
      <c r="Q588" s="36">
        <v>786</v>
      </c>
      <c r="R588" s="36">
        <v>769</v>
      </c>
      <c r="S588" s="36">
        <v>0</v>
      </c>
      <c r="T588" s="36">
        <v>0</v>
      </c>
      <c r="U588" s="36">
        <v>12.45</v>
      </c>
      <c r="V588" s="36">
        <v>97.8</v>
      </c>
      <c r="W588" s="36">
        <v>97.84</v>
      </c>
      <c r="X588" s="36">
        <v>1</v>
      </c>
      <c r="Y588" s="36">
        <v>0.13</v>
      </c>
      <c r="Z588" s="36">
        <v>67</v>
      </c>
      <c r="AA588" s="36">
        <v>67</v>
      </c>
      <c r="AB588" s="36">
        <v>100</v>
      </c>
      <c r="AC588" s="36">
        <v>70</v>
      </c>
      <c r="AD588" s="36">
        <v>67</v>
      </c>
      <c r="AE588" s="36">
        <v>95.71</v>
      </c>
      <c r="AF588" s="36">
        <v>8.3808000000000007</v>
      </c>
      <c r="AG588" s="36">
        <v>8.3808000000000007</v>
      </c>
      <c r="AH588" s="36">
        <v>126.69</v>
      </c>
      <c r="AI588" s="36">
        <v>100</v>
      </c>
      <c r="AJ588" s="46">
        <f t="shared" ca="1" si="10"/>
        <v>5</v>
      </c>
      <c r="AK588" s="47">
        <v>0.13003901170351106</v>
      </c>
      <c r="AL588" s="48">
        <v>17.292000000000023</v>
      </c>
      <c r="AM588" s="1">
        <v>0</v>
      </c>
      <c r="AN588" s="1">
        <v>0</v>
      </c>
      <c r="AO588" s="1">
        <v>1</v>
      </c>
      <c r="AP588" s="1">
        <v>0</v>
      </c>
      <c r="AQ588" s="1">
        <v>0</v>
      </c>
      <c r="AR588" s="36">
        <v>0</v>
      </c>
      <c r="AS588" s="36">
        <v>1</v>
      </c>
      <c r="AT588" s="36">
        <v>0</v>
      </c>
      <c r="AU588" s="36">
        <v>2</v>
      </c>
    </row>
    <row r="589" spans="1:47">
      <c r="A589" s="49">
        <v>41911.791666666664</v>
      </c>
      <c r="B589" s="36" t="s">
        <v>112</v>
      </c>
      <c r="C589" s="36" t="s">
        <v>119</v>
      </c>
      <c r="D589" s="36" t="s">
        <v>870</v>
      </c>
      <c r="E589" s="36" t="s">
        <v>120</v>
      </c>
      <c r="F589" s="36" t="s">
        <v>871</v>
      </c>
      <c r="G589" s="36">
        <v>4</v>
      </c>
      <c r="H589" s="36">
        <v>56</v>
      </c>
      <c r="I589" s="36">
        <v>24</v>
      </c>
      <c r="J589" s="36">
        <v>16.63</v>
      </c>
      <c r="K589" s="36">
        <v>5013</v>
      </c>
      <c r="L589" s="36">
        <v>0</v>
      </c>
      <c r="M589" s="36">
        <v>0</v>
      </c>
      <c r="N589" s="36">
        <v>4710</v>
      </c>
      <c r="O589" s="36">
        <v>5</v>
      </c>
      <c r="P589" s="36">
        <v>0.11</v>
      </c>
      <c r="Q589" s="36">
        <v>2036</v>
      </c>
      <c r="R589" s="36">
        <v>1995</v>
      </c>
      <c r="S589" s="36">
        <v>1</v>
      </c>
      <c r="T589" s="36">
        <v>0.05</v>
      </c>
      <c r="U589" s="36">
        <v>4.8099999999999996</v>
      </c>
      <c r="V589" s="36">
        <v>97.88</v>
      </c>
      <c r="W589" s="36">
        <v>97.99</v>
      </c>
      <c r="X589" s="36">
        <v>19</v>
      </c>
      <c r="Y589" s="36">
        <v>0.95</v>
      </c>
      <c r="Z589" s="36">
        <v>38</v>
      </c>
      <c r="AA589" s="36">
        <v>34</v>
      </c>
      <c r="AB589" s="36">
        <v>89.47</v>
      </c>
      <c r="AC589" s="36">
        <v>31</v>
      </c>
      <c r="AD589" s="36">
        <v>29</v>
      </c>
      <c r="AE589" s="36">
        <v>93.55</v>
      </c>
      <c r="AF589" s="36">
        <v>29.6492</v>
      </c>
      <c r="AG589" s="36">
        <v>29.627800000000001</v>
      </c>
      <c r="AH589" s="36">
        <v>178.29</v>
      </c>
      <c r="AI589" s="36">
        <v>99.927819999999997</v>
      </c>
      <c r="AJ589" s="46">
        <f t="shared" ca="1" si="10"/>
        <v>5</v>
      </c>
      <c r="AK589" s="47">
        <v>0.95477386934673369</v>
      </c>
      <c r="AL589" s="48">
        <v>43.163200000000089</v>
      </c>
      <c r="AM589" s="1">
        <v>0</v>
      </c>
      <c r="AN589" s="1">
        <v>0</v>
      </c>
      <c r="AO589" s="1">
        <v>1</v>
      </c>
      <c r="AP589" s="1">
        <v>0</v>
      </c>
      <c r="AQ589" s="1">
        <v>0</v>
      </c>
      <c r="AR589" s="36">
        <v>0</v>
      </c>
      <c r="AS589" s="36">
        <v>1</v>
      </c>
      <c r="AT589" s="36">
        <v>0</v>
      </c>
      <c r="AU589" s="36">
        <v>1</v>
      </c>
    </row>
    <row r="590" spans="1:47">
      <c r="A590" s="49">
        <v>41911.75</v>
      </c>
      <c r="B590" s="36" t="s">
        <v>112</v>
      </c>
      <c r="C590" s="36" t="s">
        <v>23</v>
      </c>
      <c r="D590" s="36" t="s">
        <v>1240</v>
      </c>
      <c r="E590" s="36" t="s">
        <v>115</v>
      </c>
      <c r="F590" s="36" t="s">
        <v>1241</v>
      </c>
      <c r="G590" s="36">
        <v>2</v>
      </c>
      <c r="H590" s="36">
        <v>18</v>
      </c>
      <c r="I590" s="36">
        <v>12</v>
      </c>
      <c r="J590" s="36">
        <v>6.6150000000000002</v>
      </c>
      <c r="K590" s="36">
        <v>2821</v>
      </c>
      <c r="L590" s="36">
        <v>106</v>
      </c>
      <c r="M590" s="36">
        <v>3.76</v>
      </c>
      <c r="N590" s="36">
        <v>1994</v>
      </c>
      <c r="O590" s="36">
        <v>0</v>
      </c>
      <c r="P590" s="36">
        <v>0</v>
      </c>
      <c r="Q590" s="36">
        <v>485</v>
      </c>
      <c r="R590" s="36">
        <v>485</v>
      </c>
      <c r="S590" s="36">
        <v>0</v>
      </c>
      <c r="T590" s="36">
        <v>0</v>
      </c>
      <c r="U590" s="36">
        <v>20.62</v>
      </c>
      <c r="V590" s="36">
        <v>100</v>
      </c>
      <c r="W590" s="36">
        <v>100</v>
      </c>
      <c r="X590" s="36">
        <v>17</v>
      </c>
      <c r="Y590" s="36">
        <v>3.51</v>
      </c>
      <c r="Z590" s="36">
        <v>0</v>
      </c>
      <c r="AA590" s="36">
        <v>0</v>
      </c>
      <c r="AB590" s="36">
        <v>0</v>
      </c>
      <c r="AC590" s="36">
        <v>0</v>
      </c>
      <c r="AD590" s="36">
        <v>0</v>
      </c>
      <c r="AE590" s="36">
        <v>0</v>
      </c>
      <c r="AF590" s="36">
        <v>4.6574999999999998</v>
      </c>
      <c r="AG590" s="36">
        <v>2.1797</v>
      </c>
      <c r="AH590" s="36">
        <v>70.41</v>
      </c>
      <c r="AI590" s="36">
        <v>46.799790000000002</v>
      </c>
      <c r="AJ590" s="46">
        <f t="shared" ca="1" si="10"/>
        <v>5</v>
      </c>
      <c r="AK590" s="47">
        <v>3.5051546391752577</v>
      </c>
      <c r="AL590" s="48">
        <v>0</v>
      </c>
      <c r="AM590" s="1">
        <v>0</v>
      </c>
      <c r="AN590" s="1">
        <v>0</v>
      </c>
      <c r="AO590" s="1">
        <v>1</v>
      </c>
      <c r="AP590" s="1">
        <v>0</v>
      </c>
      <c r="AQ590" s="1">
        <v>0</v>
      </c>
      <c r="AR590" s="36">
        <v>1</v>
      </c>
      <c r="AS590" s="36">
        <v>0</v>
      </c>
      <c r="AT590" s="36">
        <v>1</v>
      </c>
      <c r="AU590" s="36">
        <v>0</v>
      </c>
    </row>
    <row r="591" spans="1:47">
      <c r="A591" s="49">
        <v>41911.75</v>
      </c>
      <c r="B591" s="36" t="s">
        <v>112</v>
      </c>
      <c r="C591" s="36" t="s">
        <v>113</v>
      </c>
      <c r="D591" s="36" t="s">
        <v>222</v>
      </c>
      <c r="E591" s="36" t="s">
        <v>116</v>
      </c>
      <c r="F591" s="36" t="s">
        <v>458</v>
      </c>
      <c r="G591" s="36">
        <v>4</v>
      </c>
      <c r="H591" s="36">
        <v>40</v>
      </c>
      <c r="I591" s="36">
        <v>25</v>
      </c>
      <c r="J591" s="36">
        <v>17.510000000000002</v>
      </c>
      <c r="K591" s="36">
        <v>2847</v>
      </c>
      <c r="L591" s="36">
        <v>0</v>
      </c>
      <c r="M591" s="36">
        <v>0</v>
      </c>
      <c r="N591" s="36">
        <v>2594</v>
      </c>
      <c r="O591" s="36">
        <v>0</v>
      </c>
      <c r="P591" s="36">
        <v>0</v>
      </c>
      <c r="Q591" s="36">
        <v>1081</v>
      </c>
      <c r="R591" s="36">
        <v>1052</v>
      </c>
      <c r="S591" s="36">
        <v>0</v>
      </c>
      <c r="T591" s="36">
        <v>0</v>
      </c>
      <c r="U591" s="36">
        <v>9</v>
      </c>
      <c r="V591" s="36">
        <v>97.32</v>
      </c>
      <c r="W591" s="36">
        <v>97.32</v>
      </c>
      <c r="X591" s="36">
        <v>34</v>
      </c>
      <c r="Y591" s="36">
        <v>3.23</v>
      </c>
      <c r="Z591" s="36">
        <v>327</v>
      </c>
      <c r="AA591" s="36">
        <v>321</v>
      </c>
      <c r="AB591" s="36">
        <v>98.17</v>
      </c>
      <c r="AC591" s="36">
        <v>267</v>
      </c>
      <c r="AD591" s="36">
        <v>245</v>
      </c>
      <c r="AE591" s="36">
        <v>91.76</v>
      </c>
      <c r="AF591" s="36">
        <v>19.396699999999999</v>
      </c>
      <c r="AG591" s="36">
        <v>10.984400000000001</v>
      </c>
      <c r="AH591" s="36">
        <v>110.77</v>
      </c>
      <c r="AI591" s="36">
        <v>56.630249999999997</v>
      </c>
      <c r="AJ591" s="46">
        <f t="shared" ca="1" si="10"/>
        <v>5</v>
      </c>
      <c r="AK591" s="47">
        <v>3.4836065573770489</v>
      </c>
      <c r="AL591" s="48">
        <v>28.970800000000072</v>
      </c>
      <c r="AM591" s="1">
        <v>0</v>
      </c>
      <c r="AN591" s="1">
        <v>0</v>
      </c>
      <c r="AO591" s="1">
        <v>2</v>
      </c>
      <c r="AP591" s="1">
        <v>0</v>
      </c>
      <c r="AQ591" s="1">
        <v>0</v>
      </c>
      <c r="AR591" s="36">
        <v>1</v>
      </c>
      <c r="AS591" s="36">
        <v>1</v>
      </c>
      <c r="AT591" s="36">
        <v>5</v>
      </c>
      <c r="AU591" s="36">
        <v>3</v>
      </c>
    </row>
    <row r="592" spans="1:47">
      <c r="A592" s="49">
        <v>41911.791666666664</v>
      </c>
      <c r="B592" s="36" t="s">
        <v>112</v>
      </c>
      <c r="C592" s="36" t="s">
        <v>113</v>
      </c>
      <c r="D592" s="36" t="s">
        <v>553</v>
      </c>
      <c r="E592" s="36" t="s">
        <v>115</v>
      </c>
      <c r="F592" s="36" t="s">
        <v>554</v>
      </c>
      <c r="G592" s="36">
        <v>4</v>
      </c>
      <c r="H592" s="36">
        <v>56</v>
      </c>
      <c r="I592" s="36">
        <v>23</v>
      </c>
      <c r="J592" s="36">
        <v>15.76</v>
      </c>
      <c r="K592" s="36">
        <v>6446</v>
      </c>
      <c r="L592" s="36">
        <v>0</v>
      </c>
      <c r="M592" s="36">
        <v>0</v>
      </c>
      <c r="N592" s="36">
        <v>6226</v>
      </c>
      <c r="O592" s="36">
        <v>0</v>
      </c>
      <c r="P592" s="36">
        <v>0</v>
      </c>
      <c r="Q592" s="36">
        <v>3124</v>
      </c>
      <c r="R592" s="36">
        <v>2963</v>
      </c>
      <c r="S592" s="36">
        <v>145</v>
      </c>
      <c r="T592" s="36">
        <v>4.6399999999999997</v>
      </c>
      <c r="U592" s="36">
        <v>3.04</v>
      </c>
      <c r="V592" s="36">
        <v>94.85</v>
      </c>
      <c r="W592" s="36">
        <v>94.85</v>
      </c>
      <c r="X592" s="36">
        <v>15</v>
      </c>
      <c r="Y592" s="36">
        <v>0.51</v>
      </c>
      <c r="Z592" s="36">
        <v>45</v>
      </c>
      <c r="AA592" s="36">
        <v>42</v>
      </c>
      <c r="AB592" s="36">
        <v>93.33</v>
      </c>
      <c r="AC592" s="36">
        <v>28</v>
      </c>
      <c r="AD592" s="36">
        <v>28</v>
      </c>
      <c r="AE592" s="36">
        <v>100</v>
      </c>
      <c r="AF592" s="36">
        <v>37.193600000000004</v>
      </c>
      <c r="AG592" s="36">
        <v>31.750599999999999</v>
      </c>
      <c r="AH592" s="36">
        <v>236</v>
      </c>
      <c r="AI592" s="36">
        <v>85.365769999999998</v>
      </c>
      <c r="AJ592" s="46">
        <f t="shared" ca="1" si="10"/>
        <v>5</v>
      </c>
      <c r="AK592" s="47">
        <v>0.50864699898270604</v>
      </c>
      <c r="AL592" s="48">
        <v>160.88600000000019</v>
      </c>
      <c r="AM592" s="1">
        <v>0</v>
      </c>
      <c r="AN592" s="1">
        <v>1</v>
      </c>
      <c r="AO592" s="1">
        <v>2</v>
      </c>
      <c r="AP592" s="1">
        <v>0</v>
      </c>
      <c r="AQ592" s="1">
        <v>1</v>
      </c>
      <c r="AR592" s="36">
        <v>0</v>
      </c>
      <c r="AS592" s="36">
        <v>1</v>
      </c>
      <c r="AT592" s="36">
        <v>0</v>
      </c>
      <c r="AU592" s="36">
        <v>4</v>
      </c>
    </row>
    <row r="593" spans="1:47">
      <c r="A593" s="49">
        <v>41911.791666666664</v>
      </c>
      <c r="B593" s="36" t="s">
        <v>112</v>
      </c>
      <c r="C593" s="36" t="s">
        <v>113</v>
      </c>
      <c r="D593" s="36" t="s">
        <v>609</v>
      </c>
      <c r="E593" s="36" t="s">
        <v>115</v>
      </c>
      <c r="F593" s="36" t="s">
        <v>781</v>
      </c>
      <c r="G593" s="36">
        <v>4</v>
      </c>
      <c r="H593" s="36">
        <v>56</v>
      </c>
      <c r="I593" s="36">
        <v>23</v>
      </c>
      <c r="J593" s="36">
        <v>15.76</v>
      </c>
      <c r="K593" s="36">
        <v>7081</v>
      </c>
      <c r="L593" s="36">
        <v>0</v>
      </c>
      <c r="M593" s="36">
        <v>0</v>
      </c>
      <c r="N593" s="36">
        <v>6996</v>
      </c>
      <c r="O593" s="36">
        <v>0</v>
      </c>
      <c r="P593" s="36">
        <v>0</v>
      </c>
      <c r="Q593" s="36">
        <v>3116</v>
      </c>
      <c r="R593" s="36">
        <v>2803</v>
      </c>
      <c r="S593" s="36">
        <v>301</v>
      </c>
      <c r="T593" s="36">
        <v>9.66</v>
      </c>
      <c r="U593" s="36">
        <v>2.89</v>
      </c>
      <c r="V593" s="36">
        <v>89.96</v>
      </c>
      <c r="W593" s="36">
        <v>89.96</v>
      </c>
      <c r="X593" s="36">
        <v>0</v>
      </c>
      <c r="Y593" s="36">
        <v>0</v>
      </c>
      <c r="Z593" s="36">
        <v>342</v>
      </c>
      <c r="AA593" s="36">
        <v>336</v>
      </c>
      <c r="AB593" s="36">
        <v>98.25</v>
      </c>
      <c r="AC593" s="36">
        <v>223</v>
      </c>
      <c r="AD593" s="36">
        <v>223</v>
      </c>
      <c r="AE593" s="36">
        <v>100</v>
      </c>
      <c r="AF593" s="36">
        <v>44.108600000000003</v>
      </c>
      <c r="AG593" s="36">
        <v>44.075000000000003</v>
      </c>
      <c r="AH593" s="36">
        <v>279.88</v>
      </c>
      <c r="AI593" s="36">
        <v>99.923829999999995</v>
      </c>
      <c r="AJ593" s="46">
        <f t="shared" ca="1" si="10"/>
        <v>5</v>
      </c>
      <c r="AK593" s="47">
        <v>0</v>
      </c>
      <c r="AL593" s="48">
        <v>312.84640000000019</v>
      </c>
      <c r="AM593" s="1">
        <v>0</v>
      </c>
      <c r="AN593" s="1">
        <v>1</v>
      </c>
      <c r="AO593" s="1">
        <v>2</v>
      </c>
      <c r="AP593" s="1">
        <v>0</v>
      </c>
      <c r="AQ593" s="1">
        <v>6</v>
      </c>
      <c r="AR593" s="36">
        <v>0</v>
      </c>
      <c r="AS593" s="36">
        <v>1</v>
      </c>
      <c r="AT593" s="36">
        <v>0</v>
      </c>
      <c r="AU593" s="36">
        <v>6</v>
      </c>
    </row>
    <row r="594" spans="1:47">
      <c r="A594" s="49">
        <v>41911.791666666664</v>
      </c>
      <c r="B594" s="36" t="s">
        <v>112</v>
      </c>
      <c r="C594" s="36" t="s">
        <v>113</v>
      </c>
      <c r="D594" s="36" t="s">
        <v>1242</v>
      </c>
      <c r="E594" s="36" t="s">
        <v>115</v>
      </c>
      <c r="F594" s="36" t="s">
        <v>1243</v>
      </c>
      <c r="G594" s="36">
        <v>4</v>
      </c>
      <c r="H594" s="36">
        <v>56</v>
      </c>
      <c r="I594" s="36">
        <v>23</v>
      </c>
      <c r="J594" s="36">
        <v>15.76</v>
      </c>
      <c r="K594" s="36">
        <v>4217</v>
      </c>
      <c r="L594" s="36">
        <v>0</v>
      </c>
      <c r="M594" s="36">
        <v>0</v>
      </c>
      <c r="N594" s="36">
        <v>3693</v>
      </c>
      <c r="O594" s="36">
        <v>0</v>
      </c>
      <c r="P594" s="36">
        <v>0</v>
      </c>
      <c r="Q594" s="36">
        <v>1441</v>
      </c>
      <c r="R594" s="36">
        <v>1411</v>
      </c>
      <c r="S594" s="36">
        <v>0</v>
      </c>
      <c r="T594" s="36">
        <v>0</v>
      </c>
      <c r="U594" s="36">
        <v>6.8</v>
      </c>
      <c r="V594" s="36">
        <v>97.92</v>
      </c>
      <c r="W594" s="36">
        <v>97.92</v>
      </c>
      <c r="X594" s="36">
        <v>7</v>
      </c>
      <c r="Y594" s="36">
        <v>0.5</v>
      </c>
      <c r="Z594" s="36">
        <v>11</v>
      </c>
      <c r="AA594" s="36">
        <v>8</v>
      </c>
      <c r="AB594" s="36">
        <v>72.73</v>
      </c>
      <c r="AC594" s="36">
        <v>14</v>
      </c>
      <c r="AD594" s="36">
        <v>13</v>
      </c>
      <c r="AE594" s="36">
        <v>92.86</v>
      </c>
      <c r="AF594" s="36">
        <v>25.823899999999998</v>
      </c>
      <c r="AG594" s="36">
        <v>19.3414</v>
      </c>
      <c r="AH594" s="36">
        <v>163.86</v>
      </c>
      <c r="AI594" s="36">
        <v>74.897289999999998</v>
      </c>
      <c r="AJ594" s="46">
        <f t="shared" ca="1" si="10"/>
        <v>5</v>
      </c>
      <c r="AK594" s="47">
        <v>0.49435028248587576</v>
      </c>
      <c r="AL594" s="48">
        <v>29.972799999999975</v>
      </c>
      <c r="AM594" s="1">
        <v>0</v>
      </c>
      <c r="AN594" s="1">
        <v>0</v>
      </c>
      <c r="AO594" s="1">
        <v>1</v>
      </c>
      <c r="AP594" s="1">
        <v>0</v>
      </c>
      <c r="AQ594" s="1">
        <v>0</v>
      </c>
      <c r="AR594" s="36">
        <v>0</v>
      </c>
      <c r="AS594" s="36">
        <v>1</v>
      </c>
      <c r="AT594" s="36">
        <v>0</v>
      </c>
      <c r="AU594" s="36">
        <v>1</v>
      </c>
    </row>
    <row r="595" spans="1:47">
      <c r="A595" s="49">
        <v>41911.75</v>
      </c>
      <c r="B595" s="36" t="s">
        <v>112</v>
      </c>
      <c r="C595" s="36" t="s">
        <v>117</v>
      </c>
      <c r="D595" s="36" t="s">
        <v>969</v>
      </c>
      <c r="E595" s="36" t="s">
        <v>118</v>
      </c>
      <c r="F595" s="36" t="s">
        <v>970</v>
      </c>
      <c r="G595" s="36">
        <v>2</v>
      </c>
      <c r="H595" s="36">
        <v>32</v>
      </c>
      <c r="I595" s="36">
        <v>10</v>
      </c>
      <c r="J595" s="36">
        <v>5.0839999999999996</v>
      </c>
      <c r="K595" s="36">
        <v>3843</v>
      </c>
      <c r="L595" s="36">
        <v>0</v>
      </c>
      <c r="M595" s="36">
        <v>0</v>
      </c>
      <c r="N595" s="36">
        <v>3251</v>
      </c>
      <c r="O595" s="36">
        <v>0</v>
      </c>
      <c r="P595" s="36">
        <v>0</v>
      </c>
      <c r="Q595" s="36">
        <v>950</v>
      </c>
      <c r="R595" s="36">
        <v>904</v>
      </c>
      <c r="S595" s="36">
        <v>21</v>
      </c>
      <c r="T595" s="36">
        <v>2.21</v>
      </c>
      <c r="U595" s="36">
        <v>10.02</v>
      </c>
      <c r="V595" s="36">
        <v>95.16</v>
      </c>
      <c r="W595" s="36">
        <v>95.16</v>
      </c>
      <c r="X595" s="36">
        <v>1</v>
      </c>
      <c r="Y595" s="36">
        <v>0.11</v>
      </c>
      <c r="Z595" s="36">
        <v>5</v>
      </c>
      <c r="AA595" s="36">
        <v>5</v>
      </c>
      <c r="AB595" s="36">
        <v>100</v>
      </c>
      <c r="AC595" s="36">
        <v>5</v>
      </c>
      <c r="AD595" s="36">
        <v>5</v>
      </c>
      <c r="AE595" s="36">
        <v>100</v>
      </c>
      <c r="AF595" s="36">
        <v>13.2303</v>
      </c>
      <c r="AG595" s="36">
        <v>13.2303</v>
      </c>
      <c r="AH595" s="36">
        <v>260.23</v>
      </c>
      <c r="AI595" s="36">
        <v>100</v>
      </c>
      <c r="AJ595" s="46">
        <f t="shared" ca="1" si="10"/>
        <v>5</v>
      </c>
      <c r="AK595" s="47">
        <v>0.11061946902654868</v>
      </c>
      <c r="AL595" s="48">
        <v>45.98000000000004</v>
      </c>
      <c r="AM595" s="1">
        <v>0</v>
      </c>
      <c r="AN595" s="1">
        <v>0</v>
      </c>
      <c r="AO595" s="1">
        <v>1</v>
      </c>
      <c r="AP595" s="1">
        <v>0</v>
      </c>
      <c r="AQ595" s="1">
        <v>1</v>
      </c>
      <c r="AR595" s="36">
        <v>0</v>
      </c>
      <c r="AS595" s="36">
        <v>1</v>
      </c>
      <c r="AT595" s="36">
        <v>0</v>
      </c>
      <c r="AU595" s="36">
        <v>5</v>
      </c>
    </row>
    <row r="596" spans="1:47">
      <c r="A596" s="49">
        <v>41911.75</v>
      </c>
      <c r="B596" s="36" t="s">
        <v>112</v>
      </c>
      <c r="C596" s="36" t="s">
        <v>117</v>
      </c>
      <c r="D596" s="36" t="s">
        <v>607</v>
      </c>
      <c r="E596" s="36" t="s">
        <v>118</v>
      </c>
      <c r="F596" s="36" t="s">
        <v>608</v>
      </c>
      <c r="G596" s="36">
        <v>3</v>
      </c>
      <c r="H596" s="36">
        <v>48</v>
      </c>
      <c r="I596" s="36">
        <v>16</v>
      </c>
      <c r="J596" s="36">
        <v>9.8279999999999994</v>
      </c>
      <c r="K596" s="36">
        <v>2008</v>
      </c>
      <c r="L596" s="36">
        <v>0</v>
      </c>
      <c r="M596" s="36">
        <v>0</v>
      </c>
      <c r="N596" s="36">
        <v>1698</v>
      </c>
      <c r="O596" s="36">
        <v>0</v>
      </c>
      <c r="P596" s="36">
        <v>0</v>
      </c>
      <c r="Q596" s="36">
        <v>689</v>
      </c>
      <c r="R596" s="36">
        <v>674</v>
      </c>
      <c r="S596" s="36">
        <v>0</v>
      </c>
      <c r="T596" s="36">
        <v>0</v>
      </c>
      <c r="U596" s="36">
        <v>14.2</v>
      </c>
      <c r="V596" s="36">
        <v>97.82</v>
      </c>
      <c r="W596" s="36">
        <v>97.82</v>
      </c>
      <c r="X596" s="36">
        <v>0</v>
      </c>
      <c r="Y596" s="36">
        <v>0</v>
      </c>
      <c r="Z596" s="36">
        <v>20</v>
      </c>
      <c r="AA596" s="36">
        <v>20</v>
      </c>
      <c r="AB596" s="36">
        <v>100</v>
      </c>
      <c r="AC596" s="36">
        <v>29</v>
      </c>
      <c r="AD596" s="36">
        <v>25</v>
      </c>
      <c r="AE596" s="36">
        <v>86.21</v>
      </c>
      <c r="AF596" s="36">
        <v>7.9419000000000004</v>
      </c>
      <c r="AG596" s="36">
        <v>7.9267000000000003</v>
      </c>
      <c r="AH596" s="36">
        <v>80.81</v>
      </c>
      <c r="AI596" s="36">
        <v>99.808620000000005</v>
      </c>
      <c r="AJ596" s="46">
        <f t="shared" ca="1" si="10"/>
        <v>5</v>
      </c>
      <c r="AK596" s="47">
        <v>0</v>
      </c>
      <c r="AL596" s="48">
        <v>15.020200000000047</v>
      </c>
      <c r="AM596" s="1">
        <v>0</v>
      </c>
      <c r="AN596" s="1">
        <v>0</v>
      </c>
      <c r="AO596" s="1">
        <v>1</v>
      </c>
      <c r="AP596" s="1">
        <v>0</v>
      </c>
      <c r="AQ596" s="1">
        <v>0</v>
      </c>
      <c r="AR596" s="36">
        <v>0</v>
      </c>
      <c r="AS596" s="36">
        <v>1</v>
      </c>
      <c r="AT596" s="36">
        <v>0</v>
      </c>
      <c r="AU596" s="36">
        <v>4</v>
      </c>
    </row>
    <row r="597" spans="1:47">
      <c r="A597" s="49">
        <v>41911.791666666664</v>
      </c>
      <c r="B597" s="36" t="s">
        <v>112</v>
      </c>
      <c r="C597" s="36" t="s">
        <v>23</v>
      </c>
      <c r="D597" s="36" t="s">
        <v>1244</v>
      </c>
      <c r="E597" s="36" t="s">
        <v>116</v>
      </c>
      <c r="F597" s="36" t="s">
        <v>1245</v>
      </c>
      <c r="G597" s="36">
        <v>2</v>
      </c>
      <c r="H597" s="36">
        <v>32</v>
      </c>
      <c r="I597" s="36">
        <v>10</v>
      </c>
      <c r="J597" s="36">
        <v>5.0839999999999996</v>
      </c>
      <c r="K597" s="36">
        <v>673</v>
      </c>
      <c r="L597" s="36">
        <v>0</v>
      </c>
      <c r="M597" s="36">
        <v>0</v>
      </c>
      <c r="N597" s="36">
        <v>672</v>
      </c>
      <c r="O597" s="36">
        <v>0</v>
      </c>
      <c r="P597" s="36">
        <v>0</v>
      </c>
      <c r="Q597" s="36">
        <v>226</v>
      </c>
      <c r="R597" s="36">
        <v>225</v>
      </c>
      <c r="S597" s="36">
        <v>0</v>
      </c>
      <c r="T597" s="36">
        <v>0</v>
      </c>
      <c r="U597" s="36">
        <v>44.05</v>
      </c>
      <c r="V597" s="36">
        <v>99.56</v>
      </c>
      <c r="W597" s="36">
        <v>99.56</v>
      </c>
      <c r="X597" s="36">
        <v>6</v>
      </c>
      <c r="Y597" s="36">
        <v>2.67</v>
      </c>
      <c r="Z597" s="36">
        <v>75</v>
      </c>
      <c r="AA597" s="36">
        <v>74</v>
      </c>
      <c r="AB597" s="36">
        <v>98.67</v>
      </c>
      <c r="AC597" s="36">
        <v>77</v>
      </c>
      <c r="AD597" s="36">
        <v>74</v>
      </c>
      <c r="AE597" s="36">
        <v>96.1</v>
      </c>
      <c r="AF597" s="36">
        <v>4.2824999999999998</v>
      </c>
      <c r="AG597" s="36">
        <v>0.9486</v>
      </c>
      <c r="AH597" s="36">
        <v>84.23</v>
      </c>
      <c r="AI597" s="36">
        <v>22.15061</v>
      </c>
      <c r="AJ597" s="46">
        <f t="shared" ca="1" si="10"/>
        <v>5</v>
      </c>
      <c r="AK597" s="47">
        <v>2.666666666666667</v>
      </c>
      <c r="AL597" s="48">
        <v>0.99439999999999484</v>
      </c>
      <c r="AM597" s="1">
        <v>0</v>
      </c>
      <c r="AN597" s="1">
        <v>0</v>
      </c>
      <c r="AO597" s="1">
        <v>1</v>
      </c>
      <c r="AP597" s="1">
        <v>0</v>
      </c>
      <c r="AQ597" s="1">
        <v>0</v>
      </c>
      <c r="AR597" s="36">
        <v>1</v>
      </c>
      <c r="AS597" s="36">
        <v>0</v>
      </c>
      <c r="AT597" s="36">
        <v>1</v>
      </c>
      <c r="AU597" s="36">
        <v>0</v>
      </c>
    </row>
    <row r="598" spans="1:47">
      <c r="A598" s="49">
        <v>41911.791666666664</v>
      </c>
      <c r="B598" s="36" t="s">
        <v>112</v>
      </c>
      <c r="C598" s="36" t="s">
        <v>23</v>
      </c>
      <c r="D598" s="36" t="s">
        <v>1246</v>
      </c>
      <c r="E598" s="36" t="s">
        <v>116</v>
      </c>
      <c r="F598" s="36" t="s">
        <v>1247</v>
      </c>
      <c r="G598" s="36">
        <v>2</v>
      </c>
      <c r="H598" s="36">
        <v>24</v>
      </c>
      <c r="I598" s="36">
        <v>11</v>
      </c>
      <c r="J598" s="36">
        <v>5.8419999999999996</v>
      </c>
      <c r="K598" s="36">
        <v>1694</v>
      </c>
      <c r="L598" s="36">
        <v>0</v>
      </c>
      <c r="M598" s="36">
        <v>0</v>
      </c>
      <c r="N598" s="36">
        <v>1642</v>
      </c>
      <c r="O598" s="36">
        <v>0</v>
      </c>
      <c r="P598" s="36">
        <v>0</v>
      </c>
      <c r="Q598" s="36">
        <v>367</v>
      </c>
      <c r="R598" s="36">
        <v>356</v>
      </c>
      <c r="S598" s="36">
        <v>0</v>
      </c>
      <c r="T598" s="36">
        <v>0</v>
      </c>
      <c r="U598" s="36">
        <v>26.43</v>
      </c>
      <c r="V598" s="36">
        <v>97</v>
      </c>
      <c r="W598" s="36">
        <v>97</v>
      </c>
      <c r="X598" s="36">
        <v>0</v>
      </c>
      <c r="Y598" s="36">
        <v>0</v>
      </c>
      <c r="Z598" s="36">
        <v>37</v>
      </c>
      <c r="AA598" s="36">
        <v>37</v>
      </c>
      <c r="AB598" s="36">
        <v>100</v>
      </c>
      <c r="AC598" s="36">
        <v>36</v>
      </c>
      <c r="AD598" s="36">
        <v>34</v>
      </c>
      <c r="AE598" s="36">
        <v>94.44</v>
      </c>
      <c r="AF598" s="36">
        <v>4.6492000000000004</v>
      </c>
      <c r="AG598" s="36">
        <v>3.8028</v>
      </c>
      <c r="AH598" s="36">
        <v>79.58</v>
      </c>
      <c r="AI598" s="36">
        <v>81.794719999999998</v>
      </c>
      <c r="AJ598" s="46">
        <f t="shared" ca="1" si="10"/>
        <v>5</v>
      </c>
      <c r="AK598" s="47">
        <v>0</v>
      </c>
      <c r="AL598" s="48">
        <v>11.01</v>
      </c>
      <c r="AM598" s="1">
        <v>0</v>
      </c>
      <c r="AN598" s="1">
        <v>0</v>
      </c>
      <c r="AO598" s="1">
        <v>1</v>
      </c>
      <c r="AP598" s="1">
        <v>0</v>
      </c>
      <c r="AQ598" s="1">
        <v>0</v>
      </c>
      <c r="AR598" s="36">
        <v>0</v>
      </c>
      <c r="AS598" s="36">
        <v>1</v>
      </c>
      <c r="AT598" s="36">
        <v>0</v>
      </c>
      <c r="AU598" s="36">
        <v>1</v>
      </c>
    </row>
    <row r="599" spans="1:47">
      <c r="A599" s="49">
        <v>41911.75</v>
      </c>
      <c r="B599" s="36" t="s">
        <v>112</v>
      </c>
      <c r="C599" s="36" t="s">
        <v>23</v>
      </c>
      <c r="D599" s="36" t="s">
        <v>1248</v>
      </c>
      <c r="E599" s="36" t="s">
        <v>115</v>
      </c>
      <c r="F599" s="36" t="s">
        <v>1249</v>
      </c>
      <c r="G599" s="36">
        <v>2</v>
      </c>
      <c r="H599" s="36">
        <v>24</v>
      </c>
      <c r="I599" s="36">
        <v>12</v>
      </c>
      <c r="J599" s="36">
        <v>6.6150000000000002</v>
      </c>
      <c r="K599" s="36">
        <v>1531</v>
      </c>
      <c r="L599" s="36">
        <v>0</v>
      </c>
      <c r="M599" s="36">
        <v>0</v>
      </c>
      <c r="N599" s="36">
        <v>1408</v>
      </c>
      <c r="O599" s="36">
        <v>0</v>
      </c>
      <c r="P599" s="36">
        <v>0</v>
      </c>
      <c r="Q599" s="36">
        <v>575</v>
      </c>
      <c r="R599" s="36">
        <v>562</v>
      </c>
      <c r="S599" s="36">
        <v>0</v>
      </c>
      <c r="T599" s="36">
        <v>0</v>
      </c>
      <c r="U599" s="36">
        <v>17</v>
      </c>
      <c r="V599" s="36">
        <v>97.74</v>
      </c>
      <c r="W599" s="36">
        <v>97.74</v>
      </c>
      <c r="X599" s="36">
        <v>3</v>
      </c>
      <c r="Y599" s="36">
        <v>0.53</v>
      </c>
      <c r="Z599" s="36">
        <v>4</v>
      </c>
      <c r="AA599" s="36">
        <v>3</v>
      </c>
      <c r="AB599" s="36">
        <v>75</v>
      </c>
      <c r="AC599" s="36">
        <v>2</v>
      </c>
      <c r="AD599" s="36">
        <v>2</v>
      </c>
      <c r="AE599" s="36">
        <v>100</v>
      </c>
      <c r="AF599" s="36">
        <v>7.1841999999999997</v>
      </c>
      <c r="AG599" s="36">
        <v>6.3722000000000003</v>
      </c>
      <c r="AH599" s="36">
        <v>108.6</v>
      </c>
      <c r="AI599" s="36">
        <v>88.697419999999994</v>
      </c>
      <c r="AJ599" s="46">
        <f t="shared" ca="1" si="10"/>
        <v>5</v>
      </c>
      <c r="AK599" s="47">
        <v>0.53475935828876997</v>
      </c>
      <c r="AL599" s="48">
        <v>12.995000000000029</v>
      </c>
      <c r="AM599" s="1">
        <v>0</v>
      </c>
      <c r="AN599" s="1">
        <v>0</v>
      </c>
      <c r="AO599" s="1">
        <v>1</v>
      </c>
      <c r="AP599" s="1">
        <v>0</v>
      </c>
      <c r="AQ599" s="1">
        <v>0</v>
      </c>
      <c r="AR599" s="36">
        <v>0</v>
      </c>
      <c r="AS599" s="36">
        <v>1</v>
      </c>
      <c r="AT599" s="36">
        <v>0</v>
      </c>
      <c r="AU599" s="36">
        <v>1</v>
      </c>
    </row>
    <row r="600" spans="1:47">
      <c r="A600" s="49">
        <v>41911.75</v>
      </c>
      <c r="B600" s="36" t="s">
        <v>112</v>
      </c>
      <c r="C600" s="36" t="s">
        <v>113</v>
      </c>
      <c r="D600" s="36" t="s">
        <v>210</v>
      </c>
      <c r="E600" s="36" t="s">
        <v>116</v>
      </c>
      <c r="F600" s="36" t="s">
        <v>211</v>
      </c>
      <c r="G600" s="36">
        <v>2</v>
      </c>
      <c r="H600" s="36">
        <v>32</v>
      </c>
      <c r="I600" s="36">
        <v>10</v>
      </c>
      <c r="J600" s="36">
        <v>5.0839999999999996</v>
      </c>
      <c r="K600" s="36">
        <v>1481</v>
      </c>
      <c r="L600" s="36">
        <v>0</v>
      </c>
      <c r="M600" s="36">
        <v>0</v>
      </c>
      <c r="N600" s="36">
        <v>1393</v>
      </c>
      <c r="O600" s="36">
        <v>0</v>
      </c>
      <c r="P600" s="36">
        <v>0</v>
      </c>
      <c r="Q600" s="36">
        <v>211</v>
      </c>
      <c r="R600" s="36">
        <v>193</v>
      </c>
      <c r="S600" s="36">
        <v>0</v>
      </c>
      <c r="T600" s="36">
        <v>0</v>
      </c>
      <c r="U600" s="36">
        <v>43.35</v>
      </c>
      <c r="V600" s="36">
        <v>91.47</v>
      </c>
      <c r="W600" s="36">
        <v>91.47</v>
      </c>
      <c r="X600" s="36">
        <v>4</v>
      </c>
      <c r="Y600" s="36">
        <v>2.0699999999999998</v>
      </c>
      <c r="Z600" s="36">
        <v>157</v>
      </c>
      <c r="AA600" s="36">
        <v>155</v>
      </c>
      <c r="AB600" s="36">
        <v>98.73</v>
      </c>
      <c r="AC600" s="36">
        <v>332</v>
      </c>
      <c r="AD600" s="36">
        <v>136</v>
      </c>
      <c r="AE600" s="36">
        <v>40.96</v>
      </c>
      <c r="AF600" s="36">
        <v>2.9824999999999999</v>
      </c>
      <c r="AG600" s="36">
        <v>0.27189999999999998</v>
      </c>
      <c r="AH600" s="36">
        <v>58.66</v>
      </c>
      <c r="AI600" s="36">
        <v>9.1165120000000002</v>
      </c>
      <c r="AJ600" s="46">
        <f t="shared" ca="1" si="10"/>
        <v>5</v>
      </c>
      <c r="AK600" s="47">
        <v>2.2988505747126435</v>
      </c>
      <c r="AL600" s="48">
        <v>17.9983</v>
      </c>
      <c r="AM600" s="1">
        <v>0</v>
      </c>
      <c r="AN600" s="1">
        <v>1</v>
      </c>
      <c r="AO600" s="1">
        <v>2</v>
      </c>
      <c r="AP600" s="1">
        <v>0</v>
      </c>
      <c r="AQ600" s="1">
        <v>7</v>
      </c>
      <c r="AR600" s="36">
        <v>0</v>
      </c>
      <c r="AS600" s="36">
        <v>1</v>
      </c>
      <c r="AT600" s="36">
        <v>4</v>
      </c>
      <c r="AU600" s="36">
        <v>7</v>
      </c>
    </row>
    <row r="601" spans="1:47">
      <c r="A601" s="49">
        <v>41911.791666666664</v>
      </c>
      <c r="B601" s="36" t="s">
        <v>112</v>
      </c>
      <c r="C601" s="36" t="s">
        <v>113</v>
      </c>
      <c r="D601" s="36" t="s">
        <v>648</v>
      </c>
      <c r="E601" s="36" t="s">
        <v>116</v>
      </c>
      <c r="F601" s="36" t="s">
        <v>649</v>
      </c>
      <c r="G601" s="36">
        <v>3</v>
      </c>
      <c r="H601" s="36">
        <v>32</v>
      </c>
      <c r="I601" s="36">
        <v>19</v>
      </c>
      <c r="J601" s="36">
        <v>12.33</v>
      </c>
      <c r="K601" s="36">
        <v>1265</v>
      </c>
      <c r="L601" s="36">
        <v>0</v>
      </c>
      <c r="M601" s="36">
        <v>0</v>
      </c>
      <c r="N601" s="36">
        <v>938</v>
      </c>
      <c r="O601" s="36">
        <v>0</v>
      </c>
      <c r="P601" s="36">
        <v>0</v>
      </c>
      <c r="Q601" s="36">
        <v>272</v>
      </c>
      <c r="R601" s="36">
        <v>272</v>
      </c>
      <c r="S601" s="36">
        <v>0</v>
      </c>
      <c r="T601" s="36">
        <v>0</v>
      </c>
      <c r="U601" s="36">
        <v>36.76</v>
      </c>
      <c r="V601" s="36">
        <v>100</v>
      </c>
      <c r="W601" s="36">
        <v>100</v>
      </c>
      <c r="X601" s="36">
        <v>8</v>
      </c>
      <c r="Y601" s="36">
        <v>2.94</v>
      </c>
      <c r="Z601" s="36">
        <v>20</v>
      </c>
      <c r="AA601" s="36">
        <v>20</v>
      </c>
      <c r="AB601" s="36">
        <v>100</v>
      </c>
      <c r="AC601" s="36">
        <v>27</v>
      </c>
      <c r="AD601" s="36">
        <v>24</v>
      </c>
      <c r="AE601" s="36">
        <v>88.89</v>
      </c>
      <c r="AF601" s="36">
        <v>3.9253</v>
      </c>
      <c r="AG601" s="36">
        <v>0</v>
      </c>
      <c r="AH601" s="36">
        <v>31.84</v>
      </c>
      <c r="AI601" s="36">
        <v>0</v>
      </c>
      <c r="AJ601" s="46">
        <f t="shared" ca="1" si="10"/>
        <v>5</v>
      </c>
      <c r="AK601" s="47">
        <v>2.8985507246376812</v>
      </c>
      <c r="AL601" s="48">
        <v>0</v>
      </c>
      <c r="AM601" s="1">
        <v>0</v>
      </c>
      <c r="AN601" s="1">
        <v>0</v>
      </c>
      <c r="AO601" s="1">
        <v>1</v>
      </c>
      <c r="AP601" s="1">
        <v>0</v>
      </c>
      <c r="AQ601" s="1">
        <v>0</v>
      </c>
      <c r="AR601" s="36">
        <v>1</v>
      </c>
      <c r="AS601" s="36">
        <v>0</v>
      </c>
      <c r="AT601" s="36">
        <v>2</v>
      </c>
      <c r="AU601" s="36">
        <v>0</v>
      </c>
    </row>
    <row r="602" spans="1:47">
      <c r="A602" s="49">
        <v>41911.75</v>
      </c>
      <c r="B602" s="36" t="s">
        <v>112</v>
      </c>
      <c r="C602" s="36" t="s">
        <v>113</v>
      </c>
      <c r="D602" s="36" t="s">
        <v>561</v>
      </c>
      <c r="E602" s="36" t="s">
        <v>116</v>
      </c>
      <c r="F602" s="36" t="s">
        <v>562</v>
      </c>
      <c r="G602" s="36">
        <v>4</v>
      </c>
      <c r="H602" s="36">
        <v>56</v>
      </c>
      <c r="I602" s="36">
        <v>24</v>
      </c>
      <c r="J602" s="36">
        <v>16.63</v>
      </c>
      <c r="K602" s="36">
        <v>4581</v>
      </c>
      <c r="L602" s="36">
        <v>0</v>
      </c>
      <c r="M602" s="36">
        <v>0</v>
      </c>
      <c r="N602" s="36">
        <v>3877</v>
      </c>
      <c r="O602" s="36">
        <v>3</v>
      </c>
      <c r="P602" s="36">
        <v>0.08</v>
      </c>
      <c r="Q602" s="36">
        <v>1235</v>
      </c>
      <c r="R602" s="36">
        <v>1205</v>
      </c>
      <c r="S602" s="36">
        <v>0</v>
      </c>
      <c r="T602" s="36">
        <v>0</v>
      </c>
      <c r="U602" s="36">
        <v>7.9</v>
      </c>
      <c r="V602" s="36">
        <v>97.5</v>
      </c>
      <c r="W602" s="36">
        <v>97.57</v>
      </c>
      <c r="X602" s="36">
        <v>10</v>
      </c>
      <c r="Y602" s="36">
        <v>0.83</v>
      </c>
      <c r="Z602" s="36">
        <v>17</v>
      </c>
      <c r="AA602" s="36">
        <v>17</v>
      </c>
      <c r="AB602" s="36">
        <v>100</v>
      </c>
      <c r="AC602" s="36">
        <v>35</v>
      </c>
      <c r="AD602" s="36">
        <v>26</v>
      </c>
      <c r="AE602" s="36">
        <v>74.290000000000006</v>
      </c>
      <c r="AF602" s="36">
        <v>18.1739</v>
      </c>
      <c r="AG602" s="36">
        <v>9.1755999999999993</v>
      </c>
      <c r="AH602" s="36">
        <v>109.28</v>
      </c>
      <c r="AI602" s="36">
        <v>50.487789999999997</v>
      </c>
      <c r="AJ602" s="46">
        <f t="shared" ca="1" si="10"/>
        <v>5</v>
      </c>
      <c r="AK602" s="47">
        <v>0.82372322899505768</v>
      </c>
      <c r="AL602" s="48">
        <v>30.875</v>
      </c>
      <c r="AM602" s="1">
        <v>0</v>
      </c>
      <c r="AN602" s="1">
        <v>0</v>
      </c>
      <c r="AO602" s="1">
        <v>1</v>
      </c>
      <c r="AP602" s="1">
        <v>0</v>
      </c>
      <c r="AQ602" s="1">
        <v>0</v>
      </c>
      <c r="AR602" s="36">
        <v>0</v>
      </c>
      <c r="AS602" s="36">
        <v>1</v>
      </c>
      <c r="AT602" s="36">
        <v>0</v>
      </c>
      <c r="AU602" s="36">
        <v>3</v>
      </c>
    </row>
    <row r="603" spans="1:47">
      <c r="A603" s="49">
        <v>41911.791666666664</v>
      </c>
      <c r="B603" s="36" t="s">
        <v>112</v>
      </c>
      <c r="C603" s="36" t="s">
        <v>117</v>
      </c>
      <c r="D603" s="36" t="s">
        <v>897</v>
      </c>
      <c r="E603" s="36" t="s">
        <v>118</v>
      </c>
      <c r="F603" s="36" t="s">
        <v>898</v>
      </c>
      <c r="G603" s="36">
        <v>2</v>
      </c>
      <c r="H603" s="36">
        <v>24</v>
      </c>
      <c r="I603" s="36">
        <v>12</v>
      </c>
      <c r="J603" s="36">
        <v>6.6150000000000002</v>
      </c>
      <c r="K603" s="36">
        <v>849</v>
      </c>
      <c r="L603" s="36">
        <v>0</v>
      </c>
      <c r="M603" s="36">
        <v>0</v>
      </c>
      <c r="N603" s="36">
        <v>743</v>
      </c>
      <c r="O603" s="36">
        <v>0</v>
      </c>
      <c r="P603" s="36">
        <v>0</v>
      </c>
      <c r="Q603" s="36">
        <v>383</v>
      </c>
      <c r="R603" s="36">
        <v>382</v>
      </c>
      <c r="S603" s="36">
        <v>0</v>
      </c>
      <c r="T603" s="36">
        <v>0</v>
      </c>
      <c r="U603" s="36">
        <v>26.04</v>
      </c>
      <c r="V603" s="36">
        <v>99.74</v>
      </c>
      <c r="W603" s="36">
        <v>99.74</v>
      </c>
      <c r="X603" s="36">
        <v>9</v>
      </c>
      <c r="Y603" s="36">
        <v>2.36</v>
      </c>
      <c r="Z603" s="36">
        <v>22</v>
      </c>
      <c r="AA603" s="36">
        <v>22</v>
      </c>
      <c r="AB603" s="36">
        <v>100</v>
      </c>
      <c r="AC603" s="36">
        <v>31</v>
      </c>
      <c r="AD603" s="36">
        <v>25</v>
      </c>
      <c r="AE603" s="36">
        <v>80.650000000000006</v>
      </c>
      <c r="AF603" s="36">
        <v>4.7793999999999999</v>
      </c>
      <c r="AG603" s="36">
        <v>0.50560000000000005</v>
      </c>
      <c r="AH603" s="36">
        <v>72.25</v>
      </c>
      <c r="AI603" s="36">
        <v>10.57873</v>
      </c>
      <c r="AJ603" s="46">
        <f t="shared" ca="1" si="10"/>
        <v>5</v>
      </c>
      <c r="AK603" s="47">
        <v>2.3376623376623376</v>
      </c>
      <c r="AL603" s="48">
        <v>0.99580000000001956</v>
      </c>
      <c r="AM603" s="1">
        <v>0</v>
      </c>
      <c r="AN603" s="1">
        <v>0</v>
      </c>
      <c r="AO603" s="1">
        <v>1</v>
      </c>
      <c r="AP603" s="1">
        <v>0</v>
      </c>
      <c r="AQ603" s="1">
        <v>0</v>
      </c>
      <c r="AR603" s="36">
        <v>1</v>
      </c>
      <c r="AS603" s="36">
        <v>0</v>
      </c>
      <c r="AT603" s="36">
        <v>1</v>
      </c>
      <c r="AU603" s="36">
        <v>0</v>
      </c>
    </row>
    <row r="604" spans="1:47">
      <c r="A604" s="49">
        <v>41911.75</v>
      </c>
      <c r="B604" s="36" t="s">
        <v>112</v>
      </c>
      <c r="C604" s="36" t="s">
        <v>119</v>
      </c>
      <c r="D604" s="36" t="s">
        <v>1143</v>
      </c>
      <c r="E604" s="36" t="s">
        <v>120</v>
      </c>
      <c r="F604" s="36" t="s">
        <v>1250</v>
      </c>
      <c r="G604" s="36">
        <v>6</v>
      </c>
      <c r="H604" s="36">
        <v>72</v>
      </c>
      <c r="I604" s="36">
        <v>37</v>
      </c>
      <c r="J604" s="36">
        <v>28.25</v>
      </c>
      <c r="K604" s="36">
        <v>3557</v>
      </c>
      <c r="L604" s="36">
        <v>0</v>
      </c>
      <c r="M604" s="36">
        <v>0</v>
      </c>
      <c r="N604" s="36">
        <v>3509</v>
      </c>
      <c r="O604" s="36">
        <v>0</v>
      </c>
      <c r="P604" s="36">
        <v>0</v>
      </c>
      <c r="Q604" s="36">
        <v>1543</v>
      </c>
      <c r="R604" s="36">
        <v>1511</v>
      </c>
      <c r="S604" s="36">
        <v>23</v>
      </c>
      <c r="T604" s="36">
        <v>1.49</v>
      </c>
      <c r="U604" s="36">
        <v>6.35</v>
      </c>
      <c r="V604" s="36">
        <v>97.93</v>
      </c>
      <c r="W604" s="36">
        <v>97.93</v>
      </c>
      <c r="X604" s="36">
        <v>3</v>
      </c>
      <c r="Y604" s="36">
        <v>0.2</v>
      </c>
      <c r="Z604" s="36">
        <v>1013</v>
      </c>
      <c r="AA604" s="36">
        <v>956</v>
      </c>
      <c r="AB604" s="36">
        <v>94.37</v>
      </c>
      <c r="AC604" s="36">
        <v>567</v>
      </c>
      <c r="AD604" s="36">
        <v>560</v>
      </c>
      <c r="AE604" s="36">
        <v>98.77</v>
      </c>
      <c r="AF604" s="36">
        <v>14.7003</v>
      </c>
      <c r="AG604" s="36">
        <v>14.6844</v>
      </c>
      <c r="AH604" s="36">
        <v>52.04</v>
      </c>
      <c r="AI604" s="36">
        <v>99.891840000000002</v>
      </c>
      <c r="AJ604" s="46">
        <f t="shared" ca="1" si="10"/>
        <v>5</v>
      </c>
      <c r="AK604" s="47">
        <v>0.26905829596412556</v>
      </c>
      <c r="AL604" s="48">
        <v>31.940099999999894</v>
      </c>
      <c r="AM604" s="1">
        <v>0</v>
      </c>
      <c r="AN604" s="1">
        <v>0</v>
      </c>
      <c r="AO604" s="1">
        <v>1</v>
      </c>
      <c r="AP604" s="1">
        <v>0</v>
      </c>
      <c r="AQ604" s="1">
        <v>0</v>
      </c>
      <c r="AR604" s="36">
        <v>0</v>
      </c>
      <c r="AS604" s="36">
        <v>1</v>
      </c>
      <c r="AT604" s="36">
        <v>0</v>
      </c>
      <c r="AU604" s="36">
        <v>3</v>
      </c>
    </row>
    <row r="605" spans="1:47">
      <c r="A605" s="49">
        <v>41911.75</v>
      </c>
      <c r="B605" s="36" t="s">
        <v>112</v>
      </c>
      <c r="C605" s="36" t="s">
        <v>23</v>
      </c>
      <c r="D605" s="36" t="s">
        <v>1240</v>
      </c>
      <c r="E605" s="36" t="s">
        <v>115</v>
      </c>
      <c r="F605" s="36" t="s">
        <v>1251</v>
      </c>
      <c r="G605" s="36">
        <v>2</v>
      </c>
      <c r="H605" s="36">
        <v>18</v>
      </c>
      <c r="I605" s="36">
        <v>12</v>
      </c>
      <c r="J605" s="36">
        <v>6.6150000000000002</v>
      </c>
      <c r="K605" s="36">
        <v>456</v>
      </c>
      <c r="L605" s="36">
        <v>1</v>
      </c>
      <c r="M605" s="36">
        <v>0.22</v>
      </c>
      <c r="N605" s="36">
        <v>203</v>
      </c>
      <c r="O605" s="36">
        <v>0</v>
      </c>
      <c r="P605" s="36">
        <v>0</v>
      </c>
      <c r="Q605" s="36">
        <v>88</v>
      </c>
      <c r="R605" s="36">
        <v>88</v>
      </c>
      <c r="S605" s="36">
        <v>0</v>
      </c>
      <c r="T605" s="36">
        <v>0</v>
      </c>
      <c r="U605" s="36">
        <v>113.64</v>
      </c>
      <c r="V605" s="36">
        <v>100</v>
      </c>
      <c r="W605" s="36">
        <v>100</v>
      </c>
      <c r="X605" s="36">
        <v>7</v>
      </c>
      <c r="Y605" s="36">
        <v>7.95</v>
      </c>
      <c r="Z605" s="36">
        <v>0</v>
      </c>
      <c r="AA605" s="36">
        <v>0</v>
      </c>
      <c r="AB605" s="36">
        <v>0</v>
      </c>
      <c r="AC605" s="36">
        <v>0</v>
      </c>
      <c r="AD605" s="36">
        <v>0</v>
      </c>
      <c r="AE605" s="36">
        <v>0</v>
      </c>
      <c r="AF605" s="36">
        <v>1.5364</v>
      </c>
      <c r="AG605" s="36">
        <v>3.1399999999999997E-2</v>
      </c>
      <c r="AH605" s="36">
        <v>23.23</v>
      </c>
      <c r="AI605" s="36">
        <v>2.043739</v>
      </c>
      <c r="AJ605" s="46">
        <f t="shared" ca="1" si="10"/>
        <v>5</v>
      </c>
      <c r="AK605" s="47">
        <v>7.9545454545454541</v>
      </c>
      <c r="AL605" s="48">
        <v>0</v>
      </c>
      <c r="AM605" s="1">
        <v>1</v>
      </c>
      <c r="AN605" s="1">
        <v>0</v>
      </c>
      <c r="AO605" s="1">
        <v>2</v>
      </c>
      <c r="AP605" s="1">
        <v>1</v>
      </c>
      <c r="AQ605" s="1">
        <v>0</v>
      </c>
      <c r="AR605" s="36">
        <v>1</v>
      </c>
      <c r="AS605" s="36">
        <v>0</v>
      </c>
      <c r="AT605" s="36">
        <v>1</v>
      </c>
      <c r="AU605" s="36">
        <v>0</v>
      </c>
    </row>
    <row r="606" spans="1:47">
      <c r="A606" s="49">
        <v>41911.791666666664</v>
      </c>
      <c r="B606" s="36" t="s">
        <v>112</v>
      </c>
      <c r="C606" s="36" t="s">
        <v>113</v>
      </c>
      <c r="D606" s="36" t="s">
        <v>1252</v>
      </c>
      <c r="E606" s="36" t="s">
        <v>116</v>
      </c>
      <c r="F606" s="36" t="s">
        <v>1253</v>
      </c>
      <c r="G606" s="36">
        <v>2</v>
      </c>
      <c r="H606" s="36">
        <v>32</v>
      </c>
      <c r="I606" s="36">
        <v>10</v>
      </c>
      <c r="J606" s="36">
        <v>5.0839999999999996</v>
      </c>
      <c r="K606" s="36">
        <v>1349</v>
      </c>
      <c r="L606" s="36">
        <v>0</v>
      </c>
      <c r="M606" s="36">
        <v>0</v>
      </c>
      <c r="N606" s="36">
        <v>1302</v>
      </c>
      <c r="O606" s="36">
        <v>0</v>
      </c>
      <c r="P606" s="36">
        <v>0</v>
      </c>
      <c r="Q606" s="36">
        <v>423</v>
      </c>
      <c r="R606" s="36">
        <v>413</v>
      </c>
      <c r="S606" s="36">
        <v>0</v>
      </c>
      <c r="T606" s="36">
        <v>0</v>
      </c>
      <c r="U606" s="36">
        <v>23.08</v>
      </c>
      <c r="V606" s="36">
        <v>97.64</v>
      </c>
      <c r="W606" s="36">
        <v>97.64</v>
      </c>
      <c r="X606" s="36">
        <v>0</v>
      </c>
      <c r="Y606" s="36">
        <v>0</v>
      </c>
      <c r="Z606" s="36">
        <v>113</v>
      </c>
      <c r="AA606" s="36">
        <v>107</v>
      </c>
      <c r="AB606" s="36">
        <v>94.69</v>
      </c>
      <c r="AC606" s="36">
        <v>115</v>
      </c>
      <c r="AD606" s="36">
        <v>113</v>
      </c>
      <c r="AE606" s="36">
        <v>98.26</v>
      </c>
      <c r="AF606" s="36">
        <v>8.1868999999999996</v>
      </c>
      <c r="AG606" s="36">
        <v>8.1814</v>
      </c>
      <c r="AH606" s="36">
        <v>161.03</v>
      </c>
      <c r="AI606" s="36">
        <v>99.932820000000007</v>
      </c>
      <c r="AJ606" s="46">
        <f t="shared" ca="1" si="10"/>
        <v>5</v>
      </c>
      <c r="AK606" s="47">
        <v>0</v>
      </c>
      <c r="AL606" s="48">
        <v>9.9827999999999975</v>
      </c>
      <c r="AM606" s="1">
        <v>0</v>
      </c>
      <c r="AN606" s="1">
        <v>0</v>
      </c>
      <c r="AO606" s="1">
        <v>1</v>
      </c>
      <c r="AP606" s="1">
        <v>0</v>
      </c>
      <c r="AQ606" s="1">
        <v>0</v>
      </c>
      <c r="AR606" s="36">
        <v>0</v>
      </c>
      <c r="AS606" s="36">
        <v>1</v>
      </c>
      <c r="AT606" s="36">
        <v>0</v>
      </c>
      <c r="AU606" s="36">
        <v>1</v>
      </c>
    </row>
    <row r="607" spans="1:47">
      <c r="A607" s="49">
        <v>41911.791666666664</v>
      </c>
      <c r="B607" s="36" t="s">
        <v>112</v>
      </c>
      <c r="C607" s="36" t="s">
        <v>119</v>
      </c>
      <c r="D607" s="36" t="s">
        <v>929</v>
      </c>
      <c r="E607" s="36" t="s">
        <v>120</v>
      </c>
      <c r="F607" s="36" t="s">
        <v>930</v>
      </c>
      <c r="G607" s="36">
        <v>2</v>
      </c>
      <c r="H607" s="36">
        <v>24</v>
      </c>
      <c r="I607" s="36">
        <v>12</v>
      </c>
      <c r="J607" s="36">
        <v>6.6150000000000002</v>
      </c>
      <c r="K607" s="36">
        <v>2133</v>
      </c>
      <c r="L607" s="36">
        <v>0</v>
      </c>
      <c r="M607" s="36">
        <v>0</v>
      </c>
      <c r="N607" s="36">
        <v>2071</v>
      </c>
      <c r="O607" s="36">
        <v>0</v>
      </c>
      <c r="P607" s="36">
        <v>0</v>
      </c>
      <c r="Q607" s="36">
        <v>823</v>
      </c>
      <c r="R607" s="36">
        <v>749</v>
      </c>
      <c r="S607" s="36">
        <v>74</v>
      </c>
      <c r="T607" s="36">
        <v>8.99</v>
      </c>
      <c r="U607" s="36">
        <v>11.06</v>
      </c>
      <c r="V607" s="36">
        <v>91.01</v>
      </c>
      <c r="W607" s="36">
        <v>91.01</v>
      </c>
      <c r="X607" s="36">
        <v>1</v>
      </c>
      <c r="Y607" s="36">
        <v>0.13</v>
      </c>
      <c r="Z607" s="36">
        <v>51</v>
      </c>
      <c r="AA607" s="36">
        <v>46</v>
      </c>
      <c r="AB607" s="36">
        <v>90.2</v>
      </c>
      <c r="AC607" s="36">
        <v>126</v>
      </c>
      <c r="AD607" s="36">
        <v>121</v>
      </c>
      <c r="AE607" s="36">
        <v>96.03</v>
      </c>
      <c r="AF607" s="36">
        <v>13.7531</v>
      </c>
      <c r="AG607" s="36">
        <v>10.2117</v>
      </c>
      <c r="AH607" s="36">
        <v>207.91</v>
      </c>
      <c r="AI607" s="36">
        <v>74.250169999999997</v>
      </c>
      <c r="AJ607" s="46">
        <f t="shared" ca="1" si="10"/>
        <v>5</v>
      </c>
      <c r="AK607" s="47">
        <v>0.12135922330097086</v>
      </c>
      <c r="AL607" s="48">
        <v>73.987699999999961</v>
      </c>
      <c r="AM607" s="1">
        <v>0</v>
      </c>
      <c r="AN607" s="1">
        <v>1</v>
      </c>
      <c r="AO607" s="1">
        <v>2</v>
      </c>
      <c r="AP607" s="1">
        <v>0</v>
      </c>
      <c r="AQ607" s="1">
        <v>5</v>
      </c>
      <c r="AR607" s="36">
        <v>0</v>
      </c>
      <c r="AS607" s="36">
        <v>1</v>
      </c>
      <c r="AT607" s="36">
        <v>0</v>
      </c>
      <c r="AU607" s="36">
        <v>6</v>
      </c>
    </row>
    <row r="608" spans="1:47">
      <c r="A608" s="49">
        <v>41911.75</v>
      </c>
      <c r="B608" s="36" t="s">
        <v>112</v>
      </c>
      <c r="C608" s="36" t="s">
        <v>119</v>
      </c>
      <c r="D608" s="36" t="s">
        <v>362</v>
      </c>
      <c r="E608" s="36" t="s">
        <v>120</v>
      </c>
      <c r="F608" s="36" t="s">
        <v>363</v>
      </c>
      <c r="G608" s="36">
        <v>4</v>
      </c>
      <c r="H608" s="36">
        <v>64</v>
      </c>
      <c r="I608" s="36">
        <v>22</v>
      </c>
      <c r="J608" s="36">
        <v>14.9</v>
      </c>
      <c r="K608" s="36">
        <v>2099</v>
      </c>
      <c r="L608" s="36">
        <v>0</v>
      </c>
      <c r="M608" s="36">
        <v>0</v>
      </c>
      <c r="N608" s="36">
        <v>1843</v>
      </c>
      <c r="O608" s="36">
        <v>3</v>
      </c>
      <c r="P608" s="36">
        <v>0.16</v>
      </c>
      <c r="Q608" s="36">
        <v>811</v>
      </c>
      <c r="R608" s="36">
        <v>794</v>
      </c>
      <c r="S608" s="36">
        <v>0</v>
      </c>
      <c r="T608" s="36">
        <v>0</v>
      </c>
      <c r="U608" s="36">
        <v>12.07</v>
      </c>
      <c r="V608" s="36">
        <v>97.74</v>
      </c>
      <c r="W608" s="36">
        <v>97.9</v>
      </c>
      <c r="X608" s="36">
        <v>27</v>
      </c>
      <c r="Y608" s="36">
        <v>3.4</v>
      </c>
      <c r="Z608" s="36">
        <v>1472</v>
      </c>
      <c r="AA608" s="36">
        <v>1445</v>
      </c>
      <c r="AB608" s="36">
        <v>98.17</v>
      </c>
      <c r="AC608" s="36">
        <v>2442</v>
      </c>
      <c r="AD608" s="36">
        <v>2098</v>
      </c>
      <c r="AE608" s="36">
        <v>85.91</v>
      </c>
      <c r="AF608" s="36">
        <v>26.2517</v>
      </c>
      <c r="AG608" s="36">
        <v>26.0197</v>
      </c>
      <c r="AH608" s="36">
        <v>176.19</v>
      </c>
      <c r="AI608" s="36">
        <v>99.116249999999994</v>
      </c>
      <c r="AJ608" s="46">
        <f t="shared" ca="1" si="10"/>
        <v>5</v>
      </c>
      <c r="AK608" s="47">
        <v>1.8659295093296473</v>
      </c>
      <c r="AL608" s="48">
        <v>18.328600000000041</v>
      </c>
      <c r="AM608" s="1">
        <v>0</v>
      </c>
      <c r="AN608" s="1">
        <v>0</v>
      </c>
      <c r="AO608" s="1">
        <v>1</v>
      </c>
      <c r="AP608" s="1">
        <v>0</v>
      </c>
      <c r="AQ608" s="1">
        <v>0</v>
      </c>
      <c r="AR608" s="36">
        <v>0</v>
      </c>
      <c r="AS608" s="36">
        <v>1</v>
      </c>
      <c r="AT608" s="36">
        <v>0</v>
      </c>
      <c r="AU608" s="36">
        <v>6</v>
      </c>
    </row>
    <row r="609" spans="1:47">
      <c r="A609" s="49">
        <v>41911.75</v>
      </c>
      <c r="B609" s="36" t="s">
        <v>112</v>
      </c>
      <c r="C609" s="36" t="s">
        <v>23</v>
      </c>
      <c r="D609" s="36" t="s">
        <v>122</v>
      </c>
      <c r="E609" s="36" t="s">
        <v>115</v>
      </c>
      <c r="F609" s="36" t="s">
        <v>16</v>
      </c>
      <c r="G609" s="36">
        <v>2</v>
      </c>
      <c r="H609" s="36">
        <v>24</v>
      </c>
      <c r="I609" s="36">
        <v>12</v>
      </c>
      <c r="J609" s="36">
        <v>6.6150000000000002</v>
      </c>
      <c r="K609" s="36">
        <v>846</v>
      </c>
      <c r="L609" s="36">
        <v>0</v>
      </c>
      <c r="M609" s="36">
        <v>0</v>
      </c>
      <c r="N609" s="36">
        <v>722</v>
      </c>
      <c r="O609" s="36">
        <v>1</v>
      </c>
      <c r="P609" s="36">
        <v>0.14000000000000001</v>
      </c>
      <c r="Q609" s="36">
        <v>207</v>
      </c>
      <c r="R609" s="36">
        <v>207</v>
      </c>
      <c r="S609" s="36">
        <v>0</v>
      </c>
      <c r="T609" s="36">
        <v>0</v>
      </c>
      <c r="U609" s="36">
        <v>48.31</v>
      </c>
      <c r="V609" s="36">
        <v>99.86</v>
      </c>
      <c r="W609" s="36">
        <v>100</v>
      </c>
      <c r="X609" s="36">
        <v>14</v>
      </c>
      <c r="Y609" s="36">
        <v>6.76</v>
      </c>
      <c r="Z609" s="36">
        <v>709</v>
      </c>
      <c r="AA609" s="36">
        <v>444</v>
      </c>
      <c r="AB609" s="36">
        <v>62.62</v>
      </c>
      <c r="AC609" s="36">
        <v>693</v>
      </c>
      <c r="AD609" s="36">
        <v>532</v>
      </c>
      <c r="AE609" s="36">
        <v>76.77</v>
      </c>
      <c r="AF609" s="36">
        <v>3.6936</v>
      </c>
      <c r="AG609" s="36">
        <v>1.6786000000000001</v>
      </c>
      <c r="AH609" s="36">
        <v>55.84</v>
      </c>
      <c r="AI609" s="36">
        <v>45.446179999999998</v>
      </c>
      <c r="AJ609" s="46">
        <f t="shared" ca="1" si="10"/>
        <v>5</v>
      </c>
      <c r="AK609" s="47">
        <v>4.7457627118644066</v>
      </c>
      <c r="AL609" s="48">
        <v>0.28980000000000117</v>
      </c>
      <c r="AM609" s="1">
        <v>0</v>
      </c>
      <c r="AN609" s="1">
        <v>0</v>
      </c>
      <c r="AO609" s="1">
        <v>1</v>
      </c>
      <c r="AP609" s="1">
        <v>2</v>
      </c>
      <c r="AQ609" s="1">
        <v>0</v>
      </c>
      <c r="AR609" s="36">
        <v>1</v>
      </c>
      <c r="AS609" s="36">
        <v>0</v>
      </c>
      <c r="AT609" s="36">
        <v>7</v>
      </c>
      <c r="AU609" s="36">
        <v>0</v>
      </c>
    </row>
    <row r="610" spans="1:47">
      <c r="A610" s="49">
        <v>41911.791666666664</v>
      </c>
      <c r="B610" s="36" t="s">
        <v>112</v>
      </c>
      <c r="C610" s="36" t="s">
        <v>23</v>
      </c>
      <c r="D610" s="36" t="s">
        <v>651</v>
      </c>
      <c r="E610" s="36" t="s">
        <v>115</v>
      </c>
      <c r="F610" s="36" t="s">
        <v>22</v>
      </c>
      <c r="G610" s="36">
        <v>2</v>
      </c>
      <c r="H610" s="36">
        <v>24</v>
      </c>
      <c r="I610" s="36">
        <v>12</v>
      </c>
      <c r="J610" s="36">
        <v>6.6150000000000002</v>
      </c>
      <c r="K610" s="36">
        <v>1790</v>
      </c>
      <c r="L610" s="36">
        <v>0</v>
      </c>
      <c r="M610" s="36">
        <v>0</v>
      </c>
      <c r="N610" s="36">
        <v>1712</v>
      </c>
      <c r="O610" s="36">
        <v>3</v>
      </c>
      <c r="P610" s="36">
        <v>0.18</v>
      </c>
      <c r="Q610" s="36">
        <v>654</v>
      </c>
      <c r="R610" s="36">
        <v>640</v>
      </c>
      <c r="S610" s="36">
        <v>0</v>
      </c>
      <c r="T610" s="36">
        <v>0</v>
      </c>
      <c r="U610" s="36">
        <v>14.96</v>
      </c>
      <c r="V610" s="36">
        <v>97.69</v>
      </c>
      <c r="W610" s="36">
        <v>97.86</v>
      </c>
      <c r="X610" s="36">
        <v>7</v>
      </c>
      <c r="Y610" s="36">
        <v>1.0900000000000001</v>
      </c>
      <c r="Z610" s="36">
        <v>1431</v>
      </c>
      <c r="AA610" s="36">
        <v>1421</v>
      </c>
      <c r="AB610" s="36">
        <v>99.3</v>
      </c>
      <c r="AC610" s="36">
        <v>1545</v>
      </c>
      <c r="AD610" s="36">
        <v>1431</v>
      </c>
      <c r="AE610" s="36">
        <v>92.62</v>
      </c>
      <c r="AF610" s="36">
        <v>8.8402999999999992</v>
      </c>
      <c r="AG610" s="36">
        <v>8.8361000000000001</v>
      </c>
      <c r="AH610" s="36">
        <v>133.63999999999999</v>
      </c>
      <c r="AI610" s="36">
        <v>99.952489999999997</v>
      </c>
      <c r="AJ610" s="46">
        <f t="shared" ca="1" si="10"/>
        <v>5</v>
      </c>
      <c r="AK610" s="47">
        <v>1.0769230769230769</v>
      </c>
      <c r="AL610" s="48">
        <v>15.107400000000016</v>
      </c>
      <c r="AM610" s="1">
        <v>0</v>
      </c>
      <c r="AN610" s="1">
        <v>0</v>
      </c>
      <c r="AO610" s="1">
        <v>1</v>
      </c>
      <c r="AP610" s="1">
        <v>0</v>
      </c>
      <c r="AQ610" s="1">
        <v>1</v>
      </c>
      <c r="AR610" s="36">
        <v>0</v>
      </c>
      <c r="AS610" s="36">
        <v>1</v>
      </c>
      <c r="AT610" s="36">
        <v>0</v>
      </c>
      <c r="AU610" s="36">
        <v>7</v>
      </c>
    </row>
    <row r="611" spans="1:47">
      <c r="A611" s="49">
        <v>41911.75</v>
      </c>
      <c r="B611" s="36" t="s">
        <v>112</v>
      </c>
      <c r="C611" s="36" t="s">
        <v>23</v>
      </c>
      <c r="D611" s="36" t="s">
        <v>369</v>
      </c>
      <c r="E611" s="36" t="s">
        <v>115</v>
      </c>
      <c r="F611" s="36" t="s">
        <v>642</v>
      </c>
      <c r="G611" s="36">
        <v>2</v>
      </c>
      <c r="H611" s="36">
        <v>24</v>
      </c>
      <c r="I611" s="36">
        <v>12</v>
      </c>
      <c r="J611" s="36">
        <v>6.6150000000000002</v>
      </c>
      <c r="K611" s="36">
        <v>1915</v>
      </c>
      <c r="L611" s="36">
        <v>0</v>
      </c>
      <c r="M611" s="36">
        <v>0</v>
      </c>
      <c r="N611" s="36">
        <v>1764</v>
      </c>
      <c r="O611" s="36">
        <v>3</v>
      </c>
      <c r="P611" s="36">
        <v>0.17</v>
      </c>
      <c r="Q611" s="36">
        <v>579</v>
      </c>
      <c r="R611" s="36">
        <v>554</v>
      </c>
      <c r="S611" s="36">
        <v>0</v>
      </c>
      <c r="T611" s="36">
        <v>0</v>
      </c>
      <c r="U611" s="36">
        <v>16.53</v>
      </c>
      <c r="V611" s="36">
        <v>95.52</v>
      </c>
      <c r="W611" s="36">
        <v>95.68</v>
      </c>
      <c r="X611" s="36">
        <v>8</v>
      </c>
      <c r="Y611" s="36">
        <v>1.44</v>
      </c>
      <c r="Z611" s="36">
        <v>1796</v>
      </c>
      <c r="AA611" s="36">
        <v>1761</v>
      </c>
      <c r="AB611" s="36">
        <v>98.05</v>
      </c>
      <c r="AC611" s="36">
        <v>2259</v>
      </c>
      <c r="AD611" s="36">
        <v>2102</v>
      </c>
      <c r="AE611" s="36">
        <v>93.05</v>
      </c>
      <c r="AF611" s="36">
        <v>11.3467</v>
      </c>
      <c r="AG611" s="36">
        <v>11.3467</v>
      </c>
      <c r="AH611" s="36">
        <v>171.53</v>
      </c>
      <c r="AI611" s="36">
        <v>100</v>
      </c>
      <c r="AJ611" s="46">
        <f t="shared" ca="1" si="10"/>
        <v>5</v>
      </c>
      <c r="AK611" s="47">
        <v>0.8938547486033519</v>
      </c>
      <c r="AL611" s="48">
        <v>25.939200000000024</v>
      </c>
      <c r="AM611" s="1">
        <v>0</v>
      </c>
      <c r="AN611" s="1">
        <v>0</v>
      </c>
      <c r="AO611" s="1">
        <v>1</v>
      </c>
      <c r="AP611" s="1">
        <v>0</v>
      </c>
      <c r="AQ611" s="1">
        <v>0</v>
      </c>
      <c r="AR611" s="36">
        <v>0</v>
      </c>
      <c r="AS611" s="36">
        <v>1</v>
      </c>
      <c r="AT611" s="36">
        <v>0</v>
      </c>
      <c r="AU611" s="36">
        <v>7</v>
      </c>
    </row>
    <row r="612" spans="1:47">
      <c r="A612" s="49">
        <v>41911.75</v>
      </c>
      <c r="B612" s="36" t="s">
        <v>112</v>
      </c>
      <c r="C612" s="36" t="s">
        <v>23</v>
      </c>
      <c r="D612" s="36" t="s">
        <v>349</v>
      </c>
      <c r="E612" s="36" t="s">
        <v>115</v>
      </c>
      <c r="F612" s="36" t="s">
        <v>652</v>
      </c>
      <c r="G612" s="36">
        <v>2</v>
      </c>
      <c r="H612" s="36">
        <v>24</v>
      </c>
      <c r="I612" s="36">
        <v>12</v>
      </c>
      <c r="J612" s="36">
        <v>6.6150000000000002</v>
      </c>
      <c r="K612" s="36">
        <v>2944</v>
      </c>
      <c r="L612" s="36">
        <v>0</v>
      </c>
      <c r="M612" s="36">
        <v>0</v>
      </c>
      <c r="N612" s="36">
        <v>2643</v>
      </c>
      <c r="O612" s="36">
        <v>8</v>
      </c>
      <c r="P612" s="36">
        <v>0.3</v>
      </c>
      <c r="Q612" s="36">
        <v>936</v>
      </c>
      <c r="R612" s="36">
        <v>904</v>
      </c>
      <c r="S612" s="36">
        <v>0</v>
      </c>
      <c r="T612" s="36">
        <v>0</v>
      </c>
      <c r="U612" s="36">
        <v>10.32</v>
      </c>
      <c r="V612" s="36">
        <v>96.29</v>
      </c>
      <c r="W612" s="36">
        <v>96.58</v>
      </c>
      <c r="X612" s="36">
        <v>11</v>
      </c>
      <c r="Y612" s="36">
        <v>1.22</v>
      </c>
      <c r="Z612" s="36">
        <v>3235</v>
      </c>
      <c r="AA612" s="36">
        <v>3208</v>
      </c>
      <c r="AB612" s="36">
        <v>99.17</v>
      </c>
      <c r="AC612" s="36">
        <v>3433</v>
      </c>
      <c r="AD612" s="36">
        <v>3271</v>
      </c>
      <c r="AE612" s="36">
        <v>95.28</v>
      </c>
      <c r="AF612" s="36">
        <v>10.4994</v>
      </c>
      <c r="AG612" s="36">
        <v>10.1478</v>
      </c>
      <c r="AH612" s="36">
        <v>158.72</v>
      </c>
      <c r="AI612" s="36">
        <v>96.651240000000001</v>
      </c>
      <c r="AJ612" s="46">
        <f t="shared" ca="1" si="10"/>
        <v>5</v>
      </c>
      <c r="AK612" s="47">
        <v>1.1375387797311272</v>
      </c>
      <c r="AL612" s="48">
        <v>34.725599999999943</v>
      </c>
      <c r="AM612" s="1">
        <v>0</v>
      </c>
      <c r="AN612" s="1">
        <v>0</v>
      </c>
      <c r="AO612" s="1">
        <v>1</v>
      </c>
      <c r="AP612" s="1">
        <v>0</v>
      </c>
      <c r="AQ612" s="1">
        <v>1</v>
      </c>
      <c r="AR612" s="36">
        <v>0</v>
      </c>
      <c r="AS612" s="36">
        <v>1</v>
      </c>
      <c r="AT612" s="36">
        <v>0</v>
      </c>
      <c r="AU612" s="36">
        <v>7</v>
      </c>
    </row>
    <row r="613" spans="1:47">
      <c r="A613" s="49">
        <v>41911.75</v>
      </c>
      <c r="B613" s="36" t="s">
        <v>112</v>
      </c>
      <c r="C613" s="36" t="s">
        <v>23</v>
      </c>
      <c r="D613" s="36" t="s">
        <v>122</v>
      </c>
      <c r="E613" s="36" t="s">
        <v>115</v>
      </c>
      <c r="F613" s="36" t="s">
        <v>214</v>
      </c>
      <c r="G613" s="36">
        <v>2</v>
      </c>
      <c r="H613" s="36">
        <v>24</v>
      </c>
      <c r="I613" s="36">
        <v>12</v>
      </c>
      <c r="J613" s="36">
        <v>6.6150000000000002</v>
      </c>
      <c r="K613" s="36">
        <v>1258</v>
      </c>
      <c r="L613" s="36">
        <v>0</v>
      </c>
      <c r="M613" s="36">
        <v>0</v>
      </c>
      <c r="N613" s="36">
        <v>1110</v>
      </c>
      <c r="O613" s="36">
        <v>5</v>
      </c>
      <c r="P613" s="36">
        <v>0.45</v>
      </c>
      <c r="Q613" s="36">
        <v>293</v>
      </c>
      <c r="R613" s="36">
        <v>293</v>
      </c>
      <c r="S613" s="36">
        <v>0</v>
      </c>
      <c r="T613" s="36">
        <v>0</v>
      </c>
      <c r="U613" s="36">
        <v>34.130000000000003</v>
      </c>
      <c r="V613" s="36">
        <v>99.55</v>
      </c>
      <c r="W613" s="36">
        <v>100</v>
      </c>
      <c r="X613" s="36">
        <v>28</v>
      </c>
      <c r="Y613" s="36">
        <v>9.56</v>
      </c>
      <c r="Z613" s="36">
        <v>701</v>
      </c>
      <c r="AA613" s="36">
        <v>458</v>
      </c>
      <c r="AB613" s="36">
        <v>65.34</v>
      </c>
      <c r="AC613" s="36">
        <v>620</v>
      </c>
      <c r="AD613" s="36">
        <v>484</v>
      </c>
      <c r="AE613" s="36">
        <v>78.06</v>
      </c>
      <c r="AF613" s="36">
        <v>4.6327999999999996</v>
      </c>
      <c r="AG613" s="36">
        <v>2.3738999999999999</v>
      </c>
      <c r="AH613" s="36">
        <v>70.03</v>
      </c>
      <c r="AI613" s="36">
        <v>51.241149999999998</v>
      </c>
      <c r="AJ613" s="46">
        <f t="shared" ca="1" si="10"/>
        <v>5</v>
      </c>
      <c r="AK613" s="47">
        <v>8.7774294670846391</v>
      </c>
      <c r="AL613" s="48">
        <v>1.3185000000000082</v>
      </c>
      <c r="AM613" s="1">
        <v>1</v>
      </c>
      <c r="AN613" s="1">
        <v>0</v>
      </c>
      <c r="AO613" s="1">
        <v>2</v>
      </c>
      <c r="AP613" s="1">
        <v>2</v>
      </c>
      <c r="AQ613" s="1">
        <v>0</v>
      </c>
      <c r="AR613" s="36">
        <v>1</v>
      </c>
      <c r="AS613" s="36">
        <v>0</v>
      </c>
      <c r="AT613" s="36">
        <v>7</v>
      </c>
      <c r="AU613" s="36">
        <v>0</v>
      </c>
    </row>
    <row r="614" spans="1:47">
      <c r="A614" s="49">
        <v>41911.75</v>
      </c>
      <c r="B614" s="36" t="s">
        <v>112</v>
      </c>
      <c r="C614" s="36" t="s">
        <v>23</v>
      </c>
      <c r="D614" s="36" t="s">
        <v>410</v>
      </c>
      <c r="E614" s="36" t="s">
        <v>115</v>
      </c>
      <c r="F614" s="36" t="s">
        <v>411</v>
      </c>
      <c r="G614" s="36">
        <v>2</v>
      </c>
      <c r="H614" s="36">
        <v>24</v>
      </c>
      <c r="I614" s="36">
        <v>12</v>
      </c>
      <c r="J614" s="36">
        <v>6.6150000000000002</v>
      </c>
      <c r="K614" s="36">
        <v>1751</v>
      </c>
      <c r="L614" s="36">
        <v>0</v>
      </c>
      <c r="M614" s="36">
        <v>0</v>
      </c>
      <c r="N614" s="36">
        <v>1664</v>
      </c>
      <c r="O614" s="36">
        <v>0</v>
      </c>
      <c r="P614" s="36">
        <v>0</v>
      </c>
      <c r="Q614" s="36">
        <v>596</v>
      </c>
      <c r="R614" s="36">
        <v>582</v>
      </c>
      <c r="S614" s="36">
        <v>0</v>
      </c>
      <c r="T614" s="36">
        <v>0</v>
      </c>
      <c r="U614" s="36">
        <v>16.38</v>
      </c>
      <c r="V614" s="36">
        <v>97.65</v>
      </c>
      <c r="W614" s="36">
        <v>97.65</v>
      </c>
      <c r="X614" s="36">
        <v>7</v>
      </c>
      <c r="Y614" s="36">
        <v>1.2</v>
      </c>
      <c r="Z614" s="36">
        <v>747</v>
      </c>
      <c r="AA614" s="36">
        <v>744</v>
      </c>
      <c r="AB614" s="36">
        <v>99.6</v>
      </c>
      <c r="AC614" s="36">
        <v>953</v>
      </c>
      <c r="AD614" s="36">
        <v>940</v>
      </c>
      <c r="AE614" s="36">
        <v>98.64</v>
      </c>
      <c r="AF614" s="36">
        <v>10.1097</v>
      </c>
      <c r="AG614" s="36">
        <v>9.4619</v>
      </c>
      <c r="AH614" s="36">
        <v>152.83000000000001</v>
      </c>
      <c r="AI614" s="36">
        <v>93.592290000000006</v>
      </c>
      <c r="AJ614" s="46">
        <f t="shared" ca="1" si="10"/>
        <v>5</v>
      </c>
      <c r="AK614" s="47">
        <v>0.89974293059125965</v>
      </c>
      <c r="AL614" s="48">
        <v>14.005999999999966</v>
      </c>
      <c r="AM614" s="1">
        <v>0</v>
      </c>
      <c r="AN614" s="1">
        <v>0</v>
      </c>
      <c r="AO614" s="1">
        <v>1</v>
      </c>
      <c r="AP614" s="1">
        <v>0</v>
      </c>
      <c r="AQ614" s="1">
        <v>0</v>
      </c>
      <c r="AR614" s="36">
        <v>0</v>
      </c>
      <c r="AS614" s="36">
        <v>1</v>
      </c>
      <c r="AT614" s="36">
        <v>1</v>
      </c>
      <c r="AU614" s="36">
        <v>6</v>
      </c>
    </row>
    <row r="615" spans="1:47">
      <c r="A615" s="49">
        <v>41912.708333333336</v>
      </c>
      <c r="B615" s="36" t="s">
        <v>94</v>
      </c>
      <c r="C615" s="36" t="s">
        <v>97</v>
      </c>
      <c r="D615" s="36" t="s">
        <v>677</v>
      </c>
      <c r="E615" s="36" t="s">
        <v>96</v>
      </c>
      <c r="F615" s="36" t="s">
        <v>1294</v>
      </c>
      <c r="G615" s="36">
        <v>2</v>
      </c>
      <c r="H615" s="36">
        <v>23</v>
      </c>
      <c r="I615" s="36">
        <v>10.18</v>
      </c>
      <c r="J615" s="36">
        <v>5.08</v>
      </c>
      <c r="K615" s="36">
        <v>451</v>
      </c>
      <c r="L615" s="36">
        <v>0</v>
      </c>
      <c r="M615" s="36">
        <v>0</v>
      </c>
      <c r="N615" s="36">
        <v>451</v>
      </c>
      <c r="O615" s="36">
        <v>0</v>
      </c>
      <c r="P615" s="36">
        <v>0</v>
      </c>
      <c r="Q615" s="36">
        <v>36</v>
      </c>
      <c r="R615" s="36">
        <v>36</v>
      </c>
      <c r="S615" s="36">
        <v>0</v>
      </c>
      <c r="T615" s="36">
        <v>0</v>
      </c>
      <c r="U615" s="36">
        <v>0</v>
      </c>
      <c r="V615" s="36">
        <v>0</v>
      </c>
      <c r="W615" s="36">
        <v>36</v>
      </c>
      <c r="X615" s="36">
        <v>0</v>
      </c>
      <c r="Y615" s="36">
        <v>0</v>
      </c>
      <c r="Z615" s="36">
        <v>0</v>
      </c>
      <c r="AA615" s="36">
        <v>0</v>
      </c>
      <c r="AB615" s="36">
        <v>0</v>
      </c>
      <c r="AC615" s="36">
        <v>0</v>
      </c>
      <c r="AD615" s="36">
        <v>0</v>
      </c>
      <c r="AE615" s="36">
        <v>0</v>
      </c>
      <c r="AF615" s="36">
        <v>0.56000000000000005</v>
      </c>
      <c r="AG615" s="36">
        <v>0</v>
      </c>
      <c r="AH615" s="36">
        <v>11.04</v>
      </c>
      <c r="AI615" s="36">
        <v>0</v>
      </c>
      <c r="AJ615" s="46">
        <f t="shared" ca="1" si="10"/>
        <v>4</v>
      </c>
      <c r="AK615" s="47">
        <v>0</v>
      </c>
      <c r="AL615" s="48">
        <v>36</v>
      </c>
      <c r="AM615" s="1">
        <v>0</v>
      </c>
      <c r="AN615" s="1">
        <v>1</v>
      </c>
      <c r="AO615" s="1">
        <v>2</v>
      </c>
      <c r="AP615" s="1">
        <v>0</v>
      </c>
      <c r="AQ615" s="1">
        <v>1</v>
      </c>
      <c r="AR615" s="36">
        <v>0</v>
      </c>
      <c r="AS615" s="36">
        <v>1</v>
      </c>
      <c r="AT615" s="36">
        <v>0</v>
      </c>
      <c r="AU615" s="36">
        <v>1</v>
      </c>
    </row>
    <row r="616" spans="1:47">
      <c r="A616" s="49">
        <v>41912.708333333336</v>
      </c>
      <c r="B616" s="36" t="s">
        <v>94</v>
      </c>
      <c r="C616" s="36" t="s">
        <v>97</v>
      </c>
      <c r="D616" s="36" t="s">
        <v>677</v>
      </c>
      <c r="E616" s="36" t="s">
        <v>96</v>
      </c>
      <c r="F616" s="36" t="s">
        <v>838</v>
      </c>
      <c r="G616" s="36">
        <v>2</v>
      </c>
      <c r="H616" s="36">
        <v>23</v>
      </c>
      <c r="I616" s="36">
        <v>10.53</v>
      </c>
      <c r="J616" s="36">
        <v>5.84</v>
      </c>
      <c r="K616" s="36">
        <v>313</v>
      </c>
      <c r="L616" s="36">
        <v>0</v>
      </c>
      <c r="M616" s="36">
        <v>0</v>
      </c>
      <c r="N616" s="36">
        <v>313</v>
      </c>
      <c r="O616" s="36">
        <v>1</v>
      </c>
      <c r="P616" s="36">
        <v>0.32</v>
      </c>
      <c r="Q616" s="36">
        <v>25</v>
      </c>
      <c r="R616" s="36">
        <v>25</v>
      </c>
      <c r="S616" s="36">
        <v>0</v>
      </c>
      <c r="T616" s="36">
        <v>0</v>
      </c>
      <c r="U616" s="36">
        <v>0</v>
      </c>
      <c r="V616" s="36">
        <v>0</v>
      </c>
      <c r="W616" s="36">
        <v>25</v>
      </c>
      <c r="X616" s="36">
        <v>1</v>
      </c>
      <c r="Y616" s="36">
        <v>0</v>
      </c>
      <c r="Z616" s="36">
        <v>0</v>
      </c>
      <c r="AA616" s="36">
        <v>0</v>
      </c>
      <c r="AB616" s="36">
        <v>0</v>
      </c>
      <c r="AC616" s="36">
        <v>0</v>
      </c>
      <c r="AD616" s="36">
        <v>0</v>
      </c>
      <c r="AE616" s="36">
        <v>0</v>
      </c>
      <c r="AF616" s="36">
        <v>0.81</v>
      </c>
      <c r="AG616" s="36">
        <v>0</v>
      </c>
      <c r="AH616" s="36">
        <v>13.79</v>
      </c>
      <c r="AI616" s="36">
        <v>0</v>
      </c>
      <c r="AJ616" s="46">
        <f t="shared" ca="1" si="10"/>
        <v>4</v>
      </c>
      <c r="AK616" s="47">
        <v>4</v>
      </c>
      <c r="AL616" s="48">
        <v>25</v>
      </c>
      <c r="AM616" s="1">
        <v>0</v>
      </c>
      <c r="AN616" s="1">
        <v>1</v>
      </c>
      <c r="AO616" s="1">
        <v>2</v>
      </c>
      <c r="AP616" s="1">
        <v>0</v>
      </c>
      <c r="AQ616" s="1">
        <v>2</v>
      </c>
      <c r="AR616" s="36">
        <v>0</v>
      </c>
      <c r="AS616" s="36">
        <v>1</v>
      </c>
      <c r="AT616" s="36">
        <v>0</v>
      </c>
      <c r="AU616" s="36">
        <v>2</v>
      </c>
    </row>
    <row r="617" spans="1:47">
      <c r="A617" s="49">
        <v>41912.708333333336</v>
      </c>
      <c r="B617" s="36" t="s">
        <v>94</v>
      </c>
      <c r="C617" s="36" t="s">
        <v>95</v>
      </c>
      <c r="D617" s="36" t="s">
        <v>1295</v>
      </c>
      <c r="E617" s="36" t="s">
        <v>96</v>
      </c>
      <c r="F617" s="36" t="s">
        <v>1296</v>
      </c>
      <c r="G617" s="36">
        <v>2</v>
      </c>
      <c r="H617" s="36">
        <v>31</v>
      </c>
      <c r="I617" s="36">
        <v>7.67</v>
      </c>
      <c r="J617" s="36">
        <v>3.63</v>
      </c>
      <c r="K617" s="36">
        <v>1292</v>
      </c>
      <c r="L617" s="36">
        <v>0</v>
      </c>
      <c r="M617" s="36">
        <v>0</v>
      </c>
      <c r="N617" s="36">
        <v>1292</v>
      </c>
      <c r="O617" s="36">
        <v>2</v>
      </c>
      <c r="P617" s="36">
        <v>0.15</v>
      </c>
      <c r="Q617" s="36">
        <v>197</v>
      </c>
      <c r="R617" s="36">
        <v>197</v>
      </c>
      <c r="S617" s="36">
        <v>0</v>
      </c>
      <c r="T617" s="36">
        <v>0</v>
      </c>
      <c r="U617" s="36">
        <v>100</v>
      </c>
      <c r="V617" s="36">
        <v>99.85</v>
      </c>
      <c r="W617" s="36">
        <v>197</v>
      </c>
      <c r="X617" s="36">
        <v>6</v>
      </c>
      <c r="Y617" s="36">
        <v>3.13</v>
      </c>
      <c r="Z617" s="36">
        <v>95</v>
      </c>
      <c r="AA617" s="36">
        <v>93</v>
      </c>
      <c r="AB617" s="36">
        <v>97.89</v>
      </c>
      <c r="AC617" s="36">
        <v>89</v>
      </c>
      <c r="AD617" s="36">
        <v>88</v>
      </c>
      <c r="AE617" s="36">
        <v>98.88</v>
      </c>
      <c r="AF617" s="36">
        <v>2.7</v>
      </c>
      <c r="AG617" s="36">
        <v>2.2000000000000002</v>
      </c>
      <c r="AH617" s="36">
        <v>74.44</v>
      </c>
      <c r="AI617" s="36">
        <v>81.48</v>
      </c>
      <c r="AJ617" s="46">
        <f t="shared" ca="1" si="10"/>
        <v>4</v>
      </c>
      <c r="AK617" s="47">
        <v>3.125</v>
      </c>
      <c r="AL617" s="48">
        <v>0.2955000000000112</v>
      </c>
      <c r="AM617" s="1">
        <v>0</v>
      </c>
      <c r="AN617" s="1">
        <v>0</v>
      </c>
      <c r="AO617" s="1">
        <v>1</v>
      </c>
      <c r="AP617" s="1">
        <v>0</v>
      </c>
      <c r="AQ617" s="1">
        <v>0</v>
      </c>
      <c r="AR617" s="36">
        <v>1</v>
      </c>
      <c r="AS617" s="36">
        <v>0</v>
      </c>
      <c r="AT617" s="36">
        <v>1</v>
      </c>
      <c r="AU617" s="36">
        <v>0</v>
      </c>
    </row>
    <row r="618" spans="1:47">
      <c r="A618" s="49">
        <v>41912.75</v>
      </c>
      <c r="B618" s="36" t="s">
        <v>94</v>
      </c>
      <c r="C618" s="36" t="s">
        <v>97</v>
      </c>
      <c r="D618" s="36" t="s">
        <v>1082</v>
      </c>
      <c r="E618" s="36" t="s">
        <v>96</v>
      </c>
      <c r="F618" s="36" t="s">
        <v>1083</v>
      </c>
      <c r="G618" s="36">
        <v>1</v>
      </c>
      <c r="H618" s="36">
        <v>23</v>
      </c>
      <c r="I618" s="36">
        <v>7.42</v>
      </c>
      <c r="J618" s="36">
        <v>2.93</v>
      </c>
      <c r="K618" s="36">
        <v>971</v>
      </c>
      <c r="L618" s="36">
        <v>0</v>
      </c>
      <c r="M618" s="36">
        <v>0</v>
      </c>
      <c r="N618" s="36">
        <v>971</v>
      </c>
      <c r="O618" s="36">
        <v>5</v>
      </c>
      <c r="P618" s="36">
        <v>0.51</v>
      </c>
      <c r="Q618" s="36">
        <v>251</v>
      </c>
      <c r="R618" s="36">
        <v>246</v>
      </c>
      <c r="S618" s="36">
        <v>0</v>
      </c>
      <c r="T618" s="36">
        <v>0</v>
      </c>
      <c r="U618" s="36">
        <v>98.01</v>
      </c>
      <c r="V618" s="36">
        <v>97.51</v>
      </c>
      <c r="W618" s="36">
        <v>246</v>
      </c>
      <c r="X618" s="36">
        <v>0</v>
      </c>
      <c r="Y618" s="36">
        <v>0</v>
      </c>
      <c r="Z618" s="36">
        <v>2239</v>
      </c>
      <c r="AA618" s="36">
        <v>2221.98</v>
      </c>
      <c r="AB618" s="36">
        <v>99.24</v>
      </c>
      <c r="AC618" s="36">
        <v>2290</v>
      </c>
      <c r="AD618" s="36">
        <v>2273.9699999999998</v>
      </c>
      <c r="AE618" s="36">
        <v>99.3</v>
      </c>
      <c r="AF618" s="36">
        <v>6.83</v>
      </c>
      <c r="AG618" s="36">
        <v>6.7055550000000004</v>
      </c>
      <c r="AH618" s="36">
        <v>232.82</v>
      </c>
      <c r="AI618" s="36">
        <v>98.13</v>
      </c>
      <c r="AJ618" s="46">
        <f t="shared" ca="1" si="10"/>
        <v>4</v>
      </c>
      <c r="AK618" s="47">
        <v>0</v>
      </c>
      <c r="AL618" s="48">
        <v>6.2498999999999878</v>
      </c>
      <c r="AM618" s="1">
        <v>0</v>
      </c>
      <c r="AN618" s="1">
        <v>0</v>
      </c>
      <c r="AO618" s="1">
        <v>1</v>
      </c>
      <c r="AP618" s="1">
        <v>0</v>
      </c>
      <c r="AQ618" s="1">
        <v>0</v>
      </c>
      <c r="AR618" s="36">
        <v>0</v>
      </c>
      <c r="AS618" s="36">
        <v>1</v>
      </c>
      <c r="AT618" s="36">
        <v>0</v>
      </c>
      <c r="AU618" s="36">
        <v>2</v>
      </c>
    </row>
    <row r="619" spans="1:47">
      <c r="A619" s="49">
        <v>41912.75</v>
      </c>
      <c r="B619" s="36" t="s">
        <v>94</v>
      </c>
      <c r="C619" s="36" t="s">
        <v>95</v>
      </c>
      <c r="D619" s="36" t="s">
        <v>1297</v>
      </c>
      <c r="E619" s="36" t="s">
        <v>96</v>
      </c>
      <c r="F619" s="36" t="s">
        <v>1298</v>
      </c>
      <c r="G619" s="36">
        <v>2</v>
      </c>
      <c r="H619" s="36">
        <v>31</v>
      </c>
      <c r="I619" s="36">
        <v>7.94</v>
      </c>
      <c r="J619" s="36">
        <v>3.63</v>
      </c>
      <c r="K619" s="36">
        <v>958</v>
      </c>
      <c r="L619" s="36">
        <v>0</v>
      </c>
      <c r="M619" s="36">
        <v>0</v>
      </c>
      <c r="N619" s="36">
        <v>958</v>
      </c>
      <c r="O619" s="36">
        <v>0</v>
      </c>
      <c r="P619" s="36">
        <v>0</v>
      </c>
      <c r="Q619" s="36">
        <v>248</v>
      </c>
      <c r="R619" s="36">
        <v>248</v>
      </c>
      <c r="S619" s="36">
        <v>0</v>
      </c>
      <c r="T619" s="36">
        <v>0</v>
      </c>
      <c r="U619" s="36">
        <v>100</v>
      </c>
      <c r="V619" s="36">
        <v>100</v>
      </c>
      <c r="W619" s="36">
        <v>248</v>
      </c>
      <c r="X619" s="36">
        <v>7</v>
      </c>
      <c r="Y619" s="36">
        <v>2.98</v>
      </c>
      <c r="Z619" s="36">
        <v>354</v>
      </c>
      <c r="AA619" s="36">
        <v>352.02</v>
      </c>
      <c r="AB619" s="36">
        <v>99.44</v>
      </c>
      <c r="AC619" s="36">
        <v>342</v>
      </c>
      <c r="AD619" s="36">
        <v>338.99</v>
      </c>
      <c r="AE619" s="36">
        <v>99.12</v>
      </c>
      <c r="AF619" s="36">
        <v>3.63</v>
      </c>
      <c r="AG619" s="36">
        <v>3.0777779999999999</v>
      </c>
      <c r="AH619" s="36">
        <v>100.02</v>
      </c>
      <c r="AI619" s="36">
        <v>84.84</v>
      </c>
      <c r="AJ619" s="46">
        <f t="shared" ca="1" si="10"/>
        <v>4</v>
      </c>
      <c r="AK619" s="47">
        <v>2.979103715367919</v>
      </c>
      <c r="AL619" s="48">
        <v>0</v>
      </c>
      <c r="AM619" s="1">
        <v>0</v>
      </c>
      <c r="AN619" s="1">
        <v>0</v>
      </c>
      <c r="AO619" s="1">
        <v>1</v>
      </c>
      <c r="AP619" s="1">
        <v>0</v>
      </c>
      <c r="AQ619" s="1">
        <v>0</v>
      </c>
      <c r="AR619" s="36">
        <v>1</v>
      </c>
      <c r="AS619" s="36">
        <v>0</v>
      </c>
      <c r="AT619" s="36">
        <v>1</v>
      </c>
      <c r="AU619" s="36">
        <v>0</v>
      </c>
    </row>
    <row r="620" spans="1:47">
      <c r="A620" s="49">
        <v>41912.75</v>
      </c>
      <c r="B620" s="36" t="s">
        <v>94</v>
      </c>
      <c r="C620" s="36" t="s">
        <v>98</v>
      </c>
      <c r="D620" s="36" t="s">
        <v>230</v>
      </c>
      <c r="E620" s="36" t="s">
        <v>96</v>
      </c>
      <c r="F620" s="36" t="s">
        <v>322</v>
      </c>
      <c r="G620" s="36">
        <v>3</v>
      </c>
      <c r="H620" s="36">
        <v>39</v>
      </c>
      <c r="I620" s="36">
        <v>16.260000000000002</v>
      </c>
      <c r="J620" s="36">
        <v>9.83</v>
      </c>
      <c r="K620" s="36">
        <v>3738</v>
      </c>
      <c r="L620" s="36">
        <v>0</v>
      </c>
      <c r="M620" s="36">
        <v>0</v>
      </c>
      <c r="N620" s="36">
        <v>3738</v>
      </c>
      <c r="O620" s="36">
        <v>108</v>
      </c>
      <c r="P620" s="36">
        <v>2.89</v>
      </c>
      <c r="Q620" s="36">
        <v>824</v>
      </c>
      <c r="R620" s="36">
        <v>819</v>
      </c>
      <c r="S620" s="36">
        <v>0</v>
      </c>
      <c r="T620" s="36">
        <v>0</v>
      </c>
      <c r="U620" s="36">
        <v>99.39</v>
      </c>
      <c r="V620" s="36">
        <v>96.52</v>
      </c>
      <c r="W620" s="36">
        <v>819</v>
      </c>
      <c r="X620" s="36">
        <v>8</v>
      </c>
      <c r="Y620" s="36">
        <v>1.05</v>
      </c>
      <c r="Z620" s="36">
        <v>98</v>
      </c>
      <c r="AA620" s="36">
        <v>94</v>
      </c>
      <c r="AB620" s="36">
        <v>95.92</v>
      </c>
      <c r="AC620" s="36">
        <v>44</v>
      </c>
      <c r="AD620" s="36">
        <v>40</v>
      </c>
      <c r="AE620" s="36">
        <v>90.91</v>
      </c>
      <c r="AF620" s="36">
        <v>9.98</v>
      </c>
      <c r="AG620" s="36">
        <v>3.5222220000000002</v>
      </c>
      <c r="AH620" s="36">
        <v>101.58</v>
      </c>
      <c r="AI620" s="36">
        <v>35.28</v>
      </c>
      <c r="AJ620" s="46">
        <f t="shared" ca="1" si="10"/>
        <v>4</v>
      </c>
      <c r="AK620" s="47">
        <v>1.0457516339869279</v>
      </c>
      <c r="AL620" s="48">
        <v>28.675200000000032</v>
      </c>
      <c r="AM620" s="1">
        <v>0</v>
      </c>
      <c r="AN620" s="1">
        <v>0</v>
      </c>
      <c r="AO620" s="1">
        <v>1</v>
      </c>
      <c r="AP620" s="1">
        <v>0</v>
      </c>
      <c r="AQ620" s="1">
        <v>0</v>
      </c>
      <c r="AR620" s="36">
        <v>0</v>
      </c>
      <c r="AS620" s="36">
        <v>1</v>
      </c>
      <c r="AT620" s="36">
        <v>0</v>
      </c>
      <c r="AU620" s="36">
        <v>7</v>
      </c>
    </row>
    <row r="621" spans="1:47">
      <c r="A621" s="49">
        <v>41912.75</v>
      </c>
      <c r="B621" s="36" t="s">
        <v>94</v>
      </c>
      <c r="C621" s="36" t="s">
        <v>98</v>
      </c>
      <c r="D621" s="36" t="s">
        <v>230</v>
      </c>
      <c r="E621" s="36" t="s">
        <v>96</v>
      </c>
      <c r="F621" s="36" t="s">
        <v>231</v>
      </c>
      <c r="G621" s="36">
        <v>4</v>
      </c>
      <c r="H621" s="36">
        <v>55</v>
      </c>
      <c r="I621" s="36">
        <v>22.11</v>
      </c>
      <c r="J621" s="36">
        <v>14.9</v>
      </c>
      <c r="K621" s="36">
        <v>2887</v>
      </c>
      <c r="L621" s="36">
        <v>0</v>
      </c>
      <c r="M621" s="36">
        <v>0</v>
      </c>
      <c r="N621" s="36">
        <v>2887</v>
      </c>
      <c r="O621" s="36">
        <v>96</v>
      </c>
      <c r="P621" s="36">
        <v>3.33</v>
      </c>
      <c r="Q621" s="36">
        <v>871</v>
      </c>
      <c r="R621" s="36">
        <v>864</v>
      </c>
      <c r="S621" s="36">
        <v>0</v>
      </c>
      <c r="T621" s="36">
        <v>0</v>
      </c>
      <c r="U621" s="36">
        <v>99.2</v>
      </c>
      <c r="V621" s="36">
        <v>95.9</v>
      </c>
      <c r="W621" s="36">
        <v>864</v>
      </c>
      <c r="X621" s="36">
        <v>10</v>
      </c>
      <c r="Y621" s="36">
        <v>1.19</v>
      </c>
      <c r="Z621" s="36">
        <v>64</v>
      </c>
      <c r="AA621" s="36">
        <v>60</v>
      </c>
      <c r="AB621" s="36">
        <v>93.75</v>
      </c>
      <c r="AC621" s="36">
        <v>39</v>
      </c>
      <c r="AD621" s="36">
        <v>39</v>
      </c>
      <c r="AE621" s="36">
        <v>100</v>
      </c>
      <c r="AF621" s="36">
        <v>12.19</v>
      </c>
      <c r="AG621" s="36">
        <v>2.9666670000000002</v>
      </c>
      <c r="AH621" s="36">
        <v>81.84</v>
      </c>
      <c r="AI621" s="36">
        <v>24.33</v>
      </c>
      <c r="AJ621" s="46">
        <f t="shared" ca="1" si="10"/>
        <v>4</v>
      </c>
      <c r="AK621" s="47">
        <v>1.1862396204033214</v>
      </c>
      <c r="AL621" s="48">
        <v>35.710999999999949</v>
      </c>
      <c r="AM621" s="1">
        <v>0</v>
      </c>
      <c r="AN621" s="1">
        <v>0</v>
      </c>
      <c r="AO621" s="1">
        <v>1</v>
      </c>
      <c r="AP621" s="1">
        <v>0</v>
      </c>
      <c r="AQ621" s="1">
        <v>0</v>
      </c>
      <c r="AR621" s="36">
        <v>0</v>
      </c>
      <c r="AS621" s="36">
        <v>1</v>
      </c>
      <c r="AT621" s="36">
        <v>0</v>
      </c>
      <c r="AU621" s="36">
        <v>7</v>
      </c>
    </row>
    <row r="622" spans="1:47">
      <c r="A622" s="49">
        <v>41912.75</v>
      </c>
      <c r="B622" s="36" t="s">
        <v>94</v>
      </c>
      <c r="C622" s="36" t="s">
        <v>24</v>
      </c>
      <c r="D622" s="36" t="s">
        <v>130</v>
      </c>
      <c r="E622" s="36" t="s">
        <v>96</v>
      </c>
      <c r="F622" s="36" t="s">
        <v>223</v>
      </c>
      <c r="G622" s="36">
        <v>5</v>
      </c>
      <c r="H622" s="36">
        <v>71</v>
      </c>
      <c r="I622" s="36">
        <v>28.01</v>
      </c>
      <c r="J622" s="36">
        <v>20.149999999999999</v>
      </c>
      <c r="K622" s="36">
        <v>3503</v>
      </c>
      <c r="L622" s="36">
        <v>0</v>
      </c>
      <c r="M622" s="36">
        <v>0</v>
      </c>
      <c r="N622" s="36">
        <v>3503</v>
      </c>
      <c r="O622" s="36">
        <v>150</v>
      </c>
      <c r="P622" s="36">
        <v>4.28</v>
      </c>
      <c r="Q622" s="36">
        <v>762</v>
      </c>
      <c r="R622" s="36">
        <v>760</v>
      </c>
      <c r="S622" s="36">
        <v>0</v>
      </c>
      <c r="T622" s="36">
        <v>0</v>
      </c>
      <c r="U622" s="36">
        <v>99.74</v>
      </c>
      <c r="V622" s="36">
        <v>95.47</v>
      </c>
      <c r="W622" s="36">
        <v>760</v>
      </c>
      <c r="X622" s="36">
        <v>9</v>
      </c>
      <c r="Y622" s="36">
        <v>1.18</v>
      </c>
      <c r="Z622" s="36">
        <v>321</v>
      </c>
      <c r="AA622" s="36">
        <v>210.99</v>
      </c>
      <c r="AB622" s="36">
        <v>65.73</v>
      </c>
      <c r="AC622" s="36">
        <v>235</v>
      </c>
      <c r="AD622" s="36">
        <v>213</v>
      </c>
      <c r="AE622" s="36">
        <v>90.64</v>
      </c>
      <c r="AF622" s="36">
        <v>13.22</v>
      </c>
      <c r="AG622" s="36">
        <v>1.572222</v>
      </c>
      <c r="AH622" s="36">
        <v>65.59</v>
      </c>
      <c r="AI622" s="36">
        <v>11.9</v>
      </c>
      <c r="AJ622" s="46">
        <f t="shared" ca="1" si="10"/>
        <v>4</v>
      </c>
      <c r="AK622" s="47">
        <v>1.1810868623771342</v>
      </c>
      <c r="AL622" s="48">
        <v>34.518600000000013</v>
      </c>
      <c r="AM622" s="1">
        <v>0</v>
      </c>
      <c r="AN622" s="1">
        <v>0</v>
      </c>
      <c r="AO622" s="1">
        <v>1</v>
      </c>
      <c r="AP622" s="1">
        <v>0</v>
      </c>
      <c r="AQ622" s="1">
        <v>0</v>
      </c>
      <c r="AR622" s="36">
        <v>0</v>
      </c>
      <c r="AS622" s="36">
        <v>1</v>
      </c>
      <c r="AT622" s="36">
        <v>0</v>
      </c>
      <c r="AU622" s="36">
        <v>6</v>
      </c>
    </row>
    <row r="623" spans="1:47">
      <c r="A623" s="49">
        <v>41912.75</v>
      </c>
      <c r="B623" s="36" t="s">
        <v>94</v>
      </c>
      <c r="C623" s="36" t="s">
        <v>24</v>
      </c>
      <c r="D623" s="36" t="s">
        <v>130</v>
      </c>
      <c r="E623" s="36" t="s">
        <v>96</v>
      </c>
      <c r="F623" s="36" t="s">
        <v>131</v>
      </c>
      <c r="G623" s="36">
        <v>2</v>
      </c>
      <c r="H623" s="36">
        <v>23</v>
      </c>
      <c r="I623" s="36">
        <v>10.85</v>
      </c>
      <c r="J623" s="36">
        <v>5.84</v>
      </c>
      <c r="K623" s="36">
        <v>2148</v>
      </c>
      <c r="L623" s="36">
        <v>0</v>
      </c>
      <c r="M623" s="36">
        <v>0</v>
      </c>
      <c r="N623" s="36">
        <v>2148</v>
      </c>
      <c r="O623" s="36">
        <v>60</v>
      </c>
      <c r="P623" s="36">
        <v>2.79</v>
      </c>
      <c r="Q623" s="36">
        <v>548</v>
      </c>
      <c r="R623" s="36">
        <v>547</v>
      </c>
      <c r="S623" s="36">
        <v>0</v>
      </c>
      <c r="T623" s="36">
        <v>0</v>
      </c>
      <c r="U623" s="36">
        <v>99.82</v>
      </c>
      <c r="V623" s="36">
        <v>97.04</v>
      </c>
      <c r="W623" s="36">
        <v>547</v>
      </c>
      <c r="X623" s="36">
        <v>9</v>
      </c>
      <c r="Y623" s="36">
        <v>1.7</v>
      </c>
      <c r="Z623" s="36">
        <v>168</v>
      </c>
      <c r="AA623" s="36">
        <v>112.01</v>
      </c>
      <c r="AB623" s="36">
        <v>66.67</v>
      </c>
      <c r="AC623" s="36">
        <v>209</v>
      </c>
      <c r="AD623" s="36">
        <v>107.01</v>
      </c>
      <c r="AE623" s="36">
        <v>51.2</v>
      </c>
      <c r="AF623" s="36">
        <v>9.94</v>
      </c>
      <c r="AG623" s="36">
        <v>5.05</v>
      </c>
      <c r="AH623" s="36">
        <v>170.22</v>
      </c>
      <c r="AI623" s="36">
        <v>50.78</v>
      </c>
      <c r="AJ623" s="46">
        <f t="shared" ca="1" si="10"/>
        <v>4</v>
      </c>
      <c r="AK623" s="47">
        <v>1.6605166051660518</v>
      </c>
      <c r="AL623" s="48">
        <v>16.220799999999965</v>
      </c>
      <c r="AM623" s="1">
        <v>0</v>
      </c>
      <c r="AN623" s="1">
        <v>0</v>
      </c>
      <c r="AO623" s="1">
        <v>1</v>
      </c>
      <c r="AP623" s="1">
        <v>0</v>
      </c>
      <c r="AQ623" s="1">
        <v>0</v>
      </c>
      <c r="AR623" s="36">
        <v>0</v>
      </c>
      <c r="AS623" s="36">
        <v>1</v>
      </c>
      <c r="AT623" s="36">
        <v>1</v>
      </c>
      <c r="AU623" s="36">
        <v>7</v>
      </c>
    </row>
    <row r="624" spans="1:47">
      <c r="A624" s="49">
        <v>41912.75</v>
      </c>
      <c r="B624" s="36" t="s">
        <v>94</v>
      </c>
      <c r="C624" s="36" t="s">
        <v>24</v>
      </c>
      <c r="D624" s="36" t="s">
        <v>532</v>
      </c>
      <c r="E624" s="36" t="s">
        <v>96</v>
      </c>
      <c r="F624" s="36" t="s">
        <v>1299</v>
      </c>
      <c r="G624" s="36">
        <v>2</v>
      </c>
      <c r="H624" s="36">
        <v>23</v>
      </c>
      <c r="I624" s="36">
        <v>10.85</v>
      </c>
      <c r="J624" s="36">
        <v>5.84</v>
      </c>
      <c r="K624" s="36">
        <v>419</v>
      </c>
      <c r="L624" s="36">
        <v>0</v>
      </c>
      <c r="M624" s="36">
        <v>0</v>
      </c>
      <c r="N624" s="36">
        <v>419</v>
      </c>
      <c r="O624" s="36">
        <v>28</v>
      </c>
      <c r="P624" s="36">
        <v>6.68</v>
      </c>
      <c r="Q624" s="36">
        <v>87</v>
      </c>
      <c r="R624" s="36">
        <v>86</v>
      </c>
      <c r="S624" s="36">
        <v>0</v>
      </c>
      <c r="T624" s="36">
        <v>0</v>
      </c>
      <c r="U624" s="36">
        <v>98.85</v>
      </c>
      <c r="V624" s="36">
        <v>92.25</v>
      </c>
      <c r="W624" s="36">
        <v>86</v>
      </c>
      <c r="X624" s="36">
        <v>1</v>
      </c>
      <c r="Y624" s="36">
        <v>1.1499999999999999</v>
      </c>
      <c r="Z624" s="36">
        <v>67</v>
      </c>
      <c r="AA624" s="36">
        <v>15</v>
      </c>
      <c r="AB624" s="36">
        <v>22.39</v>
      </c>
      <c r="AC624" s="36">
        <v>20</v>
      </c>
      <c r="AD624" s="36">
        <v>16</v>
      </c>
      <c r="AE624" s="36">
        <v>80</v>
      </c>
      <c r="AF624" s="36">
        <v>1.21</v>
      </c>
      <c r="AG624" s="36">
        <v>0</v>
      </c>
      <c r="AH624" s="36">
        <v>20.64</v>
      </c>
      <c r="AI624" s="36">
        <v>0</v>
      </c>
      <c r="AJ624" s="46">
        <f t="shared" ca="1" si="10"/>
        <v>4</v>
      </c>
      <c r="AK624" s="47">
        <v>1.1494252873563218</v>
      </c>
      <c r="AL624" s="48">
        <v>6.7424999999999997</v>
      </c>
      <c r="AM624" s="1">
        <v>0</v>
      </c>
      <c r="AN624" s="1">
        <v>1</v>
      </c>
      <c r="AO624" s="1">
        <v>2</v>
      </c>
      <c r="AP624" s="1">
        <v>0</v>
      </c>
      <c r="AQ624" s="1">
        <v>1</v>
      </c>
      <c r="AR624" s="36">
        <v>0</v>
      </c>
      <c r="AS624" s="36">
        <v>1</v>
      </c>
      <c r="AT624" s="36">
        <v>0</v>
      </c>
      <c r="AU624" s="36">
        <v>1</v>
      </c>
    </row>
    <row r="625" spans="1:47">
      <c r="A625" s="49">
        <v>41912.791666666664</v>
      </c>
      <c r="B625" s="36" t="s">
        <v>94</v>
      </c>
      <c r="C625" s="36" t="s">
        <v>97</v>
      </c>
      <c r="D625" s="36" t="s">
        <v>1300</v>
      </c>
      <c r="E625" s="36" t="s">
        <v>96</v>
      </c>
      <c r="F625" s="36" t="s">
        <v>1301</v>
      </c>
      <c r="G625" s="36">
        <v>1</v>
      </c>
      <c r="H625" s="36">
        <v>31</v>
      </c>
      <c r="I625" s="36">
        <v>6.84</v>
      </c>
      <c r="J625" s="36">
        <v>2.93</v>
      </c>
      <c r="K625" s="36">
        <v>1275</v>
      </c>
      <c r="L625" s="36">
        <v>0</v>
      </c>
      <c r="M625" s="36">
        <v>0</v>
      </c>
      <c r="N625" s="36">
        <v>1275</v>
      </c>
      <c r="O625" s="36">
        <v>0</v>
      </c>
      <c r="P625" s="36">
        <v>0</v>
      </c>
      <c r="Q625" s="36">
        <v>210</v>
      </c>
      <c r="R625" s="36">
        <v>210</v>
      </c>
      <c r="S625" s="36">
        <v>0</v>
      </c>
      <c r="T625" s="36">
        <v>0</v>
      </c>
      <c r="U625" s="36">
        <v>100</v>
      </c>
      <c r="V625" s="36">
        <v>100</v>
      </c>
      <c r="W625" s="36">
        <v>210</v>
      </c>
      <c r="X625" s="36">
        <v>6</v>
      </c>
      <c r="Y625" s="36">
        <v>3.23</v>
      </c>
      <c r="Z625" s="36">
        <v>959</v>
      </c>
      <c r="AA625" s="36">
        <v>907.98</v>
      </c>
      <c r="AB625" s="36">
        <v>94.68</v>
      </c>
      <c r="AC625" s="36">
        <v>922</v>
      </c>
      <c r="AD625" s="36">
        <v>884.01</v>
      </c>
      <c r="AE625" s="36">
        <v>95.88</v>
      </c>
      <c r="AF625" s="36">
        <v>4.3099999999999996</v>
      </c>
      <c r="AG625" s="36">
        <v>4.055555</v>
      </c>
      <c r="AH625" s="36">
        <v>146.69999999999999</v>
      </c>
      <c r="AI625" s="36">
        <v>94.19</v>
      </c>
      <c r="AJ625" s="46">
        <f t="shared" ca="1" si="10"/>
        <v>4</v>
      </c>
      <c r="AK625" s="47">
        <v>3.2252862441541694</v>
      </c>
      <c r="AL625" s="48">
        <v>0</v>
      </c>
      <c r="AM625" s="1">
        <v>0</v>
      </c>
      <c r="AN625" s="1">
        <v>0</v>
      </c>
      <c r="AO625" s="1">
        <v>1</v>
      </c>
      <c r="AP625" s="1">
        <v>1</v>
      </c>
      <c r="AQ625" s="1">
        <v>0</v>
      </c>
      <c r="AR625" s="36">
        <v>1</v>
      </c>
      <c r="AS625" s="36">
        <v>0</v>
      </c>
      <c r="AT625" s="36">
        <v>3</v>
      </c>
      <c r="AU625" s="36">
        <v>0</v>
      </c>
    </row>
    <row r="626" spans="1:47">
      <c r="A626" s="49">
        <v>41912.791666666664</v>
      </c>
      <c r="B626" s="36" t="s">
        <v>94</v>
      </c>
      <c r="C626" s="36" t="s">
        <v>97</v>
      </c>
      <c r="D626" s="36" t="s">
        <v>1078</v>
      </c>
      <c r="E626" s="36" t="s">
        <v>96</v>
      </c>
      <c r="F626" s="36" t="s">
        <v>1079</v>
      </c>
      <c r="G626" s="36">
        <v>2</v>
      </c>
      <c r="H626" s="36">
        <v>23</v>
      </c>
      <c r="I626" s="36">
        <v>8</v>
      </c>
      <c r="J626" s="36">
        <v>3.63</v>
      </c>
      <c r="K626" s="36">
        <v>478</v>
      </c>
      <c r="L626" s="36">
        <v>0</v>
      </c>
      <c r="M626" s="36">
        <v>0</v>
      </c>
      <c r="N626" s="36">
        <v>478</v>
      </c>
      <c r="O626" s="36">
        <v>4</v>
      </c>
      <c r="P626" s="36">
        <v>0.84</v>
      </c>
      <c r="Q626" s="36">
        <v>305</v>
      </c>
      <c r="R626" s="36">
        <v>300</v>
      </c>
      <c r="S626" s="36">
        <v>0</v>
      </c>
      <c r="T626" s="36">
        <v>0</v>
      </c>
      <c r="U626" s="36">
        <v>98.36</v>
      </c>
      <c r="V626" s="36">
        <v>97.53</v>
      </c>
      <c r="W626" s="36">
        <v>300</v>
      </c>
      <c r="X626" s="36">
        <v>1</v>
      </c>
      <c r="Y626" s="36">
        <v>0.34</v>
      </c>
      <c r="Z626" s="36">
        <v>262</v>
      </c>
      <c r="AA626" s="36">
        <v>260.01</v>
      </c>
      <c r="AB626" s="36">
        <v>99.24</v>
      </c>
      <c r="AC626" s="36">
        <v>253</v>
      </c>
      <c r="AD626" s="36">
        <v>251.99</v>
      </c>
      <c r="AE626" s="36">
        <v>99.6</v>
      </c>
      <c r="AF626" s="36">
        <v>3.68</v>
      </c>
      <c r="AG626" s="36">
        <v>1.6</v>
      </c>
      <c r="AH626" s="36">
        <v>101.4</v>
      </c>
      <c r="AI626" s="36">
        <v>43.5</v>
      </c>
      <c r="AJ626" s="46">
        <f t="shared" ca="1" si="10"/>
        <v>4</v>
      </c>
      <c r="AK626" s="47">
        <v>0.34248921158983492</v>
      </c>
      <c r="AL626" s="48">
        <v>7.5334999999999965</v>
      </c>
      <c r="AM626" s="1">
        <v>0</v>
      </c>
      <c r="AN626" s="1">
        <v>0</v>
      </c>
      <c r="AO626" s="1">
        <v>1</v>
      </c>
      <c r="AP626" s="1">
        <v>0</v>
      </c>
      <c r="AQ626" s="1">
        <v>0</v>
      </c>
      <c r="AR626" s="36">
        <v>0</v>
      </c>
      <c r="AS626" s="36">
        <v>1</v>
      </c>
      <c r="AT626" s="36">
        <v>0</v>
      </c>
      <c r="AU626" s="36">
        <v>4</v>
      </c>
    </row>
    <row r="627" spans="1:47">
      <c r="A627" s="49">
        <v>41912.833333333336</v>
      </c>
      <c r="B627" s="36" t="s">
        <v>94</v>
      </c>
      <c r="C627" s="36" t="s">
        <v>95</v>
      </c>
      <c r="D627" s="36" t="s">
        <v>1084</v>
      </c>
      <c r="E627" s="36" t="s">
        <v>96</v>
      </c>
      <c r="F627" s="36" t="s">
        <v>1085</v>
      </c>
      <c r="G627" s="36">
        <v>2</v>
      </c>
      <c r="H627" s="36">
        <v>23</v>
      </c>
      <c r="I627" s="36">
        <v>9.19</v>
      </c>
      <c r="J627" s="36">
        <v>4.34</v>
      </c>
      <c r="K627" s="36">
        <v>1082</v>
      </c>
      <c r="L627" s="36">
        <v>0</v>
      </c>
      <c r="M627" s="36">
        <v>0</v>
      </c>
      <c r="N627" s="36">
        <v>1082</v>
      </c>
      <c r="O627" s="36">
        <v>2</v>
      </c>
      <c r="P627" s="36">
        <v>0.18</v>
      </c>
      <c r="Q627" s="36">
        <v>394</v>
      </c>
      <c r="R627" s="36">
        <v>393</v>
      </c>
      <c r="S627" s="36">
        <v>0</v>
      </c>
      <c r="T627" s="36">
        <v>0</v>
      </c>
      <c r="U627" s="36">
        <v>99.75</v>
      </c>
      <c r="V627" s="36">
        <v>99.57</v>
      </c>
      <c r="W627" s="36">
        <v>393</v>
      </c>
      <c r="X627" s="36">
        <v>10</v>
      </c>
      <c r="Y627" s="36">
        <v>2.67</v>
      </c>
      <c r="Z627" s="36">
        <v>354</v>
      </c>
      <c r="AA627" s="36">
        <v>354</v>
      </c>
      <c r="AB627" s="36">
        <v>100</v>
      </c>
      <c r="AC627" s="36">
        <v>336</v>
      </c>
      <c r="AD627" s="36">
        <v>336</v>
      </c>
      <c r="AE627" s="36">
        <v>100</v>
      </c>
      <c r="AF627" s="36">
        <v>5.59</v>
      </c>
      <c r="AG627" s="36">
        <v>3.7166670000000002</v>
      </c>
      <c r="AH627" s="36">
        <v>128.63</v>
      </c>
      <c r="AI627" s="36">
        <v>66.5</v>
      </c>
      <c r="AJ627" s="46">
        <f t="shared" ca="1" si="10"/>
        <v>4</v>
      </c>
      <c r="AK627" s="47">
        <v>2.666666666666667</v>
      </c>
      <c r="AL627" s="48">
        <v>1.6942000000000268</v>
      </c>
      <c r="AM627" s="1">
        <v>0</v>
      </c>
      <c r="AN627" s="1">
        <v>0</v>
      </c>
      <c r="AO627" s="1">
        <v>1</v>
      </c>
      <c r="AP627" s="1">
        <v>0</v>
      </c>
      <c r="AQ627" s="1">
        <v>0</v>
      </c>
      <c r="AR627" s="36">
        <v>1</v>
      </c>
      <c r="AS627" s="36">
        <v>0</v>
      </c>
      <c r="AT627" s="36">
        <v>2</v>
      </c>
      <c r="AU627" s="36">
        <v>0</v>
      </c>
    </row>
    <row r="628" spans="1:47">
      <c r="A628" s="49">
        <v>41912.25</v>
      </c>
      <c r="B628" s="36" t="s">
        <v>94</v>
      </c>
      <c r="C628" s="36" t="s">
        <v>100</v>
      </c>
      <c r="D628" s="36" t="s">
        <v>599</v>
      </c>
      <c r="E628" s="36" t="s">
        <v>99</v>
      </c>
      <c r="F628" s="36" t="s">
        <v>600</v>
      </c>
      <c r="G628" s="36">
        <v>4</v>
      </c>
      <c r="H628" s="36">
        <v>55</v>
      </c>
      <c r="I628" s="36">
        <v>21.58</v>
      </c>
      <c r="J628" s="36">
        <v>14.9</v>
      </c>
      <c r="K628" s="36">
        <v>2513</v>
      </c>
      <c r="L628" s="36">
        <v>0</v>
      </c>
      <c r="M628" s="36">
        <v>0</v>
      </c>
      <c r="N628" s="36">
        <v>2513</v>
      </c>
      <c r="O628" s="36">
        <v>17</v>
      </c>
      <c r="P628" s="36">
        <v>0.68</v>
      </c>
      <c r="Q628" s="36">
        <v>938</v>
      </c>
      <c r="R628" s="36">
        <v>925</v>
      </c>
      <c r="S628" s="36">
        <v>0</v>
      </c>
      <c r="T628" s="36">
        <v>0</v>
      </c>
      <c r="U628" s="36">
        <v>98.61</v>
      </c>
      <c r="V628" s="36">
        <v>97.94</v>
      </c>
      <c r="W628" s="36">
        <v>925</v>
      </c>
      <c r="X628" s="36">
        <v>30</v>
      </c>
      <c r="Y628" s="36">
        <v>3.21</v>
      </c>
      <c r="Z628" s="36">
        <v>267</v>
      </c>
      <c r="AA628" s="36">
        <v>264.01</v>
      </c>
      <c r="AB628" s="36">
        <v>98.88</v>
      </c>
      <c r="AC628" s="36">
        <v>275</v>
      </c>
      <c r="AD628" s="36">
        <v>272.99</v>
      </c>
      <c r="AE628" s="36">
        <v>99.27</v>
      </c>
      <c r="AF628" s="36">
        <v>11.95</v>
      </c>
      <c r="AG628" s="36">
        <v>3.8</v>
      </c>
      <c r="AH628" s="36">
        <v>80.2</v>
      </c>
      <c r="AI628" s="36">
        <v>31.8</v>
      </c>
      <c r="AJ628" s="46">
        <f t="shared" ca="1" si="10"/>
        <v>4</v>
      </c>
      <c r="AK628" s="47">
        <v>3.2120602154221718</v>
      </c>
      <c r="AL628" s="48">
        <v>19.322800000000019</v>
      </c>
      <c r="AM628" s="1">
        <v>0</v>
      </c>
      <c r="AN628" s="1">
        <v>0</v>
      </c>
      <c r="AO628" s="1">
        <v>2</v>
      </c>
      <c r="AP628" s="1">
        <v>0</v>
      </c>
      <c r="AQ628" s="1">
        <v>1</v>
      </c>
      <c r="AR628" s="36">
        <v>1</v>
      </c>
      <c r="AS628" s="36">
        <v>1</v>
      </c>
      <c r="AT628" s="36">
        <v>1</v>
      </c>
      <c r="AU628" s="36">
        <v>2</v>
      </c>
    </row>
    <row r="629" spans="1:47">
      <c r="A629" s="49">
        <v>41912.25</v>
      </c>
      <c r="B629" s="36" t="s">
        <v>94</v>
      </c>
      <c r="C629" s="36" t="s">
        <v>100</v>
      </c>
      <c r="D629" s="36" t="s">
        <v>135</v>
      </c>
      <c r="E629" s="36" t="s">
        <v>99</v>
      </c>
      <c r="F629" s="36" t="s">
        <v>136</v>
      </c>
      <c r="G629" s="36">
        <v>3</v>
      </c>
      <c r="H629" s="36">
        <v>39</v>
      </c>
      <c r="I629" s="36">
        <v>15.78</v>
      </c>
      <c r="J629" s="36">
        <v>9.83</v>
      </c>
      <c r="K629" s="36">
        <v>1062</v>
      </c>
      <c r="L629" s="36">
        <v>0</v>
      </c>
      <c r="M629" s="36">
        <v>0</v>
      </c>
      <c r="N629" s="36">
        <v>1062</v>
      </c>
      <c r="O629" s="36">
        <v>10</v>
      </c>
      <c r="P629" s="36">
        <v>0.94</v>
      </c>
      <c r="Q629" s="36">
        <v>315</v>
      </c>
      <c r="R629" s="36">
        <v>307</v>
      </c>
      <c r="S629" s="36">
        <v>0</v>
      </c>
      <c r="T629" s="36">
        <v>0</v>
      </c>
      <c r="U629" s="36">
        <v>97.46</v>
      </c>
      <c r="V629" s="36">
        <v>96.54</v>
      </c>
      <c r="W629" s="36">
        <v>307</v>
      </c>
      <c r="X629" s="36">
        <v>16</v>
      </c>
      <c r="Y629" s="36">
        <v>5.05</v>
      </c>
      <c r="Z629" s="36">
        <v>129</v>
      </c>
      <c r="AA629" s="36">
        <v>129</v>
      </c>
      <c r="AB629" s="36">
        <v>100</v>
      </c>
      <c r="AC629" s="36">
        <v>140</v>
      </c>
      <c r="AD629" s="36">
        <v>138</v>
      </c>
      <c r="AE629" s="36">
        <v>98.57</v>
      </c>
      <c r="AF629" s="36">
        <v>3.81</v>
      </c>
      <c r="AG629" s="36">
        <v>0.33888889999999999</v>
      </c>
      <c r="AH629" s="36">
        <v>38.72</v>
      </c>
      <c r="AI629" s="36">
        <v>8.91</v>
      </c>
      <c r="AJ629" s="46">
        <f t="shared" ca="1" si="10"/>
        <v>4</v>
      </c>
      <c r="AK629" s="47">
        <v>5.0632911392405067</v>
      </c>
      <c r="AL629" s="48">
        <v>10.89899999999998</v>
      </c>
      <c r="AM629" s="1">
        <v>1</v>
      </c>
      <c r="AN629" s="1">
        <v>0</v>
      </c>
      <c r="AO629" s="1">
        <v>3</v>
      </c>
      <c r="AP629" s="1">
        <v>3</v>
      </c>
      <c r="AQ629" s="1">
        <v>1</v>
      </c>
      <c r="AR629" s="36">
        <v>1</v>
      </c>
      <c r="AS629" s="36">
        <v>1</v>
      </c>
      <c r="AT629" s="36">
        <v>7</v>
      </c>
      <c r="AU629" s="36">
        <v>5</v>
      </c>
    </row>
    <row r="630" spans="1:47">
      <c r="A630" s="49">
        <v>41912.25</v>
      </c>
      <c r="B630" s="36" t="s">
        <v>94</v>
      </c>
      <c r="C630" s="36" t="s">
        <v>100</v>
      </c>
      <c r="D630" s="36" t="s">
        <v>135</v>
      </c>
      <c r="E630" s="36" t="s">
        <v>99</v>
      </c>
      <c r="F630" s="36" t="s">
        <v>1184</v>
      </c>
      <c r="G630" s="36">
        <v>4</v>
      </c>
      <c r="H630" s="36">
        <v>55</v>
      </c>
      <c r="I630" s="36">
        <v>21.71</v>
      </c>
      <c r="J630" s="36">
        <v>14.9</v>
      </c>
      <c r="K630" s="36">
        <v>3255</v>
      </c>
      <c r="L630" s="36">
        <v>0</v>
      </c>
      <c r="M630" s="36">
        <v>0</v>
      </c>
      <c r="N630" s="36">
        <v>3255</v>
      </c>
      <c r="O630" s="36">
        <v>28</v>
      </c>
      <c r="P630" s="36">
        <v>0.86</v>
      </c>
      <c r="Q630" s="36">
        <v>1288</v>
      </c>
      <c r="R630" s="36">
        <v>1252</v>
      </c>
      <c r="S630" s="36">
        <v>9</v>
      </c>
      <c r="T630" s="36">
        <v>0.69821569999999999</v>
      </c>
      <c r="U630" s="36">
        <v>97.2</v>
      </c>
      <c r="V630" s="36">
        <v>96.36</v>
      </c>
      <c r="W630" s="36">
        <v>1252</v>
      </c>
      <c r="X630" s="36">
        <v>24</v>
      </c>
      <c r="Y630" s="36">
        <v>1.95</v>
      </c>
      <c r="Z630" s="36">
        <v>309</v>
      </c>
      <c r="AA630" s="36">
        <v>308.01</v>
      </c>
      <c r="AB630" s="36">
        <v>99.68</v>
      </c>
      <c r="AC630" s="36">
        <v>289</v>
      </c>
      <c r="AD630" s="36">
        <v>287.99</v>
      </c>
      <c r="AE630" s="36">
        <v>99.65</v>
      </c>
      <c r="AF630" s="36">
        <v>17.97</v>
      </c>
      <c r="AG630" s="36">
        <v>10.23889</v>
      </c>
      <c r="AH630" s="36">
        <v>120.62</v>
      </c>
      <c r="AI630" s="36">
        <v>56.97</v>
      </c>
      <c r="AJ630" s="46">
        <f t="shared" ca="1" si="10"/>
        <v>4</v>
      </c>
      <c r="AK630" s="47">
        <v>1.9480835727852726</v>
      </c>
      <c r="AL630" s="48">
        <v>46.883200000000009</v>
      </c>
      <c r="AM630" s="1">
        <v>0</v>
      </c>
      <c r="AN630" s="1">
        <v>0</v>
      </c>
      <c r="AO630" s="1">
        <v>1</v>
      </c>
      <c r="AP630" s="1">
        <v>0</v>
      </c>
      <c r="AQ630" s="1">
        <v>1</v>
      </c>
      <c r="AR630" s="36">
        <v>0</v>
      </c>
      <c r="AS630" s="36">
        <v>1</v>
      </c>
      <c r="AT630" s="36">
        <v>0</v>
      </c>
      <c r="AU630" s="36">
        <v>2</v>
      </c>
    </row>
    <row r="631" spans="1:47">
      <c r="A631" s="49">
        <v>41912.25</v>
      </c>
      <c r="B631" s="36" t="s">
        <v>94</v>
      </c>
      <c r="C631" s="36" t="s">
        <v>100</v>
      </c>
      <c r="D631" s="36" t="s">
        <v>1186</v>
      </c>
      <c r="E631" s="36" t="s">
        <v>99</v>
      </c>
      <c r="F631" s="36" t="s">
        <v>1187</v>
      </c>
      <c r="G631" s="36">
        <v>2</v>
      </c>
      <c r="H631" s="36">
        <v>23</v>
      </c>
      <c r="I631" s="36">
        <v>10.19</v>
      </c>
      <c r="J631" s="36">
        <v>5.08</v>
      </c>
      <c r="K631" s="36">
        <v>1011</v>
      </c>
      <c r="L631" s="36">
        <v>0</v>
      </c>
      <c r="M631" s="36">
        <v>0</v>
      </c>
      <c r="N631" s="36">
        <v>1011</v>
      </c>
      <c r="O631" s="36">
        <v>3</v>
      </c>
      <c r="P631" s="36">
        <v>0.3</v>
      </c>
      <c r="Q631" s="36">
        <v>354</v>
      </c>
      <c r="R631" s="36">
        <v>348</v>
      </c>
      <c r="S631" s="36">
        <v>2</v>
      </c>
      <c r="T631" s="36">
        <v>0.56497169999999997</v>
      </c>
      <c r="U631" s="36">
        <v>98.31</v>
      </c>
      <c r="V631" s="36">
        <v>98.02</v>
      </c>
      <c r="W631" s="36">
        <v>348</v>
      </c>
      <c r="X631" s="36">
        <v>16</v>
      </c>
      <c r="Y631" s="36">
        <v>4.0999999999999996</v>
      </c>
      <c r="Z631" s="36">
        <v>552</v>
      </c>
      <c r="AA631" s="36">
        <v>552</v>
      </c>
      <c r="AB631" s="36">
        <v>100</v>
      </c>
      <c r="AC631" s="36">
        <v>595</v>
      </c>
      <c r="AD631" s="36">
        <v>593.99</v>
      </c>
      <c r="AE631" s="36">
        <v>99.83</v>
      </c>
      <c r="AF631" s="36">
        <v>5.89</v>
      </c>
      <c r="AG631" s="36">
        <v>4.3444440000000002</v>
      </c>
      <c r="AH631" s="36">
        <v>115.83</v>
      </c>
      <c r="AI631" s="36">
        <v>73.77</v>
      </c>
      <c r="AJ631" s="46">
        <f t="shared" ca="1" si="10"/>
        <v>4</v>
      </c>
      <c r="AK631" s="47">
        <v>4.1026692992128</v>
      </c>
      <c r="AL631" s="48">
        <v>7.0092000000000141</v>
      </c>
      <c r="AM631" s="1">
        <v>0</v>
      </c>
      <c r="AN631" s="1">
        <v>0</v>
      </c>
      <c r="AO631" s="1">
        <v>1</v>
      </c>
      <c r="AP631" s="1">
        <v>0</v>
      </c>
      <c r="AQ631" s="1">
        <v>1</v>
      </c>
      <c r="AR631" s="36">
        <v>1</v>
      </c>
      <c r="AS631" s="36">
        <v>0</v>
      </c>
      <c r="AT631" s="36">
        <v>2</v>
      </c>
      <c r="AU631" s="36">
        <v>1</v>
      </c>
    </row>
    <row r="632" spans="1:47">
      <c r="A632" s="49">
        <v>41912.291666666664</v>
      </c>
      <c r="B632" s="36" t="s">
        <v>94</v>
      </c>
      <c r="C632" s="36" t="s">
        <v>100</v>
      </c>
      <c r="D632" s="36" t="s">
        <v>749</v>
      </c>
      <c r="E632" s="36" t="s">
        <v>99</v>
      </c>
      <c r="F632" s="36" t="s">
        <v>1172</v>
      </c>
      <c r="G632" s="36">
        <v>4</v>
      </c>
      <c r="H632" s="36">
        <v>55</v>
      </c>
      <c r="I632" s="36">
        <v>22.82</v>
      </c>
      <c r="J632" s="36">
        <v>15.76</v>
      </c>
      <c r="K632" s="36">
        <v>345</v>
      </c>
      <c r="L632" s="36">
        <v>0</v>
      </c>
      <c r="M632" s="36">
        <v>0</v>
      </c>
      <c r="N632" s="36">
        <v>345</v>
      </c>
      <c r="O632" s="36">
        <v>3</v>
      </c>
      <c r="P632" s="36">
        <v>0.87</v>
      </c>
      <c r="Q632" s="36">
        <v>164</v>
      </c>
      <c r="R632" s="36">
        <v>162</v>
      </c>
      <c r="S632" s="36">
        <v>0</v>
      </c>
      <c r="T632" s="36">
        <v>0</v>
      </c>
      <c r="U632" s="36">
        <v>98.78</v>
      </c>
      <c r="V632" s="36">
        <v>97.92</v>
      </c>
      <c r="W632" s="36">
        <v>162</v>
      </c>
      <c r="X632" s="36">
        <v>7</v>
      </c>
      <c r="Y632" s="36">
        <v>2.3199999999999998</v>
      </c>
      <c r="Z632" s="36">
        <v>552</v>
      </c>
      <c r="AA632" s="36">
        <v>490.01</v>
      </c>
      <c r="AB632" s="36">
        <v>88.77</v>
      </c>
      <c r="AC632" s="36">
        <v>635</v>
      </c>
      <c r="AD632" s="36">
        <v>629.98</v>
      </c>
      <c r="AE632" s="36">
        <v>99.21</v>
      </c>
      <c r="AF632" s="36">
        <v>3.92</v>
      </c>
      <c r="AG632" s="36">
        <v>0</v>
      </c>
      <c r="AH632" s="36">
        <v>24.89</v>
      </c>
      <c r="AI632" s="36">
        <v>0</v>
      </c>
      <c r="AJ632" s="46">
        <f t="shared" ca="1" si="10"/>
        <v>4</v>
      </c>
      <c r="AK632" s="47">
        <v>2.3181110706361556</v>
      </c>
      <c r="AL632" s="48">
        <v>3.4111999999999973</v>
      </c>
      <c r="AM632" s="1">
        <v>0</v>
      </c>
      <c r="AN632" s="1">
        <v>0</v>
      </c>
      <c r="AO632" s="1">
        <v>1</v>
      </c>
      <c r="AP632" s="1">
        <v>1</v>
      </c>
      <c r="AQ632" s="1">
        <v>0</v>
      </c>
      <c r="AR632" s="36">
        <v>1</v>
      </c>
      <c r="AS632" s="36">
        <v>0</v>
      </c>
      <c r="AT632" s="36">
        <v>2</v>
      </c>
      <c r="AU632" s="36">
        <v>0</v>
      </c>
    </row>
    <row r="633" spans="1:47">
      <c r="A633" s="49">
        <v>41912.291666666664</v>
      </c>
      <c r="B633" s="36" t="s">
        <v>94</v>
      </c>
      <c r="C633" s="36" t="s">
        <v>100</v>
      </c>
      <c r="D633" s="36" t="s">
        <v>275</v>
      </c>
      <c r="E633" s="36" t="s">
        <v>99</v>
      </c>
      <c r="F633" s="36" t="s">
        <v>1302</v>
      </c>
      <c r="G633" s="36">
        <v>4</v>
      </c>
      <c r="H633" s="36">
        <v>55</v>
      </c>
      <c r="I633" s="36">
        <v>21.84</v>
      </c>
      <c r="J633" s="36">
        <v>14.9</v>
      </c>
      <c r="K633" s="36">
        <v>1111</v>
      </c>
      <c r="L633" s="36">
        <v>0</v>
      </c>
      <c r="M633" s="36">
        <v>0</v>
      </c>
      <c r="N633" s="36">
        <v>1111</v>
      </c>
      <c r="O633" s="36">
        <v>15</v>
      </c>
      <c r="P633" s="36">
        <v>1.35</v>
      </c>
      <c r="Q633" s="36">
        <v>424</v>
      </c>
      <c r="R633" s="36">
        <v>416</v>
      </c>
      <c r="S633" s="36">
        <v>0</v>
      </c>
      <c r="T633" s="36">
        <v>0</v>
      </c>
      <c r="U633" s="36">
        <v>98.11</v>
      </c>
      <c r="V633" s="36">
        <v>96.79</v>
      </c>
      <c r="W633" s="36">
        <v>416</v>
      </c>
      <c r="X633" s="36">
        <v>5</v>
      </c>
      <c r="Y633" s="36">
        <v>1.23</v>
      </c>
      <c r="Z633" s="36">
        <v>389</v>
      </c>
      <c r="AA633" s="36">
        <v>387.99</v>
      </c>
      <c r="AB633" s="36">
        <v>99.74</v>
      </c>
      <c r="AC633" s="36">
        <v>379</v>
      </c>
      <c r="AD633" s="36">
        <v>376.99</v>
      </c>
      <c r="AE633" s="36">
        <v>99.47</v>
      </c>
      <c r="AF633" s="36">
        <v>5.1100000000000003</v>
      </c>
      <c r="AG633" s="36">
        <v>1.5</v>
      </c>
      <c r="AH633" s="36">
        <v>34.270000000000003</v>
      </c>
      <c r="AI633" s="36">
        <v>29.38</v>
      </c>
      <c r="AJ633" s="46">
        <f t="shared" ca="1" si="10"/>
        <v>4</v>
      </c>
      <c r="AK633" s="47">
        <v>1.2345679012345678</v>
      </c>
      <c r="AL633" s="48">
        <v>13.610399999999972</v>
      </c>
      <c r="AM633" s="1">
        <v>0</v>
      </c>
      <c r="AN633" s="1">
        <v>0</v>
      </c>
      <c r="AO633" s="1">
        <v>1</v>
      </c>
      <c r="AP633" s="1">
        <v>0</v>
      </c>
      <c r="AQ633" s="1">
        <v>0</v>
      </c>
      <c r="AR633" s="36">
        <v>0</v>
      </c>
      <c r="AS633" s="36">
        <v>1</v>
      </c>
      <c r="AT633" s="36">
        <v>0</v>
      </c>
      <c r="AU633" s="36">
        <v>2</v>
      </c>
    </row>
    <row r="634" spans="1:47">
      <c r="A634" s="49">
        <v>41912.291666666664</v>
      </c>
      <c r="B634" s="36" t="s">
        <v>94</v>
      </c>
      <c r="C634" s="36" t="s">
        <v>100</v>
      </c>
      <c r="D634" s="36" t="s">
        <v>267</v>
      </c>
      <c r="E634" s="36" t="s">
        <v>99</v>
      </c>
      <c r="F634" s="36" t="s">
        <v>268</v>
      </c>
      <c r="G634" s="36">
        <v>4</v>
      </c>
      <c r="H634" s="36">
        <v>55</v>
      </c>
      <c r="I634" s="36">
        <v>22.07</v>
      </c>
      <c r="J634" s="36">
        <v>14.9</v>
      </c>
      <c r="K634" s="36">
        <v>975</v>
      </c>
      <c r="L634" s="36">
        <v>0</v>
      </c>
      <c r="M634" s="36">
        <v>0</v>
      </c>
      <c r="N634" s="36">
        <v>975</v>
      </c>
      <c r="O634" s="36">
        <v>7</v>
      </c>
      <c r="P634" s="36">
        <v>0.72</v>
      </c>
      <c r="Q634" s="36">
        <v>365</v>
      </c>
      <c r="R634" s="36">
        <v>359</v>
      </c>
      <c r="S634" s="36">
        <v>0</v>
      </c>
      <c r="T634" s="36">
        <v>0</v>
      </c>
      <c r="U634" s="36">
        <v>98.36</v>
      </c>
      <c r="V634" s="36">
        <v>97.65</v>
      </c>
      <c r="W634" s="36">
        <v>359</v>
      </c>
      <c r="X634" s="36">
        <v>1</v>
      </c>
      <c r="Y634" s="36">
        <v>0.28000000000000003</v>
      </c>
      <c r="Z634" s="36">
        <v>11</v>
      </c>
      <c r="AA634" s="36">
        <v>11</v>
      </c>
      <c r="AB634" s="36">
        <v>100</v>
      </c>
      <c r="AC634" s="36">
        <v>12</v>
      </c>
      <c r="AD634" s="36">
        <v>12</v>
      </c>
      <c r="AE634" s="36">
        <v>100</v>
      </c>
      <c r="AF634" s="36">
        <v>5.69</v>
      </c>
      <c r="AG634" s="36">
        <v>0.40555550000000001</v>
      </c>
      <c r="AH634" s="36">
        <v>38.18</v>
      </c>
      <c r="AI634" s="36">
        <v>7.13</v>
      </c>
      <c r="AJ634" s="46">
        <f t="shared" ca="1" si="10"/>
        <v>4</v>
      </c>
      <c r="AK634" s="47">
        <v>0.27777777777777779</v>
      </c>
      <c r="AL634" s="48">
        <v>8.5774999999999793</v>
      </c>
      <c r="AM634" s="1">
        <v>0</v>
      </c>
      <c r="AN634" s="1">
        <v>0</v>
      </c>
      <c r="AO634" s="1">
        <v>1</v>
      </c>
      <c r="AP634" s="1">
        <v>0</v>
      </c>
      <c r="AQ634" s="1">
        <v>0</v>
      </c>
      <c r="AR634" s="36">
        <v>0</v>
      </c>
      <c r="AS634" s="36">
        <v>1</v>
      </c>
      <c r="AT634" s="36">
        <v>1</v>
      </c>
      <c r="AU634" s="36">
        <v>3</v>
      </c>
    </row>
    <row r="635" spans="1:47">
      <c r="A635" s="49">
        <v>41912.291666666664</v>
      </c>
      <c r="B635" s="36" t="s">
        <v>94</v>
      </c>
      <c r="C635" s="36" t="s">
        <v>95</v>
      </c>
      <c r="D635" s="36" t="s">
        <v>1303</v>
      </c>
      <c r="E635" s="36" t="s">
        <v>99</v>
      </c>
      <c r="F635" s="36" t="s">
        <v>1304</v>
      </c>
      <c r="G635" s="36">
        <v>4</v>
      </c>
      <c r="H635" s="36">
        <v>55</v>
      </c>
      <c r="I635" s="36">
        <v>21.76</v>
      </c>
      <c r="J635" s="36">
        <v>14.9</v>
      </c>
      <c r="K635" s="36">
        <v>935</v>
      </c>
      <c r="L635" s="36">
        <v>0</v>
      </c>
      <c r="M635" s="36">
        <v>0</v>
      </c>
      <c r="N635" s="36">
        <v>935</v>
      </c>
      <c r="O635" s="36">
        <v>18</v>
      </c>
      <c r="P635" s="36">
        <v>1.93</v>
      </c>
      <c r="Q635" s="36">
        <v>213</v>
      </c>
      <c r="R635" s="36">
        <v>212</v>
      </c>
      <c r="S635" s="36">
        <v>0</v>
      </c>
      <c r="T635" s="36">
        <v>0</v>
      </c>
      <c r="U635" s="36">
        <v>99.53</v>
      </c>
      <c r="V635" s="36">
        <v>97.61</v>
      </c>
      <c r="W635" s="36">
        <v>212</v>
      </c>
      <c r="X635" s="36">
        <v>6</v>
      </c>
      <c r="Y635" s="36">
        <v>2.75</v>
      </c>
      <c r="Z635" s="36">
        <v>48</v>
      </c>
      <c r="AA635" s="36">
        <v>48</v>
      </c>
      <c r="AB635" s="36">
        <v>100</v>
      </c>
      <c r="AC635" s="36">
        <v>54</v>
      </c>
      <c r="AD635" s="36">
        <v>54</v>
      </c>
      <c r="AE635" s="36">
        <v>100</v>
      </c>
      <c r="AF635" s="36">
        <v>2.98</v>
      </c>
      <c r="AG635" s="36">
        <v>5.5555559999999997E-3</v>
      </c>
      <c r="AH635" s="36">
        <v>20.02</v>
      </c>
      <c r="AI635" s="36">
        <v>0.19</v>
      </c>
      <c r="AJ635" s="46">
        <f t="shared" ca="1" si="10"/>
        <v>4</v>
      </c>
      <c r="AK635" s="47">
        <v>2.7522935779816518</v>
      </c>
      <c r="AL635" s="48">
        <v>5.0907000000000009</v>
      </c>
      <c r="AM635" s="1">
        <v>0</v>
      </c>
      <c r="AN635" s="1">
        <v>0</v>
      </c>
      <c r="AO635" s="1">
        <v>2</v>
      </c>
      <c r="AP635" s="1">
        <v>0</v>
      </c>
      <c r="AQ635" s="1">
        <v>0</v>
      </c>
      <c r="AR635" s="36">
        <v>1</v>
      </c>
      <c r="AS635" s="36">
        <v>1</v>
      </c>
      <c r="AT635" s="36">
        <v>1</v>
      </c>
      <c r="AU635" s="36">
        <v>1</v>
      </c>
    </row>
    <row r="636" spans="1:47">
      <c r="A636" s="49">
        <v>41912.333333333336</v>
      </c>
      <c r="B636" s="36" t="s">
        <v>94</v>
      </c>
      <c r="C636" s="36" t="s">
        <v>100</v>
      </c>
      <c r="D636" s="36" t="s">
        <v>475</v>
      </c>
      <c r="E636" s="36" t="s">
        <v>99</v>
      </c>
      <c r="F636" s="36" t="s">
        <v>476</v>
      </c>
      <c r="G636" s="36">
        <v>6</v>
      </c>
      <c r="H636" s="36">
        <v>87</v>
      </c>
      <c r="I636" s="36">
        <v>33.729999999999997</v>
      </c>
      <c r="J636" s="36">
        <v>25.53</v>
      </c>
      <c r="K636" s="36">
        <v>1541</v>
      </c>
      <c r="L636" s="36">
        <v>0</v>
      </c>
      <c r="M636" s="36">
        <v>0</v>
      </c>
      <c r="N636" s="36">
        <v>1541</v>
      </c>
      <c r="O636" s="36">
        <v>27</v>
      </c>
      <c r="P636" s="36">
        <v>1.75</v>
      </c>
      <c r="Q636" s="36">
        <v>393</v>
      </c>
      <c r="R636" s="36">
        <v>390</v>
      </c>
      <c r="S636" s="36">
        <v>0</v>
      </c>
      <c r="T636" s="36">
        <v>0</v>
      </c>
      <c r="U636" s="36">
        <v>99.24</v>
      </c>
      <c r="V636" s="36">
        <v>97.5</v>
      </c>
      <c r="W636" s="36">
        <v>390</v>
      </c>
      <c r="X636" s="36">
        <v>2</v>
      </c>
      <c r="Y636" s="36">
        <v>0.65</v>
      </c>
      <c r="Z636" s="36">
        <v>606</v>
      </c>
      <c r="AA636" s="36">
        <v>486.98</v>
      </c>
      <c r="AB636" s="36">
        <v>80.36</v>
      </c>
      <c r="AC636" s="36">
        <v>413</v>
      </c>
      <c r="AD636" s="36">
        <v>406.02</v>
      </c>
      <c r="AE636" s="36">
        <v>98.31</v>
      </c>
      <c r="AF636" s="36">
        <v>4.8600000000000003</v>
      </c>
      <c r="AG636" s="36">
        <v>0.83888890000000005</v>
      </c>
      <c r="AH636" s="36">
        <v>19.04</v>
      </c>
      <c r="AI636" s="36">
        <v>17.260000000000002</v>
      </c>
      <c r="AJ636" s="46">
        <f t="shared" ca="1" si="10"/>
        <v>4</v>
      </c>
      <c r="AK636" s="47">
        <v>0.64716541548019679</v>
      </c>
      <c r="AL636" s="48">
        <v>9.8249999999999993</v>
      </c>
      <c r="AM636" s="1">
        <v>0</v>
      </c>
      <c r="AN636" s="1">
        <v>0</v>
      </c>
      <c r="AO636" s="1">
        <v>1</v>
      </c>
      <c r="AP636" s="1">
        <v>0</v>
      </c>
      <c r="AQ636" s="1">
        <v>0</v>
      </c>
      <c r="AR636" s="36">
        <v>0</v>
      </c>
      <c r="AS636" s="36">
        <v>1</v>
      </c>
      <c r="AT636" s="36">
        <v>3</v>
      </c>
      <c r="AU636" s="36">
        <v>5</v>
      </c>
    </row>
    <row r="637" spans="1:47">
      <c r="A637" s="49">
        <v>41912.333333333336</v>
      </c>
      <c r="B637" s="36" t="s">
        <v>94</v>
      </c>
      <c r="C637" s="36" t="s">
        <v>100</v>
      </c>
      <c r="D637" s="36" t="s">
        <v>275</v>
      </c>
      <c r="E637" s="36" t="s">
        <v>99</v>
      </c>
      <c r="F637" s="36" t="s">
        <v>276</v>
      </c>
      <c r="G637" s="36">
        <v>4</v>
      </c>
      <c r="H637" s="36">
        <v>55</v>
      </c>
      <c r="I637" s="36">
        <v>21.79</v>
      </c>
      <c r="J637" s="36">
        <v>14.9</v>
      </c>
      <c r="K637" s="36">
        <v>1450</v>
      </c>
      <c r="L637" s="36">
        <v>0</v>
      </c>
      <c r="M637" s="36">
        <v>0</v>
      </c>
      <c r="N637" s="36">
        <v>1450</v>
      </c>
      <c r="O637" s="36">
        <v>18</v>
      </c>
      <c r="P637" s="36">
        <v>1.24</v>
      </c>
      <c r="Q637" s="36">
        <v>539</v>
      </c>
      <c r="R637" s="36">
        <v>532</v>
      </c>
      <c r="S637" s="36">
        <v>0</v>
      </c>
      <c r="T637" s="36">
        <v>0</v>
      </c>
      <c r="U637" s="36">
        <v>98.7</v>
      </c>
      <c r="V637" s="36">
        <v>97.48</v>
      </c>
      <c r="W637" s="36">
        <v>532</v>
      </c>
      <c r="X637" s="36">
        <v>13</v>
      </c>
      <c r="Y637" s="36">
        <v>2.46</v>
      </c>
      <c r="Z637" s="36">
        <v>247</v>
      </c>
      <c r="AA637" s="36">
        <v>247</v>
      </c>
      <c r="AB637" s="36">
        <v>100</v>
      </c>
      <c r="AC637" s="36">
        <v>244</v>
      </c>
      <c r="AD637" s="36">
        <v>243</v>
      </c>
      <c r="AE637" s="36">
        <v>99.59</v>
      </c>
      <c r="AF637" s="36">
        <v>7.55</v>
      </c>
      <c r="AG637" s="36">
        <v>3.5444450000000001</v>
      </c>
      <c r="AH637" s="36">
        <v>50.67</v>
      </c>
      <c r="AI637" s="36">
        <v>46.95</v>
      </c>
      <c r="AJ637" s="46">
        <f t="shared" ca="1" si="10"/>
        <v>4</v>
      </c>
      <c r="AK637" s="47">
        <v>2.4621212121212119</v>
      </c>
      <c r="AL637" s="48">
        <v>13.582799999999979</v>
      </c>
      <c r="AM637" s="1">
        <v>0</v>
      </c>
      <c r="AN637" s="1">
        <v>0</v>
      </c>
      <c r="AO637" s="1">
        <v>2</v>
      </c>
      <c r="AP637" s="1">
        <v>0</v>
      </c>
      <c r="AQ637" s="1">
        <v>0</v>
      </c>
      <c r="AR637" s="36">
        <v>1</v>
      </c>
      <c r="AS637" s="36">
        <v>1</v>
      </c>
      <c r="AT637" s="36">
        <v>2</v>
      </c>
      <c r="AU637" s="36">
        <v>6</v>
      </c>
    </row>
    <row r="638" spans="1:47">
      <c r="A638" s="49">
        <v>41912.416666666664</v>
      </c>
      <c r="B638" s="36" t="s">
        <v>94</v>
      </c>
      <c r="C638" s="36" t="s">
        <v>100</v>
      </c>
      <c r="D638" s="36" t="s">
        <v>263</v>
      </c>
      <c r="E638" s="36" t="s">
        <v>99</v>
      </c>
      <c r="F638" s="36" t="s">
        <v>264</v>
      </c>
      <c r="G638" s="36">
        <v>4</v>
      </c>
      <c r="H638" s="36">
        <v>55</v>
      </c>
      <c r="I638" s="36">
        <v>22.96</v>
      </c>
      <c r="J638" s="36">
        <v>15.76</v>
      </c>
      <c r="K638" s="36">
        <v>1183</v>
      </c>
      <c r="L638" s="36">
        <v>0</v>
      </c>
      <c r="M638" s="36">
        <v>0</v>
      </c>
      <c r="N638" s="36">
        <v>1183</v>
      </c>
      <c r="O638" s="36">
        <v>9</v>
      </c>
      <c r="P638" s="36">
        <v>0.76</v>
      </c>
      <c r="Q638" s="36">
        <v>554</v>
      </c>
      <c r="R638" s="36">
        <v>551</v>
      </c>
      <c r="S638" s="36">
        <v>0</v>
      </c>
      <c r="T638" s="36">
        <v>0</v>
      </c>
      <c r="U638" s="36">
        <v>99.46</v>
      </c>
      <c r="V638" s="36">
        <v>98.7</v>
      </c>
      <c r="W638" s="36">
        <v>551</v>
      </c>
      <c r="X638" s="36">
        <v>17</v>
      </c>
      <c r="Y638" s="36">
        <v>3.33</v>
      </c>
      <c r="Z638" s="36">
        <v>159</v>
      </c>
      <c r="AA638" s="36">
        <v>158</v>
      </c>
      <c r="AB638" s="36">
        <v>99.37</v>
      </c>
      <c r="AC638" s="36">
        <v>120</v>
      </c>
      <c r="AD638" s="36">
        <v>117</v>
      </c>
      <c r="AE638" s="36">
        <v>97.5</v>
      </c>
      <c r="AF638" s="36">
        <v>7.39</v>
      </c>
      <c r="AG638" s="36">
        <v>4.1555559999999998</v>
      </c>
      <c r="AH638" s="36">
        <v>46.88</v>
      </c>
      <c r="AI638" s="36">
        <v>56.24</v>
      </c>
      <c r="AJ638" s="46">
        <f t="shared" ca="1" si="10"/>
        <v>4</v>
      </c>
      <c r="AK638" s="47">
        <v>3.3333333333333335</v>
      </c>
      <c r="AL638" s="48">
        <v>7.2019999999999849</v>
      </c>
      <c r="AM638" s="1">
        <v>0</v>
      </c>
      <c r="AN638" s="1">
        <v>0</v>
      </c>
      <c r="AO638" s="1">
        <v>1</v>
      </c>
      <c r="AP638" s="1">
        <v>0</v>
      </c>
      <c r="AQ638" s="1">
        <v>0</v>
      </c>
      <c r="AR638" s="36">
        <v>1</v>
      </c>
      <c r="AS638" s="36">
        <v>0</v>
      </c>
      <c r="AT638" s="36">
        <v>5</v>
      </c>
      <c r="AU638" s="36">
        <v>0</v>
      </c>
    </row>
    <row r="639" spans="1:47">
      <c r="A639" s="49">
        <v>41912.416666666664</v>
      </c>
      <c r="B639" s="36" t="s">
        <v>94</v>
      </c>
      <c r="C639" s="36" t="s">
        <v>100</v>
      </c>
      <c r="D639" s="36" t="s">
        <v>408</v>
      </c>
      <c r="E639" s="36" t="s">
        <v>99</v>
      </c>
      <c r="F639" s="36" t="s">
        <v>646</v>
      </c>
      <c r="G639" s="36">
        <v>4</v>
      </c>
      <c r="H639" s="36">
        <v>55</v>
      </c>
      <c r="I639" s="36">
        <v>21.47</v>
      </c>
      <c r="J639" s="36">
        <v>14.04</v>
      </c>
      <c r="K639" s="36">
        <v>1018</v>
      </c>
      <c r="L639" s="36">
        <v>0</v>
      </c>
      <c r="M639" s="36">
        <v>0</v>
      </c>
      <c r="N639" s="36">
        <v>1018</v>
      </c>
      <c r="O639" s="36">
        <v>9</v>
      </c>
      <c r="P639" s="36">
        <v>0.88</v>
      </c>
      <c r="Q639" s="36">
        <v>386</v>
      </c>
      <c r="R639" s="36">
        <v>381</v>
      </c>
      <c r="S639" s="36">
        <v>0</v>
      </c>
      <c r="T639" s="36">
        <v>0</v>
      </c>
      <c r="U639" s="36">
        <v>98.7</v>
      </c>
      <c r="V639" s="36">
        <v>97.83</v>
      </c>
      <c r="W639" s="36">
        <v>381</v>
      </c>
      <c r="X639" s="36">
        <v>4</v>
      </c>
      <c r="Y639" s="36">
        <v>0.99</v>
      </c>
      <c r="Z639" s="36">
        <v>209</v>
      </c>
      <c r="AA639" s="36">
        <v>208</v>
      </c>
      <c r="AB639" s="36">
        <v>99.52</v>
      </c>
      <c r="AC639" s="36">
        <v>231</v>
      </c>
      <c r="AD639" s="36">
        <v>230.01</v>
      </c>
      <c r="AE639" s="36">
        <v>99.57</v>
      </c>
      <c r="AF639" s="36">
        <v>6.05</v>
      </c>
      <c r="AG639" s="36">
        <v>2.2999999999999998</v>
      </c>
      <c r="AH639" s="36">
        <v>43.09</v>
      </c>
      <c r="AI639" s="36">
        <v>38.020000000000003</v>
      </c>
      <c r="AJ639" s="46">
        <f t="shared" ca="1" si="10"/>
        <v>4</v>
      </c>
      <c r="AK639" s="47">
        <v>0.99253120269968498</v>
      </c>
      <c r="AL639" s="48">
        <v>8.3762000000000061</v>
      </c>
      <c r="AM639" s="1">
        <v>0</v>
      </c>
      <c r="AN639" s="1">
        <v>0</v>
      </c>
      <c r="AO639" s="1">
        <v>1</v>
      </c>
      <c r="AP639" s="1">
        <v>0</v>
      </c>
      <c r="AQ639" s="1">
        <v>0</v>
      </c>
      <c r="AR639" s="36">
        <v>0</v>
      </c>
      <c r="AS639" s="36">
        <v>1</v>
      </c>
      <c r="AT639" s="36">
        <v>0</v>
      </c>
      <c r="AU639" s="36">
        <v>3</v>
      </c>
    </row>
    <row r="640" spans="1:47">
      <c r="A640" s="49">
        <v>41912.541666666664</v>
      </c>
      <c r="B640" s="36" t="s">
        <v>94</v>
      </c>
      <c r="C640" s="36" t="s">
        <v>100</v>
      </c>
      <c r="D640" s="36" t="s">
        <v>338</v>
      </c>
      <c r="E640" s="36" t="s">
        <v>99</v>
      </c>
      <c r="F640" s="36" t="s">
        <v>1305</v>
      </c>
      <c r="G640" s="36">
        <v>3</v>
      </c>
      <c r="H640" s="36">
        <v>39</v>
      </c>
      <c r="I640" s="36">
        <v>16.899999999999999</v>
      </c>
      <c r="J640" s="36">
        <v>10.66</v>
      </c>
      <c r="K640" s="36">
        <v>640</v>
      </c>
      <c r="L640" s="36">
        <v>0</v>
      </c>
      <c r="M640" s="36">
        <v>0</v>
      </c>
      <c r="N640" s="36">
        <v>640</v>
      </c>
      <c r="O640" s="36">
        <v>4</v>
      </c>
      <c r="P640" s="36">
        <v>0.62</v>
      </c>
      <c r="Q640" s="36">
        <v>238</v>
      </c>
      <c r="R640" s="36">
        <v>231</v>
      </c>
      <c r="S640" s="36">
        <v>0</v>
      </c>
      <c r="T640" s="36">
        <v>0</v>
      </c>
      <c r="U640" s="36">
        <v>97.06</v>
      </c>
      <c r="V640" s="36">
        <v>96.46</v>
      </c>
      <c r="W640" s="36">
        <v>231</v>
      </c>
      <c r="X640" s="36">
        <v>1</v>
      </c>
      <c r="Y640" s="36">
        <v>0.43</v>
      </c>
      <c r="Z640" s="36">
        <v>112</v>
      </c>
      <c r="AA640" s="36">
        <v>112</v>
      </c>
      <c r="AB640" s="36">
        <v>100</v>
      </c>
      <c r="AC640" s="36">
        <v>119</v>
      </c>
      <c r="AD640" s="36">
        <v>116</v>
      </c>
      <c r="AE640" s="36">
        <v>97.48</v>
      </c>
      <c r="AF640" s="36">
        <v>2.5099999999999998</v>
      </c>
      <c r="AG640" s="36">
        <v>0.1277778</v>
      </c>
      <c r="AH640" s="36">
        <v>23.56</v>
      </c>
      <c r="AI640" s="36">
        <v>5.09</v>
      </c>
      <c r="AJ640" s="46">
        <f t="shared" ca="1" si="10"/>
        <v>4</v>
      </c>
      <c r="AK640" s="47">
        <v>0.42553191489361702</v>
      </c>
      <c r="AL640" s="48">
        <v>8.4252000000000145</v>
      </c>
      <c r="AM640" s="1">
        <v>0</v>
      </c>
      <c r="AN640" s="1">
        <v>0</v>
      </c>
      <c r="AO640" s="1">
        <v>1</v>
      </c>
      <c r="AP640" s="1">
        <v>0</v>
      </c>
      <c r="AQ640" s="1">
        <v>0</v>
      </c>
      <c r="AR640" s="36">
        <v>0</v>
      </c>
      <c r="AS640" s="36">
        <v>1</v>
      </c>
      <c r="AT640" s="36">
        <v>0</v>
      </c>
      <c r="AU640" s="36">
        <v>1</v>
      </c>
    </row>
    <row r="641" spans="1:47">
      <c r="A641" s="49">
        <v>41912.583333333336</v>
      </c>
      <c r="B641" s="36" t="s">
        <v>94</v>
      </c>
      <c r="C641" s="36" t="s">
        <v>100</v>
      </c>
      <c r="D641" s="36" t="s">
        <v>265</v>
      </c>
      <c r="E641" s="36" t="s">
        <v>99</v>
      </c>
      <c r="F641" s="36" t="s">
        <v>266</v>
      </c>
      <c r="G641" s="36">
        <v>4</v>
      </c>
      <c r="H641" s="36">
        <v>55</v>
      </c>
      <c r="I641" s="36">
        <v>22.24</v>
      </c>
      <c r="J641" s="36">
        <v>14.9</v>
      </c>
      <c r="K641" s="36">
        <v>988</v>
      </c>
      <c r="L641" s="36">
        <v>0</v>
      </c>
      <c r="M641" s="36">
        <v>0</v>
      </c>
      <c r="N641" s="36">
        <v>988</v>
      </c>
      <c r="O641" s="36">
        <v>2</v>
      </c>
      <c r="P641" s="36">
        <v>0.2</v>
      </c>
      <c r="Q641" s="36">
        <v>390</v>
      </c>
      <c r="R641" s="36">
        <v>386</v>
      </c>
      <c r="S641" s="36">
        <v>0</v>
      </c>
      <c r="T641" s="36">
        <v>0</v>
      </c>
      <c r="U641" s="36">
        <v>98.97</v>
      </c>
      <c r="V641" s="36">
        <v>98.77</v>
      </c>
      <c r="W641" s="36">
        <v>386</v>
      </c>
      <c r="X641" s="36">
        <v>10</v>
      </c>
      <c r="Y641" s="36">
        <v>2.72</v>
      </c>
      <c r="Z641" s="36">
        <v>69</v>
      </c>
      <c r="AA641" s="36">
        <v>66</v>
      </c>
      <c r="AB641" s="36">
        <v>95.65</v>
      </c>
      <c r="AC641" s="36">
        <v>48</v>
      </c>
      <c r="AD641" s="36">
        <v>48</v>
      </c>
      <c r="AE641" s="36">
        <v>100</v>
      </c>
      <c r="AF641" s="36">
        <v>4.78</v>
      </c>
      <c r="AG641" s="36">
        <v>5.5555559999999997E-3</v>
      </c>
      <c r="AH641" s="36">
        <v>32.1</v>
      </c>
      <c r="AI641" s="36">
        <v>0.12</v>
      </c>
      <c r="AJ641" s="46">
        <f t="shared" ca="1" si="10"/>
        <v>4</v>
      </c>
      <c r="AK641" s="47">
        <v>2.7173913043478262</v>
      </c>
      <c r="AL641" s="48">
        <v>4.7970000000000148</v>
      </c>
      <c r="AM641" s="1">
        <v>0</v>
      </c>
      <c r="AN641" s="1">
        <v>0</v>
      </c>
      <c r="AO641" s="1">
        <v>1</v>
      </c>
      <c r="AP641" s="1">
        <v>0</v>
      </c>
      <c r="AQ641" s="1">
        <v>0</v>
      </c>
      <c r="AR641" s="36">
        <v>1</v>
      </c>
      <c r="AS641" s="36">
        <v>0</v>
      </c>
      <c r="AT641" s="36">
        <v>6</v>
      </c>
      <c r="AU641" s="36">
        <v>3</v>
      </c>
    </row>
    <row r="642" spans="1:47">
      <c r="A642" s="49">
        <v>41912.666666666664</v>
      </c>
      <c r="B642" s="36" t="s">
        <v>94</v>
      </c>
      <c r="C642" s="36" t="s">
        <v>100</v>
      </c>
      <c r="D642" s="36" t="s">
        <v>351</v>
      </c>
      <c r="E642" s="36" t="s">
        <v>99</v>
      </c>
      <c r="F642" s="36" t="s">
        <v>1306</v>
      </c>
      <c r="G642" s="36">
        <v>2</v>
      </c>
      <c r="H642" s="36">
        <v>23</v>
      </c>
      <c r="I642" s="36">
        <v>9.74</v>
      </c>
      <c r="J642" s="36">
        <v>5.08</v>
      </c>
      <c r="K642" s="36">
        <v>522</v>
      </c>
      <c r="L642" s="36">
        <v>0</v>
      </c>
      <c r="M642" s="36">
        <v>0</v>
      </c>
      <c r="N642" s="36">
        <v>522</v>
      </c>
      <c r="O642" s="36">
        <v>4</v>
      </c>
      <c r="P642" s="36">
        <v>0.77</v>
      </c>
      <c r="Q642" s="36">
        <v>116</v>
      </c>
      <c r="R642" s="36">
        <v>116</v>
      </c>
      <c r="S642" s="36">
        <v>0</v>
      </c>
      <c r="T642" s="36">
        <v>0</v>
      </c>
      <c r="U642" s="36">
        <v>100</v>
      </c>
      <c r="V642" s="36">
        <v>99.23</v>
      </c>
      <c r="W642" s="36">
        <v>116</v>
      </c>
      <c r="X642" s="36">
        <v>6</v>
      </c>
      <c r="Y642" s="36">
        <v>5.22</v>
      </c>
      <c r="Z642" s="36">
        <v>42</v>
      </c>
      <c r="AA642" s="36">
        <v>39</v>
      </c>
      <c r="AB642" s="36">
        <v>92.86</v>
      </c>
      <c r="AC642" s="36">
        <v>40</v>
      </c>
      <c r="AD642" s="36">
        <v>38</v>
      </c>
      <c r="AE642" s="36">
        <v>95</v>
      </c>
      <c r="AF642" s="36">
        <v>1.24</v>
      </c>
      <c r="AG642" s="36">
        <v>3.8888890000000002E-2</v>
      </c>
      <c r="AH642" s="36">
        <v>24.37</v>
      </c>
      <c r="AI642" s="36">
        <v>3.14</v>
      </c>
      <c r="AJ642" s="46">
        <f t="shared" ref="AJ642:AJ705" ca="1" si="11">DAY(TODAY()-DAY(A642))</f>
        <v>4</v>
      </c>
      <c r="AK642" s="47">
        <v>5.2173913043478262</v>
      </c>
      <c r="AL642" s="48">
        <v>0.89319999999999533</v>
      </c>
      <c r="AM642" s="1">
        <v>1</v>
      </c>
      <c r="AN642" s="1">
        <v>0</v>
      </c>
      <c r="AO642" s="1">
        <v>2</v>
      </c>
      <c r="AP642" s="1">
        <v>1</v>
      </c>
      <c r="AQ642" s="1">
        <v>0</v>
      </c>
      <c r="AR642" s="36">
        <v>1</v>
      </c>
      <c r="AS642" s="36">
        <v>0</v>
      </c>
      <c r="AT642" s="36">
        <v>1</v>
      </c>
      <c r="AU642" s="36">
        <v>0</v>
      </c>
    </row>
    <row r="643" spans="1:47">
      <c r="A643" s="49">
        <v>41912.666666666664</v>
      </c>
      <c r="B643" s="36" t="s">
        <v>94</v>
      </c>
      <c r="C643" s="36" t="s">
        <v>100</v>
      </c>
      <c r="D643" s="36" t="s">
        <v>749</v>
      </c>
      <c r="E643" s="36" t="s">
        <v>99</v>
      </c>
      <c r="F643" s="36" t="s">
        <v>1307</v>
      </c>
      <c r="G643" s="36">
        <v>4</v>
      </c>
      <c r="H643" s="36">
        <v>55</v>
      </c>
      <c r="I643" s="36">
        <v>22.92</v>
      </c>
      <c r="J643" s="36">
        <v>15.76</v>
      </c>
      <c r="K643" s="36">
        <v>587</v>
      </c>
      <c r="L643" s="36">
        <v>0</v>
      </c>
      <c r="M643" s="36">
        <v>0</v>
      </c>
      <c r="N643" s="36">
        <v>587</v>
      </c>
      <c r="O643" s="36">
        <v>9</v>
      </c>
      <c r="P643" s="36">
        <v>1.53</v>
      </c>
      <c r="Q643" s="36">
        <v>284</v>
      </c>
      <c r="R643" s="36">
        <v>281</v>
      </c>
      <c r="S643" s="36">
        <v>0</v>
      </c>
      <c r="T643" s="36">
        <v>0</v>
      </c>
      <c r="U643" s="36">
        <v>98.94</v>
      </c>
      <c r="V643" s="36">
        <v>97.43</v>
      </c>
      <c r="W643" s="36">
        <v>281</v>
      </c>
      <c r="X643" s="36">
        <v>5</v>
      </c>
      <c r="Y643" s="36">
        <v>1.61</v>
      </c>
      <c r="Z643" s="36">
        <v>387</v>
      </c>
      <c r="AA643" s="36">
        <v>338.01</v>
      </c>
      <c r="AB643" s="36">
        <v>87.34</v>
      </c>
      <c r="AC643" s="36">
        <v>383</v>
      </c>
      <c r="AD643" s="36">
        <v>367.99</v>
      </c>
      <c r="AE643" s="36">
        <v>96.08</v>
      </c>
      <c r="AF643" s="36">
        <v>3.12</v>
      </c>
      <c r="AG643" s="36">
        <v>0.83333330000000005</v>
      </c>
      <c r="AH643" s="36">
        <v>19.78</v>
      </c>
      <c r="AI643" s="36">
        <v>26.74</v>
      </c>
      <c r="AJ643" s="46">
        <f t="shared" ca="1" si="11"/>
        <v>4</v>
      </c>
      <c r="AK643" s="47">
        <v>1.6078204386134154</v>
      </c>
      <c r="AL643" s="48">
        <v>7.2987999999999804</v>
      </c>
      <c r="AM643" s="1">
        <v>0</v>
      </c>
      <c r="AN643" s="1">
        <v>0</v>
      </c>
      <c r="AO643" s="1">
        <v>1</v>
      </c>
      <c r="AP643" s="1">
        <v>0</v>
      </c>
      <c r="AQ643" s="1">
        <v>0</v>
      </c>
      <c r="AR643" s="36">
        <v>0</v>
      </c>
      <c r="AS643" s="36">
        <v>1</v>
      </c>
      <c r="AT643" s="36">
        <v>1</v>
      </c>
      <c r="AU643" s="36">
        <v>1</v>
      </c>
    </row>
    <row r="644" spans="1:47">
      <c r="A644" s="49">
        <v>41912.666666666664</v>
      </c>
      <c r="B644" s="36" t="s">
        <v>94</v>
      </c>
      <c r="C644" s="36" t="s">
        <v>100</v>
      </c>
      <c r="D644" s="36" t="s">
        <v>257</v>
      </c>
      <c r="E644" s="36" t="s">
        <v>99</v>
      </c>
      <c r="F644" s="36" t="s">
        <v>333</v>
      </c>
      <c r="G644" s="36">
        <v>4</v>
      </c>
      <c r="H644" s="36">
        <v>55</v>
      </c>
      <c r="I644" s="36">
        <v>22.2</v>
      </c>
      <c r="J644" s="36">
        <v>14.9</v>
      </c>
      <c r="K644" s="36">
        <v>738</v>
      </c>
      <c r="L644" s="36">
        <v>0</v>
      </c>
      <c r="M644" s="36">
        <v>0</v>
      </c>
      <c r="N644" s="36">
        <v>738</v>
      </c>
      <c r="O644" s="36">
        <v>7</v>
      </c>
      <c r="P644" s="36">
        <v>0.95</v>
      </c>
      <c r="Q644" s="36">
        <v>372</v>
      </c>
      <c r="R644" s="36">
        <v>368</v>
      </c>
      <c r="S644" s="36">
        <v>0</v>
      </c>
      <c r="T644" s="36">
        <v>0</v>
      </c>
      <c r="U644" s="36">
        <v>98.92</v>
      </c>
      <c r="V644" s="36">
        <v>97.98</v>
      </c>
      <c r="W644" s="36">
        <v>368</v>
      </c>
      <c r="X644" s="36">
        <v>9</v>
      </c>
      <c r="Y644" s="36">
        <v>2.44</v>
      </c>
      <c r="Z644" s="36">
        <v>139</v>
      </c>
      <c r="AA644" s="36">
        <v>139</v>
      </c>
      <c r="AB644" s="36">
        <v>100</v>
      </c>
      <c r="AC644" s="36">
        <v>141</v>
      </c>
      <c r="AD644" s="36">
        <v>140</v>
      </c>
      <c r="AE644" s="36">
        <v>99.29</v>
      </c>
      <c r="AF644" s="36">
        <v>4.3899999999999997</v>
      </c>
      <c r="AG644" s="36">
        <v>0</v>
      </c>
      <c r="AH644" s="36">
        <v>29.46</v>
      </c>
      <c r="AI644" s="36">
        <v>0</v>
      </c>
      <c r="AJ644" s="46">
        <f t="shared" ca="1" si="11"/>
        <v>4</v>
      </c>
      <c r="AK644" s="47">
        <v>2.4390243902439024</v>
      </c>
      <c r="AL644" s="48">
        <v>7.5143999999999842</v>
      </c>
      <c r="AM644" s="1">
        <v>0</v>
      </c>
      <c r="AN644" s="1">
        <v>0</v>
      </c>
      <c r="AO644" s="1">
        <v>2</v>
      </c>
      <c r="AP644" s="1">
        <v>0</v>
      </c>
      <c r="AQ644" s="1">
        <v>1</v>
      </c>
      <c r="AR644" s="36">
        <v>1</v>
      </c>
      <c r="AS644" s="36">
        <v>1</v>
      </c>
      <c r="AT644" s="36">
        <v>1</v>
      </c>
      <c r="AU644" s="36">
        <v>5</v>
      </c>
    </row>
    <row r="645" spans="1:47">
      <c r="A645" s="49">
        <v>41912.666666666664</v>
      </c>
      <c r="B645" s="36" t="s">
        <v>94</v>
      </c>
      <c r="C645" s="36" t="s">
        <v>100</v>
      </c>
      <c r="D645" s="36" t="s">
        <v>334</v>
      </c>
      <c r="E645" s="36" t="s">
        <v>99</v>
      </c>
      <c r="F645" s="36" t="s">
        <v>373</v>
      </c>
      <c r="G645" s="36">
        <v>6</v>
      </c>
      <c r="H645" s="36">
        <v>87</v>
      </c>
      <c r="I645" s="36">
        <v>33.85</v>
      </c>
      <c r="J645" s="36">
        <v>25.53</v>
      </c>
      <c r="K645" s="36">
        <v>2055</v>
      </c>
      <c r="L645" s="36">
        <v>0</v>
      </c>
      <c r="M645" s="36">
        <v>0</v>
      </c>
      <c r="N645" s="36">
        <v>2055</v>
      </c>
      <c r="O645" s="36">
        <v>25</v>
      </c>
      <c r="P645" s="36">
        <v>1.22</v>
      </c>
      <c r="Q645" s="36">
        <v>852</v>
      </c>
      <c r="R645" s="36">
        <v>843</v>
      </c>
      <c r="S645" s="36">
        <v>0</v>
      </c>
      <c r="T645" s="36">
        <v>0</v>
      </c>
      <c r="U645" s="36">
        <v>98.94</v>
      </c>
      <c r="V645" s="36">
        <v>97.73</v>
      </c>
      <c r="W645" s="36">
        <v>843</v>
      </c>
      <c r="X645" s="36">
        <v>14</v>
      </c>
      <c r="Y645" s="36">
        <v>1.68</v>
      </c>
      <c r="Z645" s="36">
        <v>390</v>
      </c>
      <c r="AA645" s="36">
        <v>388.99</v>
      </c>
      <c r="AB645" s="36">
        <v>99.74</v>
      </c>
      <c r="AC645" s="36">
        <v>385</v>
      </c>
      <c r="AD645" s="36">
        <v>379.99</v>
      </c>
      <c r="AE645" s="36">
        <v>98.7</v>
      </c>
      <c r="AF645" s="36">
        <v>10.47</v>
      </c>
      <c r="AG645" s="36">
        <v>7.2166670000000002</v>
      </c>
      <c r="AH645" s="36">
        <v>41</v>
      </c>
      <c r="AI645" s="36">
        <v>68.95</v>
      </c>
      <c r="AJ645" s="46">
        <f t="shared" ca="1" si="11"/>
        <v>4</v>
      </c>
      <c r="AK645" s="47">
        <v>1.6786570743405276</v>
      </c>
      <c r="AL645" s="48">
        <v>19.340399999999967</v>
      </c>
      <c r="AM645" s="1">
        <v>0</v>
      </c>
      <c r="AN645" s="1">
        <v>0</v>
      </c>
      <c r="AO645" s="1">
        <v>1</v>
      </c>
      <c r="AP645" s="1">
        <v>0</v>
      </c>
      <c r="AQ645" s="1">
        <v>0</v>
      </c>
      <c r="AR645" s="36">
        <v>0</v>
      </c>
      <c r="AS645" s="36">
        <v>1</v>
      </c>
      <c r="AT645" s="36">
        <v>6</v>
      </c>
      <c r="AU645" s="36">
        <v>4</v>
      </c>
    </row>
    <row r="646" spans="1:47">
      <c r="A646" s="49">
        <v>41912.666666666664</v>
      </c>
      <c r="B646" s="36" t="s">
        <v>94</v>
      </c>
      <c r="C646" s="36" t="s">
        <v>100</v>
      </c>
      <c r="D646" s="36" t="s">
        <v>261</v>
      </c>
      <c r="E646" s="36" t="s">
        <v>99</v>
      </c>
      <c r="F646" s="36" t="s">
        <v>262</v>
      </c>
      <c r="G646" s="36">
        <v>4</v>
      </c>
      <c r="H646" s="36">
        <v>55</v>
      </c>
      <c r="I646" s="36">
        <v>22.18</v>
      </c>
      <c r="J646" s="36">
        <v>14.9</v>
      </c>
      <c r="K646" s="36">
        <v>1012</v>
      </c>
      <c r="L646" s="36">
        <v>0</v>
      </c>
      <c r="M646" s="36">
        <v>0</v>
      </c>
      <c r="N646" s="36">
        <v>1012</v>
      </c>
      <c r="O646" s="36">
        <v>8</v>
      </c>
      <c r="P646" s="36">
        <v>0.79</v>
      </c>
      <c r="Q646" s="36">
        <v>406</v>
      </c>
      <c r="R646" s="36">
        <v>400</v>
      </c>
      <c r="S646" s="36">
        <v>0</v>
      </c>
      <c r="T646" s="36">
        <v>0</v>
      </c>
      <c r="U646" s="36">
        <v>98.52</v>
      </c>
      <c r="V646" s="36">
        <v>97.74</v>
      </c>
      <c r="W646" s="36">
        <v>400</v>
      </c>
      <c r="X646" s="36">
        <v>5</v>
      </c>
      <c r="Y646" s="36">
        <v>1.22</v>
      </c>
      <c r="Z646" s="36">
        <v>335</v>
      </c>
      <c r="AA646" s="36">
        <v>335</v>
      </c>
      <c r="AB646" s="36">
        <v>100</v>
      </c>
      <c r="AC646" s="36">
        <v>345</v>
      </c>
      <c r="AD646" s="36">
        <v>345</v>
      </c>
      <c r="AE646" s="36">
        <v>100</v>
      </c>
      <c r="AF646" s="36">
        <v>6.23</v>
      </c>
      <c r="AG646" s="36">
        <v>4.055555</v>
      </c>
      <c r="AH646" s="36">
        <v>41.83</v>
      </c>
      <c r="AI646" s="36">
        <v>65.06</v>
      </c>
      <c r="AJ646" s="46">
        <f t="shared" ca="1" si="11"/>
        <v>4</v>
      </c>
      <c r="AK646" s="47">
        <v>1.2195121951219512</v>
      </c>
      <c r="AL646" s="48">
        <v>9.1756000000000206</v>
      </c>
      <c r="AM646" s="1">
        <v>0</v>
      </c>
      <c r="AN646" s="1">
        <v>0</v>
      </c>
      <c r="AO646" s="1">
        <v>1</v>
      </c>
      <c r="AP646" s="1">
        <v>0</v>
      </c>
      <c r="AQ646" s="1">
        <v>0</v>
      </c>
      <c r="AR646" s="36">
        <v>0</v>
      </c>
      <c r="AS646" s="36">
        <v>1</v>
      </c>
      <c r="AT646" s="36">
        <v>5</v>
      </c>
      <c r="AU646" s="36">
        <v>3</v>
      </c>
    </row>
    <row r="647" spans="1:47">
      <c r="A647" s="49">
        <v>41912.666666666664</v>
      </c>
      <c r="B647" s="36" t="s">
        <v>94</v>
      </c>
      <c r="C647" s="36" t="s">
        <v>95</v>
      </c>
      <c r="D647" s="36" t="s">
        <v>1308</v>
      </c>
      <c r="E647" s="36" t="s">
        <v>99</v>
      </c>
      <c r="F647" s="36" t="s">
        <v>1309</v>
      </c>
      <c r="G647" s="36">
        <v>4</v>
      </c>
      <c r="H647" s="36">
        <v>55</v>
      </c>
      <c r="I647" s="36">
        <v>22.78</v>
      </c>
      <c r="J647" s="36">
        <v>15.76</v>
      </c>
      <c r="K647" s="36">
        <v>945</v>
      </c>
      <c r="L647" s="36">
        <v>0</v>
      </c>
      <c r="M647" s="36">
        <v>0</v>
      </c>
      <c r="N647" s="36">
        <v>945</v>
      </c>
      <c r="O647" s="36">
        <v>5</v>
      </c>
      <c r="P647" s="36">
        <v>0.53</v>
      </c>
      <c r="Q647" s="36">
        <v>380</v>
      </c>
      <c r="R647" s="36">
        <v>373</v>
      </c>
      <c r="S647" s="36">
        <v>0</v>
      </c>
      <c r="T647" s="36">
        <v>0</v>
      </c>
      <c r="U647" s="36">
        <v>98.16</v>
      </c>
      <c r="V647" s="36">
        <v>97.64</v>
      </c>
      <c r="W647" s="36">
        <v>373</v>
      </c>
      <c r="X647" s="36">
        <v>2</v>
      </c>
      <c r="Y647" s="36">
        <v>0.54</v>
      </c>
      <c r="Z647" s="36">
        <v>120</v>
      </c>
      <c r="AA647" s="36">
        <v>120</v>
      </c>
      <c r="AB647" s="36">
        <v>100</v>
      </c>
      <c r="AC647" s="36">
        <v>115</v>
      </c>
      <c r="AD647" s="36">
        <v>114</v>
      </c>
      <c r="AE647" s="36">
        <v>99.13</v>
      </c>
      <c r="AF647" s="36">
        <v>3.68</v>
      </c>
      <c r="AG647" s="36">
        <v>0.2111111</v>
      </c>
      <c r="AH647" s="36">
        <v>23.37</v>
      </c>
      <c r="AI647" s="36">
        <v>5.73</v>
      </c>
      <c r="AJ647" s="46">
        <f t="shared" ca="1" si="11"/>
        <v>4</v>
      </c>
      <c r="AK647" s="47">
        <v>0.54495912806539504</v>
      </c>
      <c r="AL647" s="48">
        <v>8.9679999999999964</v>
      </c>
      <c r="AM647" s="1">
        <v>0</v>
      </c>
      <c r="AN647" s="1">
        <v>0</v>
      </c>
      <c r="AO647" s="1">
        <v>1</v>
      </c>
      <c r="AP647" s="1">
        <v>0</v>
      </c>
      <c r="AQ647" s="1">
        <v>0</v>
      </c>
      <c r="AR647" s="36">
        <v>0</v>
      </c>
      <c r="AS647" s="36">
        <v>1</v>
      </c>
      <c r="AT647" s="36">
        <v>0</v>
      </c>
      <c r="AU647" s="36">
        <v>1</v>
      </c>
    </row>
    <row r="648" spans="1:47">
      <c r="A648" s="49">
        <v>41912.375</v>
      </c>
      <c r="B648" s="36" t="s">
        <v>94</v>
      </c>
      <c r="C648" s="36" t="s">
        <v>100</v>
      </c>
      <c r="D648" s="36" t="s">
        <v>207</v>
      </c>
      <c r="E648" s="36" t="s">
        <v>102</v>
      </c>
      <c r="F648" s="36" t="s">
        <v>208</v>
      </c>
      <c r="G648" s="36">
        <v>2</v>
      </c>
      <c r="H648" s="36">
        <v>23</v>
      </c>
      <c r="I648" s="36">
        <v>10.4</v>
      </c>
      <c r="J648" s="36">
        <v>5.08</v>
      </c>
      <c r="K648" s="36">
        <v>3359</v>
      </c>
      <c r="L648" s="36">
        <v>0</v>
      </c>
      <c r="M648" s="36">
        <v>0</v>
      </c>
      <c r="N648" s="36">
        <v>3359</v>
      </c>
      <c r="O648" s="36">
        <v>77</v>
      </c>
      <c r="P648" s="36">
        <v>2.29</v>
      </c>
      <c r="Q648" s="36">
        <v>137</v>
      </c>
      <c r="R648" s="36">
        <v>132</v>
      </c>
      <c r="S648" s="36">
        <v>0</v>
      </c>
      <c r="T648" s="36">
        <v>0</v>
      </c>
      <c r="U648" s="36">
        <v>96.35</v>
      </c>
      <c r="V648" s="36">
        <v>94.14</v>
      </c>
      <c r="W648" s="36">
        <v>132</v>
      </c>
      <c r="X648" s="36">
        <v>1</v>
      </c>
      <c r="Y648" s="36">
        <v>0.81</v>
      </c>
      <c r="Z648" s="36">
        <v>61</v>
      </c>
      <c r="AA648" s="36">
        <v>60</v>
      </c>
      <c r="AB648" s="36">
        <v>98.36</v>
      </c>
      <c r="AC648" s="36">
        <v>58</v>
      </c>
      <c r="AD648" s="36">
        <v>52</v>
      </c>
      <c r="AE648" s="36">
        <v>89.66</v>
      </c>
      <c r="AF648" s="36">
        <v>1.6</v>
      </c>
      <c r="AG648" s="36">
        <v>5.5555559999999997E-3</v>
      </c>
      <c r="AH648" s="36">
        <v>31.47</v>
      </c>
      <c r="AI648" s="36">
        <v>0.35</v>
      </c>
      <c r="AJ648" s="46">
        <f t="shared" ca="1" si="11"/>
        <v>4</v>
      </c>
      <c r="AK648" s="47">
        <v>0.80645161290322576</v>
      </c>
      <c r="AL648" s="48">
        <v>8.0282</v>
      </c>
      <c r="AM648" s="1">
        <v>0</v>
      </c>
      <c r="AN648" s="1">
        <v>1</v>
      </c>
      <c r="AO648" s="1">
        <v>2</v>
      </c>
      <c r="AP648" s="1">
        <v>0</v>
      </c>
      <c r="AQ648" s="1">
        <v>2</v>
      </c>
      <c r="AR648" s="36">
        <v>0</v>
      </c>
      <c r="AS648" s="36">
        <v>1</v>
      </c>
      <c r="AT648" s="36">
        <v>1</v>
      </c>
      <c r="AU648" s="36">
        <v>5</v>
      </c>
    </row>
    <row r="649" spans="1:47">
      <c r="A649" s="49">
        <v>41912.416666666664</v>
      </c>
      <c r="B649" s="36" t="s">
        <v>94</v>
      </c>
      <c r="C649" s="36" t="s">
        <v>101</v>
      </c>
      <c r="D649" s="36" t="s">
        <v>1310</v>
      </c>
      <c r="E649" s="36" t="s">
        <v>102</v>
      </c>
      <c r="F649" s="36" t="s">
        <v>1311</v>
      </c>
      <c r="G649" s="36">
        <v>4</v>
      </c>
      <c r="H649" s="36">
        <v>63</v>
      </c>
      <c r="I649" s="36">
        <v>19.64</v>
      </c>
      <c r="J649" s="36">
        <v>13.18</v>
      </c>
      <c r="K649" s="36">
        <v>997</v>
      </c>
      <c r="L649" s="36">
        <v>0</v>
      </c>
      <c r="M649" s="36">
        <v>0</v>
      </c>
      <c r="N649" s="36">
        <v>997</v>
      </c>
      <c r="O649" s="36">
        <v>3</v>
      </c>
      <c r="P649" s="36">
        <v>0.3</v>
      </c>
      <c r="Q649" s="36">
        <v>402</v>
      </c>
      <c r="R649" s="36">
        <v>401</v>
      </c>
      <c r="S649" s="36">
        <v>0</v>
      </c>
      <c r="T649" s="36">
        <v>0</v>
      </c>
      <c r="U649" s="36">
        <v>99.75</v>
      </c>
      <c r="V649" s="36">
        <v>99.45</v>
      </c>
      <c r="W649" s="36">
        <v>401</v>
      </c>
      <c r="X649" s="36">
        <v>19</v>
      </c>
      <c r="Y649" s="36">
        <v>4.68</v>
      </c>
      <c r="Z649" s="36">
        <v>87</v>
      </c>
      <c r="AA649" s="36">
        <v>85</v>
      </c>
      <c r="AB649" s="36">
        <v>97.7</v>
      </c>
      <c r="AC649" s="36">
        <v>90</v>
      </c>
      <c r="AD649" s="36">
        <v>90</v>
      </c>
      <c r="AE649" s="36">
        <v>100</v>
      </c>
      <c r="AF649" s="36">
        <v>4.79</v>
      </c>
      <c r="AG649" s="36">
        <v>0.1222222</v>
      </c>
      <c r="AH649" s="36">
        <v>36.33</v>
      </c>
      <c r="AI649" s="36">
        <v>2.5499999999999998</v>
      </c>
      <c r="AJ649" s="46">
        <f t="shared" ca="1" si="11"/>
        <v>4</v>
      </c>
      <c r="AK649" s="47">
        <v>4.6798029556650249</v>
      </c>
      <c r="AL649" s="48">
        <v>2.2109999999999888</v>
      </c>
      <c r="AM649" s="1">
        <v>0</v>
      </c>
      <c r="AN649" s="1">
        <v>0</v>
      </c>
      <c r="AO649" s="1">
        <v>1</v>
      </c>
      <c r="AP649" s="1">
        <v>0</v>
      </c>
      <c r="AQ649" s="1">
        <v>0</v>
      </c>
      <c r="AR649" s="36">
        <v>1</v>
      </c>
      <c r="AS649" s="36">
        <v>0</v>
      </c>
      <c r="AT649" s="36">
        <v>1</v>
      </c>
      <c r="AU649" s="36">
        <v>0</v>
      </c>
    </row>
    <row r="650" spans="1:47">
      <c r="A650" s="49">
        <v>41912.5</v>
      </c>
      <c r="B650" s="36" t="s">
        <v>94</v>
      </c>
      <c r="C650" s="36" t="s">
        <v>101</v>
      </c>
      <c r="D650" s="36" t="s">
        <v>1312</v>
      </c>
      <c r="E650" s="36" t="s">
        <v>102</v>
      </c>
      <c r="F650" s="36" t="s">
        <v>1313</v>
      </c>
      <c r="G650" s="36">
        <v>2</v>
      </c>
      <c r="H650" s="36">
        <v>23</v>
      </c>
      <c r="I650" s="36">
        <v>8.93</v>
      </c>
      <c r="J650" s="36">
        <v>4.34</v>
      </c>
      <c r="K650" s="36">
        <v>3838</v>
      </c>
      <c r="L650" s="36">
        <v>0</v>
      </c>
      <c r="M650" s="36">
        <v>0</v>
      </c>
      <c r="N650" s="36">
        <v>3838</v>
      </c>
      <c r="O650" s="36">
        <v>5</v>
      </c>
      <c r="P650" s="36">
        <v>0.13</v>
      </c>
      <c r="Q650" s="36">
        <v>782</v>
      </c>
      <c r="R650" s="36">
        <v>779</v>
      </c>
      <c r="S650" s="36">
        <v>0</v>
      </c>
      <c r="T650" s="36">
        <v>0</v>
      </c>
      <c r="U650" s="36">
        <v>99.62</v>
      </c>
      <c r="V650" s="36">
        <v>99.49</v>
      </c>
      <c r="W650" s="36">
        <v>779</v>
      </c>
      <c r="X650" s="36">
        <v>35</v>
      </c>
      <c r="Y650" s="36">
        <v>4.51</v>
      </c>
      <c r="Z650" s="36">
        <v>35</v>
      </c>
      <c r="AA650" s="36">
        <v>32</v>
      </c>
      <c r="AB650" s="36">
        <v>91.43</v>
      </c>
      <c r="AC650" s="36">
        <v>32</v>
      </c>
      <c r="AD650" s="36">
        <v>31</v>
      </c>
      <c r="AE650" s="36">
        <v>96.88</v>
      </c>
      <c r="AF650" s="36">
        <v>10.1</v>
      </c>
      <c r="AG650" s="36">
        <v>9.5444440000000004</v>
      </c>
      <c r="AH650" s="36">
        <v>232.45</v>
      </c>
      <c r="AI650" s="36">
        <v>94.5</v>
      </c>
      <c r="AJ650" s="46">
        <f t="shared" ca="1" si="11"/>
        <v>4</v>
      </c>
      <c r="AK650" s="47">
        <v>4.4987146529562985</v>
      </c>
      <c r="AL650" s="48">
        <v>3.9882000000000404</v>
      </c>
      <c r="AM650" s="1">
        <v>0</v>
      </c>
      <c r="AN650" s="1">
        <v>0</v>
      </c>
      <c r="AO650" s="1">
        <v>1</v>
      </c>
      <c r="AP650" s="1">
        <v>0</v>
      </c>
      <c r="AQ650" s="1">
        <v>0</v>
      </c>
      <c r="AR650" s="36">
        <v>1</v>
      </c>
      <c r="AS650" s="36">
        <v>0</v>
      </c>
      <c r="AT650" s="36">
        <v>1</v>
      </c>
      <c r="AU650" s="36">
        <v>0</v>
      </c>
    </row>
    <row r="651" spans="1:47">
      <c r="A651" s="49">
        <v>41912.75</v>
      </c>
      <c r="B651" s="36" t="s">
        <v>94</v>
      </c>
      <c r="C651" s="36" t="s">
        <v>100</v>
      </c>
      <c r="D651" s="36" t="s">
        <v>801</v>
      </c>
      <c r="E651" s="36" t="s">
        <v>102</v>
      </c>
      <c r="F651" s="36" t="s">
        <v>802</v>
      </c>
      <c r="G651" s="36">
        <v>2</v>
      </c>
      <c r="H651" s="36">
        <v>23</v>
      </c>
      <c r="I651" s="36">
        <v>9.8699999999999992</v>
      </c>
      <c r="J651" s="36">
        <v>5.08</v>
      </c>
      <c r="K651" s="36">
        <v>959</v>
      </c>
      <c r="L651" s="36">
        <v>0</v>
      </c>
      <c r="M651" s="36">
        <v>0</v>
      </c>
      <c r="N651" s="36">
        <v>959</v>
      </c>
      <c r="O651" s="36">
        <v>4</v>
      </c>
      <c r="P651" s="36">
        <v>0.42</v>
      </c>
      <c r="Q651" s="36">
        <v>266</v>
      </c>
      <c r="R651" s="36">
        <v>265</v>
      </c>
      <c r="S651" s="36">
        <v>0</v>
      </c>
      <c r="T651" s="36">
        <v>0</v>
      </c>
      <c r="U651" s="36">
        <v>99.62</v>
      </c>
      <c r="V651" s="36">
        <v>99.2</v>
      </c>
      <c r="W651" s="36">
        <v>265</v>
      </c>
      <c r="X651" s="36">
        <v>7</v>
      </c>
      <c r="Y651" s="36">
        <v>2.62</v>
      </c>
      <c r="Z651" s="36">
        <v>181</v>
      </c>
      <c r="AA651" s="36">
        <v>176</v>
      </c>
      <c r="AB651" s="36">
        <v>97.24</v>
      </c>
      <c r="AC651" s="36">
        <v>178</v>
      </c>
      <c r="AD651" s="36">
        <v>178</v>
      </c>
      <c r="AE651" s="36">
        <v>100</v>
      </c>
      <c r="AF651" s="36">
        <v>2.74</v>
      </c>
      <c r="AG651" s="36">
        <v>0.34444449999999999</v>
      </c>
      <c r="AH651" s="36">
        <v>53.98</v>
      </c>
      <c r="AI651" s="36">
        <v>12.55</v>
      </c>
      <c r="AJ651" s="46">
        <f t="shared" ca="1" si="11"/>
        <v>4</v>
      </c>
      <c r="AK651" s="47">
        <v>2.6217228464419478</v>
      </c>
      <c r="AL651" s="48">
        <v>2.1279999999999926</v>
      </c>
      <c r="AM651" s="1">
        <v>0</v>
      </c>
      <c r="AN651" s="1">
        <v>0</v>
      </c>
      <c r="AO651" s="1">
        <v>1</v>
      </c>
      <c r="AP651" s="1">
        <v>0</v>
      </c>
      <c r="AQ651" s="1">
        <v>0</v>
      </c>
      <c r="AR651" s="36">
        <v>1</v>
      </c>
      <c r="AS651" s="36">
        <v>0</v>
      </c>
      <c r="AT651" s="36">
        <v>3</v>
      </c>
      <c r="AU651" s="36">
        <v>1</v>
      </c>
    </row>
    <row r="652" spans="1:47">
      <c r="A652" s="49">
        <v>41912.75</v>
      </c>
      <c r="B652" s="36" t="s">
        <v>94</v>
      </c>
      <c r="C652" s="36" t="s">
        <v>100</v>
      </c>
      <c r="D652" s="36" t="s">
        <v>283</v>
      </c>
      <c r="E652" s="36" t="s">
        <v>102</v>
      </c>
      <c r="F652" s="36" t="s">
        <v>284</v>
      </c>
      <c r="G652" s="36">
        <v>2</v>
      </c>
      <c r="H652" s="36">
        <v>23</v>
      </c>
      <c r="I652" s="36">
        <v>10.64</v>
      </c>
      <c r="J652" s="36">
        <v>5.84</v>
      </c>
      <c r="K652" s="36">
        <v>988</v>
      </c>
      <c r="L652" s="36">
        <v>0</v>
      </c>
      <c r="M652" s="36">
        <v>0</v>
      </c>
      <c r="N652" s="36">
        <v>988</v>
      </c>
      <c r="O652" s="36">
        <v>22</v>
      </c>
      <c r="P652" s="36">
        <v>2.23</v>
      </c>
      <c r="Q652" s="36">
        <v>406</v>
      </c>
      <c r="R652" s="36">
        <v>403</v>
      </c>
      <c r="S652" s="36">
        <v>0</v>
      </c>
      <c r="T652" s="36">
        <v>0</v>
      </c>
      <c r="U652" s="36">
        <v>99.26</v>
      </c>
      <c r="V652" s="36">
        <v>97.05</v>
      </c>
      <c r="W652" s="36">
        <v>403</v>
      </c>
      <c r="X652" s="36">
        <v>4</v>
      </c>
      <c r="Y652" s="36">
        <v>0.97</v>
      </c>
      <c r="Z652" s="36">
        <v>784</v>
      </c>
      <c r="AA652" s="36">
        <v>782.98</v>
      </c>
      <c r="AB652" s="36">
        <v>99.87</v>
      </c>
      <c r="AC652" s="36">
        <v>793</v>
      </c>
      <c r="AD652" s="36">
        <v>791.02</v>
      </c>
      <c r="AE652" s="36">
        <v>99.75</v>
      </c>
      <c r="AF652" s="36">
        <v>4.87</v>
      </c>
      <c r="AG652" s="36">
        <v>2.855556</v>
      </c>
      <c r="AH652" s="36">
        <v>83.3</v>
      </c>
      <c r="AI652" s="36">
        <v>58.68</v>
      </c>
      <c r="AJ652" s="46">
        <f t="shared" ca="1" si="11"/>
        <v>4</v>
      </c>
      <c r="AK652" s="47">
        <v>0.97314130011677702</v>
      </c>
      <c r="AL652" s="48">
        <v>11.977000000000011</v>
      </c>
      <c r="AM652" s="1">
        <v>0</v>
      </c>
      <c r="AN652" s="1">
        <v>0</v>
      </c>
      <c r="AO652" s="1">
        <v>1</v>
      </c>
      <c r="AP652" s="1">
        <v>0</v>
      </c>
      <c r="AQ652" s="1">
        <v>0</v>
      </c>
      <c r="AR652" s="36">
        <v>0</v>
      </c>
      <c r="AS652" s="36">
        <v>1</v>
      </c>
      <c r="AT652" s="36">
        <v>1</v>
      </c>
      <c r="AU652" s="36">
        <v>2</v>
      </c>
    </row>
    <row r="653" spans="1:47">
      <c r="A653" s="49">
        <v>41912.75</v>
      </c>
      <c r="B653" s="36" t="s">
        <v>94</v>
      </c>
      <c r="C653" s="36" t="s">
        <v>100</v>
      </c>
      <c r="D653" s="36" t="s">
        <v>283</v>
      </c>
      <c r="E653" s="36" t="s">
        <v>102</v>
      </c>
      <c r="F653" s="36" t="s">
        <v>341</v>
      </c>
      <c r="G653" s="36">
        <v>2</v>
      </c>
      <c r="H653" s="36">
        <v>23</v>
      </c>
      <c r="I653" s="36">
        <v>10.41</v>
      </c>
      <c r="J653" s="36">
        <v>5.08</v>
      </c>
      <c r="K653" s="36">
        <v>1045</v>
      </c>
      <c r="L653" s="36">
        <v>0</v>
      </c>
      <c r="M653" s="36">
        <v>0</v>
      </c>
      <c r="N653" s="36">
        <v>1045</v>
      </c>
      <c r="O653" s="36">
        <v>8</v>
      </c>
      <c r="P653" s="36">
        <v>0.77</v>
      </c>
      <c r="Q653" s="36">
        <v>467</v>
      </c>
      <c r="R653" s="36">
        <v>460</v>
      </c>
      <c r="S653" s="36">
        <v>0</v>
      </c>
      <c r="T653" s="36">
        <v>0</v>
      </c>
      <c r="U653" s="36">
        <v>98.5</v>
      </c>
      <c r="V653" s="36">
        <v>97.74</v>
      </c>
      <c r="W653" s="36">
        <v>460</v>
      </c>
      <c r="X653" s="36">
        <v>6</v>
      </c>
      <c r="Y653" s="36">
        <v>1.29</v>
      </c>
      <c r="Z653" s="36">
        <v>961</v>
      </c>
      <c r="AA653" s="36">
        <v>953.02</v>
      </c>
      <c r="AB653" s="36">
        <v>99.17</v>
      </c>
      <c r="AC653" s="36">
        <v>976</v>
      </c>
      <c r="AD653" s="36">
        <v>958.04</v>
      </c>
      <c r="AE653" s="36">
        <v>98.16</v>
      </c>
      <c r="AF653" s="36">
        <v>5.87</v>
      </c>
      <c r="AG653" s="36">
        <v>2.983333</v>
      </c>
      <c r="AH653" s="36">
        <v>115.39</v>
      </c>
      <c r="AI653" s="36">
        <v>50.85</v>
      </c>
      <c r="AJ653" s="46">
        <f t="shared" ca="1" si="11"/>
        <v>4</v>
      </c>
      <c r="AK653" s="47">
        <v>1.2902670852866545</v>
      </c>
      <c r="AL653" s="48">
        <v>10.554200000000023</v>
      </c>
      <c r="AM653" s="1">
        <v>0</v>
      </c>
      <c r="AN653" s="1">
        <v>0</v>
      </c>
      <c r="AO653" s="1">
        <v>1</v>
      </c>
      <c r="AP653" s="1">
        <v>0</v>
      </c>
      <c r="AQ653" s="1">
        <v>0</v>
      </c>
      <c r="AR653" s="36">
        <v>0</v>
      </c>
      <c r="AS653" s="36">
        <v>1</v>
      </c>
      <c r="AT653" s="36">
        <v>2</v>
      </c>
      <c r="AU653" s="36">
        <v>6</v>
      </c>
    </row>
    <row r="654" spans="1:47">
      <c r="A654" s="49">
        <v>41912.75</v>
      </c>
      <c r="B654" s="36" t="s">
        <v>94</v>
      </c>
      <c r="C654" s="36" t="s">
        <v>100</v>
      </c>
      <c r="D654" s="36" t="s">
        <v>283</v>
      </c>
      <c r="E654" s="36" t="s">
        <v>102</v>
      </c>
      <c r="F654" s="36" t="s">
        <v>1314</v>
      </c>
      <c r="G654" s="36">
        <v>2</v>
      </c>
      <c r="H654" s="36">
        <v>23</v>
      </c>
      <c r="I654" s="36">
        <v>10.37</v>
      </c>
      <c r="J654" s="36">
        <v>5.08</v>
      </c>
      <c r="K654" s="36">
        <v>829</v>
      </c>
      <c r="L654" s="36">
        <v>0</v>
      </c>
      <c r="M654" s="36">
        <v>0</v>
      </c>
      <c r="N654" s="36">
        <v>829</v>
      </c>
      <c r="O654" s="36">
        <v>3</v>
      </c>
      <c r="P654" s="36">
        <v>0.36</v>
      </c>
      <c r="Q654" s="36">
        <v>288</v>
      </c>
      <c r="R654" s="36">
        <v>288</v>
      </c>
      <c r="S654" s="36">
        <v>0</v>
      </c>
      <c r="T654" s="36">
        <v>0</v>
      </c>
      <c r="U654" s="36">
        <v>100</v>
      </c>
      <c r="V654" s="36">
        <v>99.64</v>
      </c>
      <c r="W654" s="36">
        <v>288</v>
      </c>
      <c r="X654" s="36">
        <v>6</v>
      </c>
      <c r="Y654" s="36">
        <v>2.11</v>
      </c>
      <c r="Z654" s="36">
        <v>723</v>
      </c>
      <c r="AA654" s="36">
        <v>721.99</v>
      </c>
      <c r="AB654" s="36">
        <v>99.86</v>
      </c>
      <c r="AC654" s="36">
        <v>729</v>
      </c>
      <c r="AD654" s="36">
        <v>719.01</v>
      </c>
      <c r="AE654" s="36">
        <v>98.63</v>
      </c>
      <c r="AF654" s="36">
        <v>3.86</v>
      </c>
      <c r="AG654" s="36">
        <v>1.838889</v>
      </c>
      <c r="AH654" s="36">
        <v>75.84</v>
      </c>
      <c r="AI654" s="36">
        <v>47.69</v>
      </c>
      <c r="AJ654" s="46">
        <f t="shared" ca="1" si="11"/>
        <v>4</v>
      </c>
      <c r="AK654" s="47">
        <v>2.1051154304961055</v>
      </c>
      <c r="AL654" s="48">
        <v>1.0367999999999984</v>
      </c>
      <c r="AM654" s="1">
        <v>0</v>
      </c>
      <c r="AN654" s="1">
        <v>0</v>
      </c>
      <c r="AO654" s="1">
        <v>1</v>
      </c>
      <c r="AP654" s="1">
        <v>0</v>
      </c>
      <c r="AQ654" s="1">
        <v>0</v>
      </c>
      <c r="AR654" s="36">
        <v>1</v>
      </c>
      <c r="AS654" s="36">
        <v>0</v>
      </c>
      <c r="AT654" s="36">
        <v>2</v>
      </c>
      <c r="AU654" s="36">
        <v>0</v>
      </c>
    </row>
    <row r="655" spans="1:47">
      <c r="A655" s="49">
        <v>41912.75</v>
      </c>
      <c r="B655" s="36" t="s">
        <v>94</v>
      </c>
      <c r="C655" s="36" t="s">
        <v>101</v>
      </c>
      <c r="D655" s="36" t="s">
        <v>858</v>
      </c>
      <c r="E655" s="36" t="s">
        <v>102</v>
      </c>
      <c r="F655" s="36" t="s">
        <v>859</v>
      </c>
      <c r="G655" s="36">
        <v>2</v>
      </c>
      <c r="H655" s="36">
        <v>23</v>
      </c>
      <c r="I655" s="36">
        <v>10.24</v>
      </c>
      <c r="J655" s="36">
        <v>5.08</v>
      </c>
      <c r="K655" s="36">
        <v>1895</v>
      </c>
      <c r="L655" s="36">
        <v>0</v>
      </c>
      <c r="M655" s="36">
        <v>0</v>
      </c>
      <c r="N655" s="36">
        <v>1895</v>
      </c>
      <c r="O655" s="36">
        <v>5</v>
      </c>
      <c r="P655" s="36">
        <v>0.26</v>
      </c>
      <c r="Q655" s="36">
        <v>368</v>
      </c>
      <c r="R655" s="36">
        <v>362</v>
      </c>
      <c r="S655" s="36">
        <v>0</v>
      </c>
      <c r="T655" s="36">
        <v>0</v>
      </c>
      <c r="U655" s="36">
        <v>98.37</v>
      </c>
      <c r="V655" s="36">
        <v>98.11</v>
      </c>
      <c r="W655" s="36">
        <v>362</v>
      </c>
      <c r="X655" s="36">
        <v>13</v>
      </c>
      <c r="Y655" s="36">
        <v>3.59</v>
      </c>
      <c r="Z655" s="36">
        <v>60</v>
      </c>
      <c r="AA655" s="36">
        <v>56</v>
      </c>
      <c r="AB655" s="36">
        <v>93.33</v>
      </c>
      <c r="AC655" s="36">
        <v>65</v>
      </c>
      <c r="AD655" s="36">
        <v>56</v>
      </c>
      <c r="AE655" s="36">
        <v>86.15</v>
      </c>
      <c r="AF655" s="36">
        <v>4.07</v>
      </c>
      <c r="AG655" s="36">
        <v>1.1333329999999999</v>
      </c>
      <c r="AH655" s="36">
        <v>80.099999999999994</v>
      </c>
      <c r="AI655" s="36">
        <v>27.83</v>
      </c>
      <c r="AJ655" s="46">
        <f t="shared" ca="1" si="11"/>
        <v>4</v>
      </c>
      <c r="AK655" s="47">
        <v>3.5911602209944751</v>
      </c>
      <c r="AL655" s="48">
        <v>6.9552000000000023</v>
      </c>
      <c r="AM655" s="1">
        <v>0</v>
      </c>
      <c r="AN655" s="1">
        <v>0</v>
      </c>
      <c r="AO655" s="1">
        <v>1</v>
      </c>
      <c r="AP655" s="1">
        <v>0</v>
      </c>
      <c r="AQ655" s="1">
        <v>0</v>
      </c>
      <c r="AR655" s="36">
        <v>1</v>
      </c>
      <c r="AS655" s="36">
        <v>0</v>
      </c>
      <c r="AT655" s="36">
        <v>1</v>
      </c>
      <c r="AU655" s="36">
        <v>1</v>
      </c>
    </row>
    <row r="656" spans="1:47">
      <c r="A656" s="49">
        <v>41912.75</v>
      </c>
      <c r="B656" s="36" t="s">
        <v>94</v>
      </c>
      <c r="C656" s="36" t="s">
        <v>101</v>
      </c>
      <c r="D656" s="36" t="s">
        <v>342</v>
      </c>
      <c r="E656" s="36" t="s">
        <v>102</v>
      </c>
      <c r="F656" s="36" t="s">
        <v>1111</v>
      </c>
      <c r="G656" s="36">
        <v>3</v>
      </c>
      <c r="H656" s="36">
        <v>39</v>
      </c>
      <c r="I656" s="36">
        <v>16.18</v>
      </c>
      <c r="J656" s="36">
        <v>9.83</v>
      </c>
      <c r="K656" s="36">
        <v>2557</v>
      </c>
      <c r="L656" s="36">
        <v>0</v>
      </c>
      <c r="M656" s="36">
        <v>0</v>
      </c>
      <c r="N656" s="36">
        <v>2557</v>
      </c>
      <c r="O656" s="36">
        <v>27</v>
      </c>
      <c r="P656" s="36">
        <v>1.06</v>
      </c>
      <c r="Q656" s="36">
        <v>772</v>
      </c>
      <c r="R656" s="36">
        <v>761</v>
      </c>
      <c r="S656" s="36">
        <v>0</v>
      </c>
      <c r="T656" s="36">
        <v>0</v>
      </c>
      <c r="U656" s="36">
        <v>98.58</v>
      </c>
      <c r="V656" s="36">
        <v>97.54</v>
      </c>
      <c r="W656" s="36">
        <v>761</v>
      </c>
      <c r="X656" s="36">
        <v>16</v>
      </c>
      <c r="Y656" s="36">
        <v>2.2999999999999998</v>
      </c>
      <c r="Z656" s="36">
        <v>353</v>
      </c>
      <c r="AA656" s="36">
        <v>344</v>
      </c>
      <c r="AB656" s="36">
        <v>97.45</v>
      </c>
      <c r="AC656" s="36">
        <v>282</v>
      </c>
      <c r="AD656" s="36">
        <v>277.01</v>
      </c>
      <c r="AE656" s="36">
        <v>98.23</v>
      </c>
      <c r="AF656" s="36">
        <v>9.09</v>
      </c>
      <c r="AG656" s="36">
        <v>7.2277779999999998</v>
      </c>
      <c r="AH656" s="36">
        <v>92.54</v>
      </c>
      <c r="AI656" s="36">
        <v>79.47</v>
      </c>
      <c r="AJ656" s="46">
        <f t="shared" ca="1" si="11"/>
        <v>4</v>
      </c>
      <c r="AK656" s="47">
        <v>2.3054422846933043</v>
      </c>
      <c r="AL656" s="48">
        <v>18.991199999999949</v>
      </c>
      <c r="AM656" s="1">
        <v>0</v>
      </c>
      <c r="AN656" s="1">
        <v>0</v>
      </c>
      <c r="AO656" s="1">
        <v>2</v>
      </c>
      <c r="AP656" s="1">
        <v>0</v>
      </c>
      <c r="AQ656" s="1">
        <v>0</v>
      </c>
      <c r="AR656" s="36">
        <v>1</v>
      </c>
      <c r="AS656" s="36">
        <v>1</v>
      </c>
      <c r="AT656" s="36">
        <v>2</v>
      </c>
      <c r="AU656" s="36">
        <v>2</v>
      </c>
    </row>
    <row r="657" spans="1:47">
      <c r="A657" s="49">
        <v>41912.75</v>
      </c>
      <c r="B657" s="36" t="s">
        <v>94</v>
      </c>
      <c r="C657" s="36" t="s">
        <v>101</v>
      </c>
      <c r="D657" s="36" t="s">
        <v>443</v>
      </c>
      <c r="E657" s="36" t="s">
        <v>102</v>
      </c>
      <c r="F657" s="36" t="s">
        <v>444</v>
      </c>
      <c r="G657" s="36">
        <v>2</v>
      </c>
      <c r="H657" s="36">
        <v>23</v>
      </c>
      <c r="I657" s="36">
        <v>10.96</v>
      </c>
      <c r="J657" s="36">
        <v>5.84</v>
      </c>
      <c r="K657" s="36">
        <v>705</v>
      </c>
      <c r="L657" s="36">
        <v>0</v>
      </c>
      <c r="M657" s="36">
        <v>0</v>
      </c>
      <c r="N657" s="36">
        <v>705</v>
      </c>
      <c r="O657" s="36">
        <v>7</v>
      </c>
      <c r="P657" s="36">
        <v>0.99</v>
      </c>
      <c r="Q657" s="36">
        <v>363</v>
      </c>
      <c r="R657" s="36">
        <v>360</v>
      </c>
      <c r="S657" s="36">
        <v>0</v>
      </c>
      <c r="T657" s="36">
        <v>0</v>
      </c>
      <c r="U657" s="36">
        <v>99.17</v>
      </c>
      <c r="V657" s="36">
        <v>98.19</v>
      </c>
      <c r="W657" s="36">
        <v>360</v>
      </c>
      <c r="X657" s="36">
        <v>14</v>
      </c>
      <c r="Y657" s="36">
        <v>3.85</v>
      </c>
      <c r="Z657" s="36">
        <v>54</v>
      </c>
      <c r="AA657" s="36">
        <v>49</v>
      </c>
      <c r="AB657" s="36">
        <v>90.74</v>
      </c>
      <c r="AC657" s="36">
        <v>67</v>
      </c>
      <c r="AD657" s="36">
        <v>53</v>
      </c>
      <c r="AE657" s="36">
        <v>79.099999999999994</v>
      </c>
      <c r="AF657" s="36">
        <v>4.0199999999999996</v>
      </c>
      <c r="AG657" s="36">
        <v>0.35555560000000003</v>
      </c>
      <c r="AH657" s="36">
        <v>68.75</v>
      </c>
      <c r="AI657" s="36">
        <v>8.85</v>
      </c>
      <c r="AJ657" s="46">
        <f t="shared" ca="1" si="11"/>
        <v>4</v>
      </c>
      <c r="AK657" s="47">
        <v>3.8461538461538463</v>
      </c>
      <c r="AL657" s="48">
        <v>6.5703000000000085</v>
      </c>
      <c r="AM657" s="1">
        <v>0</v>
      </c>
      <c r="AN657" s="1">
        <v>0</v>
      </c>
      <c r="AO657" s="1">
        <v>1</v>
      </c>
      <c r="AP657" s="1">
        <v>2</v>
      </c>
      <c r="AQ657" s="1">
        <v>0</v>
      </c>
      <c r="AR657" s="36">
        <v>1</v>
      </c>
      <c r="AS657" s="36">
        <v>0</v>
      </c>
      <c r="AT657" s="36">
        <v>4</v>
      </c>
      <c r="AU657" s="36">
        <v>3</v>
      </c>
    </row>
    <row r="658" spans="1:47">
      <c r="A658" s="49">
        <v>41912.75</v>
      </c>
      <c r="B658" s="36" t="s">
        <v>94</v>
      </c>
      <c r="C658" s="36" t="s">
        <v>101</v>
      </c>
      <c r="D658" s="36" t="s">
        <v>443</v>
      </c>
      <c r="E658" s="36" t="s">
        <v>102</v>
      </c>
      <c r="F658" s="36" t="s">
        <v>1315</v>
      </c>
      <c r="G658" s="36">
        <v>2</v>
      </c>
      <c r="H658" s="36">
        <v>23</v>
      </c>
      <c r="I658" s="36">
        <v>10.66</v>
      </c>
      <c r="J658" s="36">
        <v>5.84</v>
      </c>
      <c r="K658" s="36">
        <v>1343</v>
      </c>
      <c r="L658" s="36">
        <v>0</v>
      </c>
      <c r="M658" s="36">
        <v>0</v>
      </c>
      <c r="N658" s="36">
        <v>1343</v>
      </c>
      <c r="O658" s="36">
        <v>10</v>
      </c>
      <c r="P658" s="36">
        <v>0.74</v>
      </c>
      <c r="Q658" s="36">
        <v>602</v>
      </c>
      <c r="R658" s="36">
        <v>593</v>
      </c>
      <c r="S658" s="36">
        <v>0</v>
      </c>
      <c r="T658" s="36">
        <v>0</v>
      </c>
      <c r="U658" s="36">
        <v>98.5</v>
      </c>
      <c r="V658" s="36">
        <v>97.77</v>
      </c>
      <c r="W658" s="36">
        <v>593</v>
      </c>
      <c r="X658" s="36">
        <v>8</v>
      </c>
      <c r="Y658" s="36">
        <v>1.35</v>
      </c>
      <c r="Z658" s="36">
        <v>32</v>
      </c>
      <c r="AA658" s="36">
        <v>31</v>
      </c>
      <c r="AB658" s="36">
        <v>96.88</v>
      </c>
      <c r="AC658" s="36">
        <v>37</v>
      </c>
      <c r="AD658" s="36">
        <v>31</v>
      </c>
      <c r="AE658" s="36">
        <v>83.78</v>
      </c>
      <c r="AF658" s="36">
        <v>6.74</v>
      </c>
      <c r="AG658" s="36">
        <v>5.355556</v>
      </c>
      <c r="AH658" s="36">
        <v>115.45</v>
      </c>
      <c r="AI658" s="36">
        <v>79.41</v>
      </c>
      <c r="AJ658" s="46">
        <f t="shared" ca="1" si="11"/>
        <v>4</v>
      </c>
      <c r="AK658" s="47">
        <v>1.3490725126475547</v>
      </c>
      <c r="AL658" s="48">
        <v>13.424600000000023</v>
      </c>
      <c r="AM658" s="1">
        <v>0</v>
      </c>
      <c r="AN658" s="1">
        <v>0</v>
      </c>
      <c r="AO658" s="1">
        <v>1</v>
      </c>
      <c r="AP658" s="1">
        <v>0</v>
      </c>
      <c r="AQ658" s="1">
        <v>0</v>
      </c>
      <c r="AR658" s="36">
        <v>0</v>
      </c>
      <c r="AS658" s="36">
        <v>1</v>
      </c>
      <c r="AT658" s="36">
        <v>0</v>
      </c>
      <c r="AU658" s="36">
        <v>1</v>
      </c>
    </row>
    <row r="659" spans="1:47">
      <c r="A659" s="49">
        <v>41912.75</v>
      </c>
      <c r="B659" s="36" t="s">
        <v>94</v>
      </c>
      <c r="C659" s="36" t="s">
        <v>101</v>
      </c>
      <c r="D659" s="36" t="s">
        <v>443</v>
      </c>
      <c r="E659" s="36" t="s">
        <v>102</v>
      </c>
      <c r="F659" s="36" t="s">
        <v>448</v>
      </c>
      <c r="G659" s="36">
        <v>2</v>
      </c>
      <c r="H659" s="36">
        <v>23</v>
      </c>
      <c r="I659" s="36">
        <v>10.76</v>
      </c>
      <c r="J659" s="36">
        <v>5.84</v>
      </c>
      <c r="K659" s="36">
        <v>469</v>
      </c>
      <c r="L659" s="36">
        <v>0</v>
      </c>
      <c r="M659" s="36">
        <v>0</v>
      </c>
      <c r="N659" s="36">
        <v>469</v>
      </c>
      <c r="O659" s="36">
        <v>6</v>
      </c>
      <c r="P659" s="36">
        <v>1.28</v>
      </c>
      <c r="Q659" s="36">
        <v>175</v>
      </c>
      <c r="R659" s="36">
        <v>169</v>
      </c>
      <c r="S659" s="36">
        <v>0</v>
      </c>
      <c r="T659" s="36">
        <v>0</v>
      </c>
      <c r="U659" s="36">
        <v>96.57</v>
      </c>
      <c r="V659" s="36">
        <v>95.33</v>
      </c>
      <c r="W659" s="36">
        <v>169</v>
      </c>
      <c r="X659" s="36">
        <v>8</v>
      </c>
      <c r="Y659" s="36">
        <v>4.68</v>
      </c>
      <c r="Z659" s="36">
        <v>24</v>
      </c>
      <c r="AA659" s="36">
        <v>24</v>
      </c>
      <c r="AB659" s="36">
        <v>100</v>
      </c>
      <c r="AC659" s="36">
        <v>26</v>
      </c>
      <c r="AD659" s="36">
        <v>26</v>
      </c>
      <c r="AE659" s="36">
        <v>100</v>
      </c>
      <c r="AF659" s="36">
        <v>2.85</v>
      </c>
      <c r="AG659" s="36">
        <v>0.35</v>
      </c>
      <c r="AH659" s="36">
        <v>48.78</v>
      </c>
      <c r="AI659" s="36">
        <v>12.28</v>
      </c>
      <c r="AJ659" s="46">
        <f t="shared" ca="1" si="11"/>
        <v>4</v>
      </c>
      <c r="AK659" s="47">
        <v>4.6783625730994149</v>
      </c>
      <c r="AL659" s="48">
        <v>8.172500000000003</v>
      </c>
      <c r="AM659" s="1">
        <v>0</v>
      </c>
      <c r="AN659" s="1">
        <v>0</v>
      </c>
      <c r="AO659" s="1">
        <v>2</v>
      </c>
      <c r="AP659" s="1">
        <v>2</v>
      </c>
      <c r="AQ659" s="1">
        <v>3</v>
      </c>
      <c r="AR659" s="36">
        <v>1</v>
      </c>
      <c r="AS659" s="36">
        <v>1</v>
      </c>
      <c r="AT659" s="36">
        <v>7</v>
      </c>
      <c r="AU659" s="36">
        <v>6</v>
      </c>
    </row>
    <row r="660" spans="1:47">
      <c r="A660" s="49">
        <v>41912.75</v>
      </c>
      <c r="B660" s="36" t="s">
        <v>94</v>
      </c>
      <c r="C660" s="36" t="s">
        <v>101</v>
      </c>
      <c r="D660" s="36" t="s">
        <v>343</v>
      </c>
      <c r="E660" s="36" t="s">
        <v>102</v>
      </c>
      <c r="F660" s="36" t="s">
        <v>650</v>
      </c>
      <c r="G660" s="36">
        <v>2</v>
      </c>
      <c r="H660" s="36">
        <v>31</v>
      </c>
      <c r="I660" s="36">
        <v>9.7899999999999991</v>
      </c>
      <c r="J660" s="36">
        <v>5.08</v>
      </c>
      <c r="K660" s="36">
        <v>969</v>
      </c>
      <c r="L660" s="36">
        <v>0</v>
      </c>
      <c r="M660" s="36">
        <v>0</v>
      </c>
      <c r="N660" s="36">
        <v>969</v>
      </c>
      <c r="O660" s="36">
        <v>3</v>
      </c>
      <c r="P660" s="36">
        <v>0.31</v>
      </c>
      <c r="Q660" s="36">
        <v>329</v>
      </c>
      <c r="R660" s="36">
        <v>326</v>
      </c>
      <c r="S660" s="36">
        <v>0</v>
      </c>
      <c r="T660" s="36">
        <v>0</v>
      </c>
      <c r="U660" s="36">
        <v>99.09</v>
      </c>
      <c r="V660" s="36">
        <v>98.78</v>
      </c>
      <c r="W660" s="36">
        <v>326</v>
      </c>
      <c r="X660" s="36">
        <v>10</v>
      </c>
      <c r="Y660" s="36">
        <v>3.13</v>
      </c>
      <c r="Z660" s="36">
        <v>105</v>
      </c>
      <c r="AA660" s="36">
        <v>102</v>
      </c>
      <c r="AB660" s="36">
        <v>97.14</v>
      </c>
      <c r="AC660" s="36">
        <v>99</v>
      </c>
      <c r="AD660" s="36">
        <v>95</v>
      </c>
      <c r="AE660" s="36">
        <v>95.96</v>
      </c>
      <c r="AF660" s="36">
        <v>2.84</v>
      </c>
      <c r="AG660" s="36">
        <v>0.40555550000000001</v>
      </c>
      <c r="AH660" s="36">
        <v>55.95</v>
      </c>
      <c r="AI660" s="36">
        <v>14.26</v>
      </c>
      <c r="AJ660" s="46">
        <f t="shared" ca="1" si="11"/>
        <v>4</v>
      </c>
      <c r="AK660" s="47">
        <v>3.1347962382445136</v>
      </c>
      <c r="AL660" s="48">
        <v>4.0137999999999963</v>
      </c>
      <c r="AM660" s="1">
        <v>0</v>
      </c>
      <c r="AN660" s="1">
        <v>0</v>
      </c>
      <c r="AO660" s="1">
        <v>1</v>
      </c>
      <c r="AP660" s="1">
        <v>0</v>
      </c>
      <c r="AQ660" s="1">
        <v>0</v>
      </c>
      <c r="AR660" s="36">
        <v>1</v>
      </c>
      <c r="AS660" s="36">
        <v>0</v>
      </c>
      <c r="AT660" s="36">
        <v>1</v>
      </c>
      <c r="AU660" s="36">
        <v>1</v>
      </c>
    </row>
    <row r="661" spans="1:47">
      <c r="A661" s="49">
        <v>41912.75</v>
      </c>
      <c r="B661" s="36" t="s">
        <v>94</v>
      </c>
      <c r="C661" s="36" t="s">
        <v>101</v>
      </c>
      <c r="D661" s="36" t="s">
        <v>522</v>
      </c>
      <c r="E661" s="36" t="s">
        <v>102</v>
      </c>
      <c r="F661" s="36" t="s">
        <v>771</v>
      </c>
      <c r="G661" s="36">
        <v>2</v>
      </c>
      <c r="H661" s="36">
        <v>23</v>
      </c>
      <c r="I661" s="36">
        <v>10.59</v>
      </c>
      <c r="J661" s="36">
        <v>5.84</v>
      </c>
      <c r="K661" s="36">
        <v>1608</v>
      </c>
      <c r="L661" s="36">
        <v>0</v>
      </c>
      <c r="M661" s="36">
        <v>0</v>
      </c>
      <c r="N661" s="36">
        <v>1608</v>
      </c>
      <c r="O661" s="36">
        <v>14</v>
      </c>
      <c r="P661" s="36">
        <v>0.87</v>
      </c>
      <c r="Q661" s="36">
        <v>507</v>
      </c>
      <c r="R661" s="36">
        <v>500</v>
      </c>
      <c r="S661" s="36">
        <v>0</v>
      </c>
      <c r="T661" s="36">
        <v>0</v>
      </c>
      <c r="U661" s="36">
        <v>98.62</v>
      </c>
      <c r="V661" s="36">
        <v>97.76</v>
      </c>
      <c r="W661" s="36">
        <v>500</v>
      </c>
      <c r="X661" s="36">
        <v>3</v>
      </c>
      <c r="Y661" s="36">
        <v>0.59</v>
      </c>
      <c r="Z661" s="36">
        <v>232</v>
      </c>
      <c r="AA661" s="36">
        <v>224.99</v>
      </c>
      <c r="AB661" s="36">
        <v>96.98</v>
      </c>
      <c r="AC661" s="36">
        <v>272</v>
      </c>
      <c r="AD661" s="36">
        <v>230</v>
      </c>
      <c r="AE661" s="36">
        <v>84.56</v>
      </c>
      <c r="AF661" s="36">
        <v>4.8899999999999997</v>
      </c>
      <c r="AG661" s="36">
        <v>4</v>
      </c>
      <c r="AH661" s="36">
        <v>83.78</v>
      </c>
      <c r="AI661" s="36">
        <v>81.73</v>
      </c>
      <c r="AJ661" s="46">
        <f t="shared" ca="1" si="11"/>
        <v>4</v>
      </c>
      <c r="AK661" s="47">
        <v>0.59404764262093823</v>
      </c>
      <c r="AL661" s="48">
        <v>11.356799999999973</v>
      </c>
      <c r="AM661" s="1">
        <v>0</v>
      </c>
      <c r="AN661" s="1">
        <v>0</v>
      </c>
      <c r="AO661" s="1">
        <v>1</v>
      </c>
      <c r="AP661" s="1">
        <v>0</v>
      </c>
      <c r="AQ661" s="1">
        <v>0</v>
      </c>
      <c r="AR661" s="36">
        <v>0</v>
      </c>
      <c r="AS661" s="36">
        <v>1</v>
      </c>
      <c r="AT661" s="36">
        <v>0</v>
      </c>
      <c r="AU661" s="36">
        <v>1</v>
      </c>
    </row>
    <row r="662" spans="1:47">
      <c r="A662" s="49">
        <v>41912.75</v>
      </c>
      <c r="B662" s="36" t="s">
        <v>94</v>
      </c>
      <c r="C662" s="36" t="s">
        <v>101</v>
      </c>
      <c r="D662" s="36" t="s">
        <v>326</v>
      </c>
      <c r="E662" s="36" t="s">
        <v>102</v>
      </c>
      <c r="F662" s="36" t="s">
        <v>327</v>
      </c>
      <c r="G662" s="36">
        <v>2</v>
      </c>
      <c r="H662" s="36">
        <v>23</v>
      </c>
      <c r="I662" s="36">
        <v>10.73</v>
      </c>
      <c r="J662" s="36">
        <v>5.84</v>
      </c>
      <c r="K662" s="36">
        <v>498</v>
      </c>
      <c r="L662" s="36">
        <v>0</v>
      </c>
      <c r="M662" s="36">
        <v>0</v>
      </c>
      <c r="N662" s="36">
        <v>498</v>
      </c>
      <c r="O662" s="36">
        <v>2</v>
      </c>
      <c r="P662" s="36">
        <v>0.4</v>
      </c>
      <c r="Q662" s="36">
        <v>248</v>
      </c>
      <c r="R662" s="36">
        <v>243</v>
      </c>
      <c r="S662" s="36">
        <v>0</v>
      </c>
      <c r="T662" s="36">
        <v>0</v>
      </c>
      <c r="U662" s="36">
        <v>97.98</v>
      </c>
      <c r="V662" s="36">
        <v>97.59</v>
      </c>
      <c r="W662" s="36">
        <v>243</v>
      </c>
      <c r="X662" s="36">
        <v>9</v>
      </c>
      <c r="Y662" s="36">
        <v>3.46</v>
      </c>
      <c r="Z662" s="36">
        <v>431</v>
      </c>
      <c r="AA662" s="36">
        <v>430.01</v>
      </c>
      <c r="AB662" s="36">
        <v>99.77</v>
      </c>
      <c r="AC662" s="36">
        <v>471</v>
      </c>
      <c r="AD662" s="36">
        <v>446.98</v>
      </c>
      <c r="AE662" s="36">
        <v>94.9</v>
      </c>
      <c r="AF662" s="36">
        <v>2.84</v>
      </c>
      <c r="AG662" s="36">
        <v>0.53333339999999996</v>
      </c>
      <c r="AH662" s="36">
        <v>48.59</v>
      </c>
      <c r="AI662" s="36">
        <v>18.79</v>
      </c>
      <c r="AJ662" s="46">
        <f t="shared" ca="1" si="11"/>
        <v>4</v>
      </c>
      <c r="AK662" s="47">
        <v>3.4619379159133739</v>
      </c>
      <c r="AL662" s="48">
        <v>5.9767999999999919</v>
      </c>
      <c r="AM662" s="1">
        <v>0</v>
      </c>
      <c r="AN662" s="1">
        <v>0</v>
      </c>
      <c r="AO662" s="1">
        <v>2</v>
      </c>
      <c r="AP662" s="1">
        <v>0</v>
      </c>
      <c r="AQ662" s="1">
        <v>0</v>
      </c>
      <c r="AR662" s="36">
        <v>1</v>
      </c>
      <c r="AS662" s="36">
        <v>1</v>
      </c>
      <c r="AT662" s="36">
        <v>1</v>
      </c>
      <c r="AU662" s="36">
        <v>3</v>
      </c>
    </row>
    <row r="663" spans="1:47">
      <c r="A663" s="49">
        <v>41912.75</v>
      </c>
      <c r="B663" s="36" t="s">
        <v>94</v>
      </c>
      <c r="C663" s="36" t="s">
        <v>101</v>
      </c>
      <c r="D663" s="36" t="s">
        <v>234</v>
      </c>
      <c r="E663" s="36" t="s">
        <v>102</v>
      </c>
      <c r="F663" s="36" t="s">
        <v>344</v>
      </c>
      <c r="G663" s="36">
        <v>3</v>
      </c>
      <c r="H663" s="36">
        <v>39</v>
      </c>
      <c r="I663" s="36">
        <v>16.850000000000001</v>
      </c>
      <c r="J663" s="36">
        <v>10.66</v>
      </c>
      <c r="K663" s="36">
        <v>1669</v>
      </c>
      <c r="L663" s="36">
        <v>0</v>
      </c>
      <c r="M663" s="36">
        <v>0</v>
      </c>
      <c r="N663" s="36">
        <v>1669</v>
      </c>
      <c r="O663" s="36">
        <v>12</v>
      </c>
      <c r="P663" s="36">
        <v>0.72</v>
      </c>
      <c r="Q663" s="36">
        <v>608</v>
      </c>
      <c r="R663" s="36">
        <v>602</v>
      </c>
      <c r="S663" s="36">
        <v>0</v>
      </c>
      <c r="T663" s="36">
        <v>0</v>
      </c>
      <c r="U663" s="36">
        <v>99.01</v>
      </c>
      <c r="V663" s="36">
        <v>98.3</v>
      </c>
      <c r="W663" s="36">
        <v>602</v>
      </c>
      <c r="X663" s="36">
        <v>20</v>
      </c>
      <c r="Y663" s="36">
        <v>3.35</v>
      </c>
      <c r="Z663" s="36">
        <v>119</v>
      </c>
      <c r="AA663" s="36">
        <v>119</v>
      </c>
      <c r="AB663" s="36">
        <v>100</v>
      </c>
      <c r="AC663" s="36">
        <v>114</v>
      </c>
      <c r="AD663" s="36">
        <v>114</v>
      </c>
      <c r="AE663" s="36">
        <v>100</v>
      </c>
      <c r="AF663" s="36">
        <v>6.84</v>
      </c>
      <c r="AG663" s="36">
        <v>0.76111110000000004</v>
      </c>
      <c r="AH663" s="36">
        <v>64.209999999999994</v>
      </c>
      <c r="AI663" s="36">
        <v>11.12</v>
      </c>
      <c r="AJ663" s="46">
        <f t="shared" ca="1" si="11"/>
        <v>4</v>
      </c>
      <c r="AK663" s="47">
        <v>3.350083752093802</v>
      </c>
      <c r="AL663" s="48">
        <v>10.336000000000018</v>
      </c>
      <c r="AM663" s="1">
        <v>0</v>
      </c>
      <c r="AN663" s="1">
        <v>0</v>
      </c>
      <c r="AO663" s="1">
        <v>1</v>
      </c>
      <c r="AP663" s="1">
        <v>0</v>
      </c>
      <c r="AQ663" s="1">
        <v>0</v>
      </c>
      <c r="AR663" s="36">
        <v>1</v>
      </c>
      <c r="AS663" s="36">
        <v>0</v>
      </c>
      <c r="AT663" s="36">
        <v>2</v>
      </c>
      <c r="AU663" s="36">
        <v>0</v>
      </c>
    </row>
    <row r="664" spans="1:47">
      <c r="A664" s="49">
        <v>41912.75</v>
      </c>
      <c r="B664" s="36" t="s">
        <v>94</v>
      </c>
      <c r="C664" s="36" t="s">
        <v>101</v>
      </c>
      <c r="D664" s="36" t="s">
        <v>639</v>
      </c>
      <c r="E664" s="36" t="s">
        <v>102</v>
      </c>
      <c r="F664" s="36" t="s">
        <v>666</v>
      </c>
      <c r="G664" s="36">
        <v>2</v>
      </c>
      <c r="H664" s="36">
        <v>23</v>
      </c>
      <c r="I664" s="36">
        <v>10.73</v>
      </c>
      <c r="J664" s="36">
        <v>5.84</v>
      </c>
      <c r="K664" s="36">
        <v>604</v>
      </c>
      <c r="L664" s="36">
        <v>0</v>
      </c>
      <c r="M664" s="36">
        <v>0</v>
      </c>
      <c r="N664" s="36">
        <v>604</v>
      </c>
      <c r="O664" s="36">
        <v>6</v>
      </c>
      <c r="P664" s="36">
        <v>0.99</v>
      </c>
      <c r="Q664" s="36">
        <v>221</v>
      </c>
      <c r="R664" s="36">
        <v>218</v>
      </c>
      <c r="S664" s="36">
        <v>0</v>
      </c>
      <c r="T664" s="36">
        <v>0</v>
      </c>
      <c r="U664" s="36">
        <v>98.64</v>
      </c>
      <c r="V664" s="36">
        <v>97.66</v>
      </c>
      <c r="W664" s="36">
        <v>218</v>
      </c>
      <c r="X664" s="36">
        <v>0</v>
      </c>
      <c r="Y664" s="36">
        <v>0</v>
      </c>
      <c r="Z664" s="36">
        <v>52</v>
      </c>
      <c r="AA664" s="36">
        <v>52</v>
      </c>
      <c r="AB664" s="36">
        <v>100</v>
      </c>
      <c r="AC664" s="36">
        <v>57</v>
      </c>
      <c r="AD664" s="36">
        <v>55</v>
      </c>
      <c r="AE664" s="36">
        <v>96.49</v>
      </c>
      <c r="AF664" s="36">
        <v>2.86</v>
      </c>
      <c r="AG664" s="36">
        <v>0.34444449999999999</v>
      </c>
      <c r="AH664" s="36">
        <v>48.97</v>
      </c>
      <c r="AI664" s="36">
        <v>12.04</v>
      </c>
      <c r="AJ664" s="46">
        <f t="shared" ca="1" si="11"/>
        <v>4</v>
      </c>
      <c r="AK664" s="47">
        <v>0</v>
      </c>
      <c r="AL664" s="48">
        <v>5.1714000000000082</v>
      </c>
      <c r="AM664" s="1">
        <v>0</v>
      </c>
      <c r="AN664" s="1">
        <v>0</v>
      </c>
      <c r="AO664" s="1">
        <v>1</v>
      </c>
      <c r="AP664" s="1">
        <v>0</v>
      </c>
      <c r="AQ664" s="1">
        <v>0</v>
      </c>
      <c r="AR664" s="36">
        <v>0</v>
      </c>
      <c r="AS664" s="36">
        <v>1</v>
      </c>
      <c r="AT664" s="36">
        <v>0</v>
      </c>
      <c r="AU664" s="36">
        <v>1</v>
      </c>
    </row>
    <row r="665" spans="1:47">
      <c r="A665" s="49">
        <v>41912.75</v>
      </c>
      <c r="B665" s="36" t="s">
        <v>94</v>
      </c>
      <c r="C665" s="36" t="s">
        <v>101</v>
      </c>
      <c r="D665" s="36" t="s">
        <v>550</v>
      </c>
      <c r="E665" s="36" t="s">
        <v>102</v>
      </c>
      <c r="F665" s="36" t="s">
        <v>1316</v>
      </c>
      <c r="G665" s="36">
        <v>2</v>
      </c>
      <c r="H665" s="36">
        <v>23</v>
      </c>
      <c r="I665" s="36">
        <v>10.74</v>
      </c>
      <c r="J665" s="36">
        <v>5.84</v>
      </c>
      <c r="K665" s="36">
        <v>578</v>
      </c>
      <c r="L665" s="36">
        <v>0</v>
      </c>
      <c r="M665" s="36">
        <v>0</v>
      </c>
      <c r="N665" s="36">
        <v>578</v>
      </c>
      <c r="O665" s="36">
        <v>3</v>
      </c>
      <c r="P665" s="36">
        <v>0.52</v>
      </c>
      <c r="Q665" s="36">
        <v>207</v>
      </c>
      <c r="R665" s="36">
        <v>203</v>
      </c>
      <c r="S665" s="36">
        <v>0</v>
      </c>
      <c r="T665" s="36">
        <v>0</v>
      </c>
      <c r="U665" s="36">
        <v>98.07</v>
      </c>
      <c r="V665" s="36">
        <v>97.56</v>
      </c>
      <c r="W665" s="36">
        <v>203</v>
      </c>
      <c r="X665" s="36">
        <v>3</v>
      </c>
      <c r="Y665" s="36">
        <v>1.4</v>
      </c>
      <c r="Z665" s="36">
        <v>89</v>
      </c>
      <c r="AA665" s="36">
        <v>86</v>
      </c>
      <c r="AB665" s="36">
        <v>96.63</v>
      </c>
      <c r="AC665" s="36">
        <v>99</v>
      </c>
      <c r="AD665" s="36">
        <v>98</v>
      </c>
      <c r="AE665" s="36">
        <v>98.99</v>
      </c>
      <c r="AF665" s="36">
        <v>2.69</v>
      </c>
      <c r="AG665" s="36">
        <v>8.8888889999999998E-2</v>
      </c>
      <c r="AH665" s="36">
        <v>46.03</v>
      </c>
      <c r="AI665" s="36">
        <v>3.31</v>
      </c>
      <c r="AJ665" s="46">
        <f t="shared" ca="1" si="11"/>
        <v>4</v>
      </c>
      <c r="AK665" s="47">
        <v>1.3953488372093024</v>
      </c>
      <c r="AL665" s="48">
        <v>5.0507999999999953</v>
      </c>
      <c r="AM665" s="1">
        <v>0</v>
      </c>
      <c r="AN665" s="1">
        <v>0</v>
      </c>
      <c r="AO665" s="1">
        <v>1</v>
      </c>
      <c r="AP665" s="1">
        <v>0</v>
      </c>
      <c r="AQ665" s="1">
        <v>0</v>
      </c>
      <c r="AR665" s="36">
        <v>0</v>
      </c>
      <c r="AS665" s="36">
        <v>1</v>
      </c>
      <c r="AT665" s="36">
        <v>1</v>
      </c>
      <c r="AU665" s="36">
        <v>1</v>
      </c>
    </row>
    <row r="666" spans="1:47">
      <c r="A666" s="49">
        <v>41912.75</v>
      </c>
      <c r="B666" s="36" t="s">
        <v>94</v>
      </c>
      <c r="C666" s="36" t="s">
        <v>101</v>
      </c>
      <c r="D666" s="36" t="s">
        <v>550</v>
      </c>
      <c r="E666" s="36" t="s">
        <v>102</v>
      </c>
      <c r="F666" s="36" t="s">
        <v>658</v>
      </c>
      <c r="G666" s="36">
        <v>2</v>
      </c>
      <c r="H666" s="36">
        <v>23</v>
      </c>
      <c r="I666" s="36">
        <v>10.84</v>
      </c>
      <c r="J666" s="36">
        <v>5.84</v>
      </c>
      <c r="K666" s="36">
        <v>942</v>
      </c>
      <c r="L666" s="36">
        <v>0</v>
      </c>
      <c r="M666" s="36">
        <v>0</v>
      </c>
      <c r="N666" s="36">
        <v>942</v>
      </c>
      <c r="O666" s="36">
        <v>14</v>
      </c>
      <c r="P666" s="36">
        <v>1.49</v>
      </c>
      <c r="Q666" s="36">
        <v>284</v>
      </c>
      <c r="R666" s="36">
        <v>282</v>
      </c>
      <c r="S666" s="36">
        <v>0</v>
      </c>
      <c r="T666" s="36">
        <v>0</v>
      </c>
      <c r="U666" s="36">
        <v>99.3</v>
      </c>
      <c r="V666" s="36">
        <v>97.82</v>
      </c>
      <c r="W666" s="36">
        <v>282</v>
      </c>
      <c r="X666" s="36">
        <v>5</v>
      </c>
      <c r="Y666" s="36">
        <v>1.74</v>
      </c>
      <c r="Z666" s="36">
        <v>65</v>
      </c>
      <c r="AA666" s="36">
        <v>64</v>
      </c>
      <c r="AB666" s="36">
        <v>98.46</v>
      </c>
      <c r="AC666" s="36">
        <v>73</v>
      </c>
      <c r="AD666" s="36">
        <v>69</v>
      </c>
      <c r="AE666" s="36">
        <v>94.52</v>
      </c>
      <c r="AF666" s="36">
        <v>3.88</v>
      </c>
      <c r="AG666" s="36">
        <v>1.233333</v>
      </c>
      <c r="AH666" s="36">
        <v>66.38</v>
      </c>
      <c r="AI666" s="36">
        <v>31.81</v>
      </c>
      <c r="AJ666" s="46">
        <f t="shared" ca="1" si="11"/>
        <v>4</v>
      </c>
      <c r="AK666" s="47">
        <v>1.7421602787456445</v>
      </c>
      <c r="AL666" s="48">
        <v>6.1912000000000198</v>
      </c>
      <c r="AM666" s="1">
        <v>0</v>
      </c>
      <c r="AN666" s="1">
        <v>0</v>
      </c>
      <c r="AO666" s="1">
        <v>1</v>
      </c>
      <c r="AP666" s="1">
        <v>0</v>
      </c>
      <c r="AQ666" s="1">
        <v>0</v>
      </c>
      <c r="AR666" s="36">
        <v>0</v>
      </c>
      <c r="AS666" s="36">
        <v>1</v>
      </c>
      <c r="AT666" s="36">
        <v>1</v>
      </c>
      <c r="AU666" s="36">
        <v>1</v>
      </c>
    </row>
    <row r="667" spans="1:47">
      <c r="A667" s="49">
        <v>41912.75</v>
      </c>
      <c r="B667" s="36" t="s">
        <v>94</v>
      </c>
      <c r="C667" s="36" t="s">
        <v>101</v>
      </c>
      <c r="D667" s="36" t="s">
        <v>1317</v>
      </c>
      <c r="E667" s="36" t="s">
        <v>102</v>
      </c>
      <c r="F667" s="36" t="s">
        <v>1318</v>
      </c>
      <c r="G667" s="36">
        <v>2</v>
      </c>
      <c r="H667" s="36">
        <v>31</v>
      </c>
      <c r="I667" s="36">
        <v>9.42</v>
      </c>
      <c r="J667" s="36">
        <v>4.34</v>
      </c>
      <c r="K667" s="36">
        <v>4718</v>
      </c>
      <c r="L667" s="36">
        <v>0</v>
      </c>
      <c r="M667" s="36">
        <v>0</v>
      </c>
      <c r="N667" s="36">
        <v>4718</v>
      </c>
      <c r="O667" s="36">
        <v>30</v>
      </c>
      <c r="P667" s="36">
        <v>0.64</v>
      </c>
      <c r="Q667" s="36">
        <v>549</v>
      </c>
      <c r="R667" s="36">
        <v>544</v>
      </c>
      <c r="S667" s="36">
        <v>0</v>
      </c>
      <c r="T667" s="36">
        <v>0</v>
      </c>
      <c r="U667" s="36">
        <v>99.09</v>
      </c>
      <c r="V667" s="36">
        <v>98.46</v>
      </c>
      <c r="W667" s="36">
        <v>544</v>
      </c>
      <c r="X667" s="36">
        <v>13</v>
      </c>
      <c r="Y667" s="36">
        <v>2.2200000000000002</v>
      </c>
      <c r="Z667" s="36">
        <v>649</v>
      </c>
      <c r="AA667" s="36">
        <v>590.01</v>
      </c>
      <c r="AB667" s="36">
        <v>90.91</v>
      </c>
      <c r="AC667" s="36">
        <v>647</v>
      </c>
      <c r="AD667" s="36">
        <v>631.02</v>
      </c>
      <c r="AE667" s="36">
        <v>97.53</v>
      </c>
      <c r="AF667" s="36">
        <v>5.99</v>
      </c>
      <c r="AG667" s="36">
        <v>4.6333330000000004</v>
      </c>
      <c r="AH667" s="36">
        <v>137.96</v>
      </c>
      <c r="AI667" s="36">
        <v>77.290000000000006</v>
      </c>
      <c r="AJ667" s="46">
        <f t="shared" ca="1" si="11"/>
        <v>4</v>
      </c>
      <c r="AK667" s="47">
        <v>2.2221842361669029</v>
      </c>
      <c r="AL667" s="48">
        <v>8.4546000000000348</v>
      </c>
      <c r="AM667" s="1">
        <v>0</v>
      </c>
      <c r="AN667" s="1">
        <v>0</v>
      </c>
      <c r="AO667" s="1">
        <v>1</v>
      </c>
      <c r="AP667" s="1">
        <v>0</v>
      </c>
      <c r="AQ667" s="1">
        <v>0</v>
      </c>
      <c r="AR667" s="36">
        <v>1</v>
      </c>
      <c r="AS667" s="36">
        <v>0</v>
      </c>
      <c r="AT667" s="36">
        <v>1</v>
      </c>
      <c r="AU667" s="36">
        <v>0</v>
      </c>
    </row>
    <row r="668" spans="1:47">
      <c r="A668" s="49">
        <v>41912.75</v>
      </c>
      <c r="B668" s="36" t="s">
        <v>94</v>
      </c>
      <c r="C668" s="36" t="s">
        <v>101</v>
      </c>
      <c r="D668" s="36" t="s">
        <v>457</v>
      </c>
      <c r="E668" s="36" t="s">
        <v>102</v>
      </c>
      <c r="F668" s="36" t="s">
        <v>466</v>
      </c>
      <c r="G668" s="36">
        <v>2</v>
      </c>
      <c r="H668" s="36">
        <v>23</v>
      </c>
      <c r="I668" s="36">
        <v>10.76</v>
      </c>
      <c r="J668" s="36">
        <v>5.84</v>
      </c>
      <c r="K668" s="36">
        <v>1895</v>
      </c>
      <c r="L668" s="36">
        <v>0</v>
      </c>
      <c r="M668" s="36">
        <v>0</v>
      </c>
      <c r="N668" s="36">
        <v>1895</v>
      </c>
      <c r="O668" s="36">
        <v>20</v>
      </c>
      <c r="P668" s="36">
        <v>1.06</v>
      </c>
      <c r="Q668" s="36">
        <v>699</v>
      </c>
      <c r="R668" s="36">
        <v>691</v>
      </c>
      <c r="S668" s="36">
        <v>0</v>
      </c>
      <c r="T668" s="36">
        <v>0</v>
      </c>
      <c r="U668" s="36">
        <v>98.86</v>
      </c>
      <c r="V668" s="36">
        <v>97.81</v>
      </c>
      <c r="W668" s="36">
        <v>691</v>
      </c>
      <c r="X668" s="36">
        <v>8</v>
      </c>
      <c r="Y668" s="36">
        <v>1.17</v>
      </c>
      <c r="Z668" s="36">
        <v>283</v>
      </c>
      <c r="AA668" s="36">
        <v>279.01</v>
      </c>
      <c r="AB668" s="36">
        <v>98.59</v>
      </c>
      <c r="AC668" s="36">
        <v>364</v>
      </c>
      <c r="AD668" s="36">
        <v>269</v>
      </c>
      <c r="AE668" s="36">
        <v>73.900000000000006</v>
      </c>
      <c r="AF668" s="36">
        <v>7.89</v>
      </c>
      <c r="AG668" s="36">
        <v>4.45</v>
      </c>
      <c r="AH668" s="36">
        <v>135.13</v>
      </c>
      <c r="AI668" s="36">
        <v>56.37</v>
      </c>
      <c r="AJ668" s="46">
        <f t="shared" ca="1" si="11"/>
        <v>4</v>
      </c>
      <c r="AK668" s="47">
        <v>1.1747602754812845</v>
      </c>
      <c r="AL668" s="48">
        <v>15.308099999999984</v>
      </c>
      <c r="AM668" s="1">
        <v>0</v>
      </c>
      <c r="AN668" s="1">
        <v>0</v>
      </c>
      <c r="AO668" s="1">
        <v>1</v>
      </c>
      <c r="AP668" s="1">
        <v>0</v>
      </c>
      <c r="AQ668" s="1">
        <v>0</v>
      </c>
      <c r="AR668" s="36">
        <v>0</v>
      </c>
      <c r="AS668" s="36">
        <v>1</v>
      </c>
      <c r="AT668" s="36">
        <v>0</v>
      </c>
      <c r="AU668" s="36">
        <v>6</v>
      </c>
    </row>
    <row r="669" spans="1:47">
      <c r="A669" s="49">
        <v>41912.75</v>
      </c>
      <c r="B669" s="36" t="s">
        <v>94</v>
      </c>
      <c r="C669" s="36" t="s">
        <v>101</v>
      </c>
      <c r="D669" s="36" t="s">
        <v>1319</v>
      </c>
      <c r="E669" s="36" t="s">
        <v>102</v>
      </c>
      <c r="F669" s="36" t="s">
        <v>1320</v>
      </c>
      <c r="G669" s="36">
        <v>2</v>
      </c>
      <c r="H669" s="36">
        <v>23</v>
      </c>
      <c r="I669" s="36">
        <v>10.87</v>
      </c>
      <c r="J669" s="36">
        <v>5.84</v>
      </c>
      <c r="K669" s="36">
        <v>843</v>
      </c>
      <c r="L669" s="36">
        <v>0</v>
      </c>
      <c r="M669" s="36">
        <v>0</v>
      </c>
      <c r="N669" s="36">
        <v>843</v>
      </c>
      <c r="O669" s="36">
        <v>0</v>
      </c>
      <c r="P669" s="36">
        <v>0</v>
      </c>
      <c r="Q669" s="36">
        <v>365</v>
      </c>
      <c r="R669" s="36">
        <v>365</v>
      </c>
      <c r="S669" s="36">
        <v>0</v>
      </c>
      <c r="T669" s="36">
        <v>0</v>
      </c>
      <c r="U669" s="36">
        <v>100</v>
      </c>
      <c r="V669" s="36">
        <v>100</v>
      </c>
      <c r="W669" s="36">
        <v>365</v>
      </c>
      <c r="X669" s="36">
        <v>7</v>
      </c>
      <c r="Y669" s="36">
        <v>2.0299999999999998</v>
      </c>
      <c r="Z669" s="36">
        <v>163</v>
      </c>
      <c r="AA669" s="36">
        <v>163</v>
      </c>
      <c r="AB669" s="36">
        <v>100</v>
      </c>
      <c r="AC669" s="36">
        <v>144</v>
      </c>
      <c r="AD669" s="36">
        <v>142</v>
      </c>
      <c r="AE669" s="36">
        <v>98.61</v>
      </c>
      <c r="AF669" s="36">
        <v>3.18</v>
      </c>
      <c r="AG669" s="36">
        <v>0.56666669999999997</v>
      </c>
      <c r="AH669" s="36">
        <v>54.49</v>
      </c>
      <c r="AI669" s="36">
        <v>17.8</v>
      </c>
      <c r="AJ669" s="46">
        <f t="shared" ca="1" si="11"/>
        <v>4</v>
      </c>
      <c r="AK669" s="47">
        <v>2.0348837209302326</v>
      </c>
      <c r="AL669" s="48">
        <v>0</v>
      </c>
      <c r="AM669" s="1">
        <v>0</v>
      </c>
      <c r="AN669" s="1">
        <v>0</v>
      </c>
      <c r="AO669" s="1">
        <v>1</v>
      </c>
      <c r="AP669" s="1">
        <v>0</v>
      </c>
      <c r="AQ669" s="1">
        <v>0</v>
      </c>
      <c r="AR669" s="36">
        <v>1</v>
      </c>
      <c r="AS669" s="36">
        <v>0</v>
      </c>
      <c r="AT669" s="36">
        <v>1</v>
      </c>
      <c r="AU669" s="36">
        <v>0</v>
      </c>
    </row>
    <row r="670" spans="1:47">
      <c r="A670" s="49">
        <v>41912.75</v>
      </c>
      <c r="B670" s="36" t="s">
        <v>94</v>
      </c>
      <c r="C670" s="36" t="s">
        <v>101</v>
      </c>
      <c r="D670" s="36" t="s">
        <v>528</v>
      </c>
      <c r="E670" s="36" t="s">
        <v>102</v>
      </c>
      <c r="F670" s="36" t="s">
        <v>909</v>
      </c>
      <c r="G670" s="36">
        <v>2</v>
      </c>
      <c r="H670" s="36">
        <v>23</v>
      </c>
      <c r="I670" s="36">
        <v>9.93</v>
      </c>
      <c r="J670" s="36">
        <v>5.08</v>
      </c>
      <c r="K670" s="36">
        <v>723</v>
      </c>
      <c r="L670" s="36">
        <v>0</v>
      </c>
      <c r="M670" s="36">
        <v>0</v>
      </c>
      <c r="N670" s="36">
        <v>723</v>
      </c>
      <c r="O670" s="36">
        <v>1</v>
      </c>
      <c r="P670" s="36">
        <v>0.14000000000000001</v>
      </c>
      <c r="Q670" s="36">
        <v>217</v>
      </c>
      <c r="R670" s="36">
        <v>212</v>
      </c>
      <c r="S670" s="36">
        <v>0</v>
      </c>
      <c r="T670" s="36">
        <v>0</v>
      </c>
      <c r="U670" s="36">
        <v>97.7</v>
      </c>
      <c r="V670" s="36">
        <v>97.56</v>
      </c>
      <c r="W670" s="36">
        <v>212</v>
      </c>
      <c r="X670" s="36">
        <v>0</v>
      </c>
      <c r="Y670" s="36">
        <v>0</v>
      </c>
      <c r="Z670" s="36">
        <v>68</v>
      </c>
      <c r="AA670" s="36">
        <v>64</v>
      </c>
      <c r="AB670" s="36">
        <v>94.12</v>
      </c>
      <c r="AC670" s="36">
        <v>63</v>
      </c>
      <c r="AD670" s="36">
        <v>59</v>
      </c>
      <c r="AE670" s="36">
        <v>93.65</v>
      </c>
      <c r="AF670" s="36">
        <v>2.23</v>
      </c>
      <c r="AG670" s="36">
        <v>0.3</v>
      </c>
      <c r="AH670" s="36">
        <v>43.82</v>
      </c>
      <c r="AI670" s="36">
        <v>13.47</v>
      </c>
      <c r="AJ670" s="46">
        <f t="shared" ca="1" si="11"/>
        <v>4</v>
      </c>
      <c r="AK670" s="47">
        <v>0</v>
      </c>
      <c r="AL670" s="48">
        <v>5.294799999999996</v>
      </c>
      <c r="AM670" s="1">
        <v>0</v>
      </c>
      <c r="AN670" s="1">
        <v>0</v>
      </c>
      <c r="AO670" s="1">
        <v>1</v>
      </c>
      <c r="AP670" s="1">
        <v>0</v>
      </c>
      <c r="AQ670" s="1">
        <v>0</v>
      </c>
      <c r="AR670" s="36">
        <v>0</v>
      </c>
      <c r="AS670" s="36">
        <v>1</v>
      </c>
      <c r="AT670" s="36">
        <v>1</v>
      </c>
      <c r="AU670" s="36">
        <v>1</v>
      </c>
    </row>
    <row r="671" spans="1:47">
      <c r="A671" s="49">
        <v>41912.75</v>
      </c>
      <c r="B671" s="36" t="s">
        <v>94</v>
      </c>
      <c r="C671" s="36" t="s">
        <v>101</v>
      </c>
      <c r="D671" s="36" t="s">
        <v>247</v>
      </c>
      <c r="E671" s="36" t="s">
        <v>102</v>
      </c>
      <c r="F671" s="36" t="s">
        <v>950</v>
      </c>
      <c r="G671" s="36">
        <v>3</v>
      </c>
      <c r="H671" s="36">
        <v>39</v>
      </c>
      <c r="I671" s="36">
        <v>15.19</v>
      </c>
      <c r="J671" s="36">
        <v>9.01</v>
      </c>
      <c r="K671" s="36">
        <v>2095</v>
      </c>
      <c r="L671" s="36">
        <v>0</v>
      </c>
      <c r="M671" s="36">
        <v>0</v>
      </c>
      <c r="N671" s="36">
        <v>2095</v>
      </c>
      <c r="O671" s="36">
        <v>9</v>
      </c>
      <c r="P671" s="36">
        <v>0.43</v>
      </c>
      <c r="Q671" s="36">
        <v>962</v>
      </c>
      <c r="R671" s="36">
        <v>944</v>
      </c>
      <c r="S671" s="36">
        <v>8</v>
      </c>
      <c r="T671" s="36">
        <v>0.83073730000000001</v>
      </c>
      <c r="U671" s="36">
        <v>98.13</v>
      </c>
      <c r="V671" s="36">
        <v>97.71</v>
      </c>
      <c r="W671" s="36">
        <v>944</v>
      </c>
      <c r="X671" s="36">
        <v>12</v>
      </c>
      <c r="Y671" s="36">
        <v>1.27</v>
      </c>
      <c r="Z671" s="36">
        <v>431</v>
      </c>
      <c r="AA671" s="36">
        <v>424.02</v>
      </c>
      <c r="AB671" s="36">
        <v>98.38</v>
      </c>
      <c r="AC671" s="36">
        <v>433</v>
      </c>
      <c r="AD671" s="36">
        <v>423.99</v>
      </c>
      <c r="AE671" s="36">
        <v>97.92</v>
      </c>
      <c r="AF671" s="36">
        <v>12.3</v>
      </c>
      <c r="AG671" s="36">
        <v>7.322222</v>
      </c>
      <c r="AH671" s="36">
        <v>136.51</v>
      </c>
      <c r="AI671" s="36">
        <v>59.53</v>
      </c>
      <c r="AJ671" s="46">
        <f t="shared" ca="1" si="11"/>
        <v>4</v>
      </c>
      <c r="AK671" s="47">
        <v>1.2712268398360116</v>
      </c>
      <c r="AL671" s="48">
        <v>22.029800000000058</v>
      </c>
      <c r="AM671" s="1">
        <v>0</v>
      </c>
      <c r="AN671" s="1">
        <v>0</v>
      </c>
      <c r="AO671" s="1">
        <v>1</v>
      </c>
      <c r="AP671" s="1">
        <v>0</v>
      </c>
      <c r="AQ671" s="1">
        <v>0</v>
      </c>
      <c r="AR671" s="36">
        <v>0</v>
      </c>
      <c r="AS671" s="36">
        <v>1</v>
      </c>
      <c r="AT671" s="36">
        <v>2</v>
      </c>
      <c r="AU671" s="36">
        <v>3</v>
      </c>
    </row>
    <row r="672" spans="1:47">
      <c r="A672" s="49">
        <v>41912.75</v>
      </c>
      <c r="B672" s="36" t="s">
        <v>94</v>
      </c>
      <c r="C672" s="36" t="s">
        <v>101</v>
      </c>
      <c r="D672" s="36" t="s">
        <v>289</v>
      </c>
      <c r="E672" s="36" t="s">
        <v>102</v>
      </c>
      <c r="F672" s="36" t="s">
        <v>290</v>
      </c>
      <c r="G672" s="36">
        <v>3</v>
      </c>
      <c r="H672" s="36">
        <v>39</v>
      </c>
      <c r="I672" s="36">
        <v>16.3</v>
      </c>
      <c r="J672" s="36">
        <v>9.83</v>
      </c>
      <c r="K672" s="36">
        <v>1883</v>
      </c>
      <c r="L672" s="36">
        <v>0</v>
      </c>
      <c r="M672" s="36">
        <v>0</v>
      </c>
      <c r="N672" s="36">
        <v>1883</v>
      </c>
      <c r="O672" s="36">
        <v>11</v>
      </c>
      <c r="P672" s="36">
        <v>0.57999999999999996</v>
      </c>
      <c r="Q672" s="36">
        <v>874</v>
      </c>
      <c r="R672" s="36">
        <v>867</v>
      </c>
      <c r="S672" s="36">
        <v>0</v>
      </c>
      <c r="T672" s="36">
        <v>0</v>
      </c>
      <c r="U672" s="36">
        <v>99.2</v>
      </c>
      <c r="V672" s="36">
        <v>98.62</v>
      </c>
      <c r="W672" s="36">
        <v>867</v>
      </c>
      <c r="X672" s="36">
        <v>20</v>
      </c>
      <c r="Y672" s="36">
        <v>2.4500000000000002</v>
      </c>
      <c r="Z672" s="36">
        <v>1796</v>
      </c>
      <c r="AA672" s="36">
        <v>1794.92</v>
      </c>
      <c r="AB672" s="36">
        <v>99.94</v>
      </c>
      <c r="AC672" s="36">
        <v>1746</v>
      </c>
      <c r="AD672" s="36">
        <v>1743.03</v>
      </c>
      <c r="AE672" s="36">
        <v>99.83</v>
      </c>
      <c r="AF672" s="36">
        <v>11.84</v>
      </c>
      <c r="AG672" s="36">
        <v>8.572222</v>
      </c>
      <c r="AH672" s="36">
        <v>120.46</v>
      </c>
      <c r="AI672" s="36">
        <v>72.41</v>
      </c>
      <c r="AJ672" s="46">
        <f t="shared" ca="1" si="11"/>
        <v>4</v>
      </c>
      <c r="AK672" s="47">
        <v>2.4536565616910608</v>
      </c>
      <c r="AL672" s="48">
        <v>12.06119999999996</v>
      </c>
      <c r="AM672" s="1">
        <v>0</v>
      </c>
      <c r="AN672" s="1">
        <v>0</v>
      </c>
      <c r="AO672" s="1">
        <v>1</v>
      </c>
      <c r="AP672" s="1">
        <v>0</v>
      </c>
      <c r="AQ672" s="1">
        <v>0</v>
      </c>
      <c r="AR672" s="36">
        <v>1</v>
      </c>
      <c r="AS672" s="36">
        <v>0</v>
      </c>
      <c r="AT672" s="36">
        <v>7</v>
      </c>
      <c r="AU672" s="36">
        <v>0</v>
      </c>
    </row>
    <row r="673" spans="1:47">
      <c r="A673" s="49">
        <v>41912.75</v>
      </c>
      <c r="B673" s="36" t="s">
        <v>94</v>
      </c>
      <c r="C673" s="36" t="s">
        <v>101</v>
      </c>
      <c r="D673" s="36" t="s">
        <v>366</v>
      </c>
      <c r="E673" s="36" t="s">
        <v>102</v>
      </c>
      <c r="F673" s="36" t="s">
        <v>603</v>
      </c>
      <c r="G673" s="36">
        <v>2</v>
      </c>
      <c r="H673" s="36">
        <v>23</v>
      </c>
      <c r="I673" s="36">
        <v>9.81</v>
      </c>
      <c r="J673" s="36">
        <v>5.08</v>
      </c>
      <c r="K673" s="36">
        <v>1437</v>
      </c>
      <c r="L673" s="36">
        <v>0</v>
      </c>
      <c r="M673" s="36">
        <v>0</v>
      </c>
      <c r="N673" s="36">
        <v>1437</v>
      </c>
      <c r="O673" s="36">
        <v>9</v>
      </c>
      <c r="P673" s="36">
        <v>0.63</v>
      </c>
      <c r="Q673" s="36">
        <v>797</v>
      </c>
      <c r="R673" s="36">
        <v>787</v>
      </c>
      <c r="S673" s="36">
        <v>0</v>
      </c>
      <c r="T673" s="36">
        <v>0</v>
      </c>
      <c r="U673" s="36">
        <v>98.75</v>
      </c>
      <c r="V673" s="36">
        <v>98.13</v>
      </c>
      <c r="W673" s="36">
        <v>787</v>
      </c>
      <c r="X673" s="36">
        <v>21</v>
      </c>
      <c r="Y673" s="36">
        <v>2.83</v>
      </c>
      <c r="Z673" s="36">
        <v>1054</v>
      </c>
      <c r="AA673" s="36">
        <v>1054</v>
      </c>
      <c r="AB673" s="36">
        <v>100</v>
      </c>
      <c r="AC673" s="36">
        <v>1010</v>
      </c>
      <c r="AD673" s="36">
        <v>1010</v>
      </c>
      <c r="AE673" s="36">
        <v>100</v>
      </c>
      <c r="AF673" s="36">
        <v>8.3800000000000008</v>
      </c>
      <c r="AG673" s="36">
        <v>6.4222219999999997</v>
      </c>
      <c r="AH673" s="36">
        <v>164.79</v>
      </c>
      <c r="AI673" s="36">
        <v>76.66</v>
      </c>
      <c r="AJ673" s="46">
        <f t="shared" ca="1" si="11"/>
        <v>4</v>
      </c>
      <c r="AK673" s="47">
        <v>2.826379542395693</v>
      </c>
      <c r="AL673" s="48">
        <v>14.903900000000036</v>
      </c>
      <c r="AM673" s="1">
        <v>0</v>
      </c>
      <c r="AN673" s="1">
        <v>0</v>
      </c>
      <c r="AO673" s="1">
        <v>1</v>
      </c>
      <c r="AP673" s="1">
        <v>0</v>
      </c>
      <c r="AQ673" s="1">
        <v>0</v>
      </c>
      <c r="AR673" s="36">
        <v>1</v>
      </c>
      <c r="AS673" s="36">
        <v>0</v>
      </c>
      <c r="AT673" s="36">
        <v>4</v>
      </c>
      <c r="AU673" s="36">
        <v>1</v>
      </c>
    </row>
    <row r="674" spans="1:47">
      <c r="A674" s="49">
        <v>41912.75</v>
      </c>
      <c r="B674" s="36" t="s">
        <v>94</v>
      </c>
      <c r="C674" s="36" t="s">
        <v>101</v>
      </c>
      <c r="D674" s="36" t="s">
        <v>291</v>
      </c>
      <c r="E674" s="36" t="s">
        <v>102</v>
      </c>
      <c r="F674" s="36" t="s">
        <v>589</v>
      </c>
      <c r="G674" s="36">
        <v>4</v>
      </c>
      <c r="H674" s="36">
        <v>55</v>
      </c>
      <c r="I674" s="36">
        <v>22.25</v>
      </c>
      <c r="J674" s="36">
        <v>14.9</v>
      </c>
      <c r="K674" s="36">
        <v>2164</v>
      </c>
      <c r="L674" s="36">
        <v>0</v>
      </c>
      <c r="M674" s="36">
        <v>0</v>
      </c>
      <c r="N674" s="36">
        <v>2164</v>
      </c>
      <c r="O674" s="36">
        <v>21</v>
      </c>
      <c r="P674" s="36">
        <v>0.97</v>
      </c>
      <c r="Q674" s="36">
        <v>683</v>
      </c>
      <c r="R674" s="36">
        <v>667</v>
      </c>
      <c r="S674" s="36">
        <v>0</v>
      </c>
      <c r="T674" s="36">
        <v>0</v>
      </c>
      <c r="U674" s="36">
        <v>97.66</v>
      </c>
      <c r="V674" s="36">
        <v>96.71</v>
      </c>
      <c r="W674" s="36">
        <v>667</v>
      </c>
      <c r="X674" s="36">
        <v>6</v>
      </c>
      <c r="Y674" s="36">
        <v>0.9</v>
      </c>
      <c r="Z674" s="36">
        <v>1564</v>
      </c>
      <c r="AA674" s="36">
        <v>1558.06</v>
      </c>
      <c r="AB674" s="36">
        <v>99.62</v>
      </c>
      <c r="AC674" s="36">
        <v>1578</v>
      </c>
      <c r="AD674" s="36">
        <v>1556.07</v>
      </c>
      <c r="AE674" s="36">
        <v>98.61</v>
      </c>
      <c r="AF674" s="36">
        <v>6.97</v>
      </c>
      <c r="AG674" s="36">
        <v>0.85</v>
      </c>
      <c r="AH674" s="36">
        <v>46.79</v>
      </c>
      <c r="AI674" s="36">
        <v>12.19</v>
      </c>
      <c r="AJ674" s="46">
        <f t="shared" ca="1" si="11"/>
        <v>4</v>
      </c>
      <c r="AK674" s="47">
        <v>0.90224207154779668</v>
      </c>
      <c r="AL674" s="48">
        <v>22.470700000000043</v>
      </c>
      <c r="AM674" s="1">
        <v>0</v>
      </c>
      <c r="AN674" s="1">
        <v>0</v>
      </c>
      <c r="AO674" s="1">
        <v>1</v>
      </c>
      <c r="AP674" s="1">
        <v>0</v>
      </c>
      <c r="AQ674" s="1">
        <v>0</v>
      </c>
      <c r="AR674" s="36">
        <v>0</v>
      </c>
      <c r="AS674" s="36">
        <v>1</v>
      </c>
      <c r="AT674" s="36">
        <v>2</v>
      </c>
      <c r="AU674" s="36">
        <v>7</v>
      </c>
    </row>
    <row r="675" spans="1:47">
      <c r="A675" s="49">
        <v>41912.75</v>
      </c>
      <c r="B675" s="36" t="s">
        <v>94</v>
      </c>
      <c r="C675" s="36" t="s">
        <v>101</v>
      </c>
      <c r="D675" s="36" t="s">
        <v>359</v>
      </c>
      <c r="E675" s="36" t="s">
        <v>102</v>
      </c>
      <c r="F675" s="36" t="s">
        <v>1321</v>
      </c>
      <c r="G675" s="36">
        <v>2</v>
      </c>
      <c r="H675" s="36">
        <v>23</v>
      </c>
      <c r="I675" s="36">
        <v>10.47</v>
      </c>
      <c r="J675" s="36">
        <v>5.08</v>
      </c>
      <c r="K675" s="36">
        <v>1284</v>
      </c>
      <c r="L675" s="36">
        <v>0</v>
      </c>
      <c r="M675" s="36">
        <v>0</v>
      </c>
      <c r="N675" s="36">
        <v>1284</v>
      </c>
      <c r="O675" s="36">
        <v>7</v>
      </c>
      <c r="P675" s="36">
        <v>0.55000000000000004</v>
      </c>
      <c r="Q675" s="36">
        <v>229</v>
      </c>
      <c r="R675" s="36">
        <v>223</v>
      </c>
      <c r="S675" s="36">
        <v>0</v>
      </c>
      <c r="T675" s="36">
        <v>0</v>
      </c>
      <c r="U675" s="36">
        <v>97.38</v>
      </c>
      <c r="V675" s="36">
        <v>96.84</v>
      </c>
      <c r="W675" s="36">
        <v>223</v>
      </c>
      <c r="X675" s="36">
        <v>2</v>
      </c>
      <c r="Y675" s="36">
        <v>0.97</v>
      </c>
      <c r="Z675" s="36">
        <v>142</v>
      </c>
      <c r="AA675" s="36">
        <v>142</v>
      </c>
      <c r="AB675" s="36">
        <v>100</v>
      </c>
      <c r="AC675" s="36">
        <v>126</v>
      </c>
      <c r="AD675" s="36">
        <v>126</v>
      </c>
      <c r="AE675" s="36">
        <v>100</v>
      </c>
      <c r="AF675" s="36">
        <v>2.63</v>
      </c>
      <c r="AG675" s="36">
        <v>0.15</v>
      </c>
      <c r="AH675" s="36">
        <v>51.8</v>
      </c>
      <c r="AI675" s="36">
        <v>5.7</v>
      </c>
      <c r="AJ675" s="46">
        <f t="shared" ca="1" si="11"/>
        <v>4</v>
      </c>
      <c r="AK675" s="47">
        <v>0.96618357487922701</v>
      </c>
      <c r="AL675" s="48">
        <v>7.2363999999999917</v>
      </c>
      <c r="AM675" s="1">
        <v>0</v>
      </c>
      <c r="AN675" s="1">
        <v>0</v>
      </c>
      <c r="AO675" s="1">
        <v>1</v>
      </c>
      <c r="AP675" s="1">
        <v>0</v>
      </c>
      <c r="AQ675" s="1">
        <v>0</v>
      </c>
      <c r="AR675" s="36">
        <v>0</v>
      </c>
      <c r="AS675" s="36">
        <v>1</v>
      </c>
      <c r="AT675" s="36">
        <v>0</v>
      </c>
      <c r="AU675" s="36">
        <v>1</v>
      </c>
    </row>
    <row r="676" spans="1:47">
      <c r="A676" s="49">
        <v>41912.75</v>
      </c>
      <c r="B676" s="36" t="s">
        <v>94</v>
      </c>
      <c r="C676" s="36" t="s">
        <v>101</v>
      </c>
      <c r="D676" s="36" t="s">
        <v>295</v>
      </c>
      <c r="E676" s="36" t="s">
        <v>102</v>
      </c>
      <c r="F676" s="36" t="s">
        <v>584</v>
      </c>
      <c r="G676" s="36">
        <v>2</v>
      </c>
      <c r="H676" s="36">
        <v>23</v>
      </c>
      <c r="I676" s="36">
        <v>10.26</v>
      </c>
      <c r="J676" s="36">
        <v>5.08</v>
      </c>
      <c r="K676" s="36">
        <v>1275</v>
      </c>
      <c r="L676" s="36">
        <v>0</v>
      </c>
      <c r="M676" s="36">
        <v>0</v>
      </c>
      <c r="N676" s="36">
        <v>1275</v>
      </c>
      <c r="O676" s="36">
        <v>6</v>
      </c>
      <c r="P676" s="36">
        <v>0.47</v>
      </c>
      <c r="Q676" s="36">
        <v>674</v>
      </c>
      <c r="R676" s="36">
        <v>674</v>
      </c>
      <c r="S676" s="36">
        <v>0</v>
      </c>
      <c r="T676" s="36">
        <v>0</v>
      </c>
      <c r="U676" s="36">
        <v>100</v>
      </c>
      <c r="V676" s="36">
        <v>99.53</v>
      </c>
      <c r="W676" s="36">
        <v>674</v>
      </c>
      <c r="X676" s="36">
        <v>13</v>
      </c>
      <c r="Y676" s="36">
        <v>2.62</v>
      </c>
      <c r="Z676" s="36">
        <v>1791</v>
      </c>
      <c r="AA676" s="36">
        <v>1787.96</v>
      </c>
      <c r="AB676" s="36">
        <v>99.83</v>
      </c>
      <c r="AC676" s="36">
        <v>1616</v>
      </c>
      <c r="AD676" s="36">
        <v>1610.99</v>
      </c>
      <c r="AE676" s="36">
        <v>99.69</v>
      </c>
      <c r="AF676" s="36">
        <v>6.91</v>
      </c>
      <c r="AG676" s="36">
        <v>5.9</v>
      </c>
      <c r="AH676" s="36">
        <v>135.83000000000001</v>
      </c>
      <c r="AI676" s="36">
        <v>85.44</v>
      </c>
      <c r="AJ676" s="46">
        <f t="shared" ca="1" si="11"/>
        <v>4</v>
      </c>
      <c r="AK676" s="47">
        <v>2.6155362855360855</v>
      </c>
      <c r="AL676" s="48">
        <v>3.1677999999999922</v>
      </c>
      <c r="AM676" s="1">
        <v>0</v>
      </c>
      <c r="AN676" s="1">
        <v>0</v>
      </c>
      <c r="AO676" s="1">
        <v>1</v>
      </c>
      <c r="AP676" s="1">
        <v>0</v>
      </c>
      <c r="AQ676" s="1">
        <v>0</v>
      </c>
      <c r="AR676" s="36">
        <v>1</v>
      </c>
      <c r="AS676" s="36">
        <v>0</v>
      </c>
      <c r="AT676" s="36">
        <v>2</v>
      </c>
      <c r="AU676" s="36">
        <v>1</v>
      </c>
    </row>
    <row r="677" spans="1:47">
      <c r="A677" s="49">
        <v>41912.75</v>
      </c>
      <c r="B677" s="36" t="s">
        <v>94</v>
      </c>
      <c r="C677" s="36" t="s">
        <v>101</v>
      </c>
      <c r="D677" s="36" t="s">
        <v>216</v>
      </c>
      <c r="E677" s="36" t="s">
        <v>102</v>
      </c>
      <c r="F677" s="36" t="s">
        <v>795</v>
      </c>
      <c r="G677" s="36">
        <v>2</v>
      </c>
      <c r="H677" s="36">
        <v>23</v>
      </c>
      <c r="I677" s="36">
        <v>10.64</v>
      </c>
      <c r="J677" s="36">
        <v>5.84</v>
      </c>
      <c r="K677" s="36">
        <v>480</v>
      </c>
      <c r="L677" s="36">
        <v>0</v>
      </c>
      <c r="M677" s="36">
        <v>0</v>
      </c>
      <c r="N677" s="36">
        <v>480</v>
      </c>
      <c r="O677" s="36">
        <v>1</v>
      </c>
      <c r="P677" s="36">
        <v>0.21</v>
      </c>
      <c r="Q677" s="36">
        <v>210</v>
      </c>
      <c r="R677" s="36">
        <v>210</v>
      </c>
      <c r="S677" s="36">
        <v>0</v>
      </c>
      <c r="T677" s="36">
        <v>0</v>
      </c>
      <c r="U677" s="36">
        <v>100</v>
      </c>
      <c r="V677" s="36">
        <v>99.79</v>
      </c>
      <c r="W677" s="36">
        <v>210</v>
      </c>
      <c r="X677" s="36">
        <v>7</v>
      </c>
      <c r="Y677" s="36">
        <v>3.68</v>
      </c>
      <c r="Z677" s="36">
        <v>220</v>
      </c>
      <c r="AA677" s="36">
        <v>220</v>
      </c>
      <c r="AB677" s="36">
        <v>100</v>
      </c>
      <c r="AC677" s="36">
        <v>202</v>
      </c>
      <c r="AD677" s="36">
        <v>200</v>
      </c>
      <c r="AE677" s="36">
        <v>99.01</v>
      </c>
      <c r="AF677" s="36">
        <v>3.07</v>
      </c>
      <c r="AG677" s="36">
        <v>0.34444449999999999</v>
      </c>
      <c r="AH677" s="36">
        <v>52.49</v>
      </c>
      <c r="AI677" s="36">
        <v>11.23</v>
      </c>
      <c r="AJ677" s="46">
        <f t="shared" ca="1" si="11"/>
        <v>4</v>
      </c>
      <c r="AK677" s="47">
        <v>3.6842105263157889</v>
      </c>
      <c r="AL677" s="48">
        <v>0.44099999999998685</v>
      </c>
      <c r="AM677" s="1">
        <v>0</v>
      </c>
      <c r="AN677" s="1">
        <v>0</v>
      </c>
      <c r="AO677" s="1">
        <v>1</v>
      </c>
      <c r="AP677" s="1">
        <v>0</v>
      </c>
      <c r="AQ677" s="1">
        <v>0</v>
      </c>
      <c r="AR677" s="36">
        <v>1</v>
      </c>
      <c r="AS677" s="36">
        <v>0</v>
      </c>
      <c r="AT677" s="36">
        <v>1</v>
      </c>
      <c r="AU677" s="36">
        <v>2</v>
      </c>
    </row>
    <row r="678" spans="1:47">
      <c r="A678" s="49">
        <v>41912.75</v>
      </c>
      <c r="B678" s="36" t="s">
        <v>94</v>
      </c>
      <c r="C678" s="36" t="s">
        <v>101</v>
      </c>
      <c r="D678" s="36" t="s">
        <v>216</v>
      </c>
      <c r="E678" s="36" t="s">
        <v>102</v>
      </c>
      <c r="F678" s="36" t="s">
        <v>292</v>
      </c>
      <c r="G678" s="36">
        <v>2</v>
      </c>
      <c r="H678" s="36">
        <v>23</v>
      </c>
      <c r="I678" s="36">
        <v>10.47</v>
      </c>
      <c r="J678" s="36">
        <v>5.08</v>
      </c>
      <c r="K678" s="36">
        <v>678</v>
      </c>
      <c r="L678" s="36">
        <v>0</v>
      </c>
      <c r="M678" s="36">
        <v>0</v>
      </c>
      <c r="N678" s="36">
        <v>678</v>
      </c>
      <c r="O678" s="36">
        <v>6</v>
      </c>
      <c r="P678" s="36">
        <v>0.88</v>
      </c>
      <c r="Q678" s="36">
        <v>297</v>
      </c>
      <c r="R678" s="36">
        <v>293</v>
      </c>
      <c r="S678" s="36">
        <v>0</v>
      </c>
      <c r="T678" s="36">
        <v>0</v>
      </c>
      <c r="U678" s="36">
        <v>98.65</v>
      </c>
      <c r="V678" s="36">
        <v>97.78</v>
      </c>
      <c r="W678" s="36">
        <v>293</v>
      </c>
      <c r="X678" s="36">
        <v>15</v>
      </c>
      <c r="Y678" s="36">
        <v>4.75</v>
      </c>
      <c r="Z678" s="36">
        <v>236</v>
      </c>
      <c r="AA678" s="36">
        <v>233</v>
      </c>
      <c r="AB678" s="36">
        <v>98.73</v>
      </c>
      <c r="AC678" s="36">
        <v>261</v>
      </c>
      <c r="AD678" s="36">
        <v>255.99</v>
      </c>
      <c r="AE678" s="36">
        <v>98.08</v>
      </c>
      <c r="AF678" s="36">
        <v>3.61</v>
      </c>
      <c r="AG678" s="36">
        <v>0.50555559999999999</v>
      </c>
      <c r="AH678" s="36">
        <v>70.92</v>
      </c>
      <c r="AI678" s="36">
        <v>14.02</v>
      </c>
      <c r="AJ678" s="46">
        <f t="shared" ca="1" si="11"/>
        <v>4</v>
      </c>
      <c r="AK678" s="47">
        <v>4.7469856641032937</v>
      </c>
      <c r="AL678" s="48">
        <v>6.5933999999999973</v>
      </c>
      <c r="AM678" s="1">
        <v>0</v>
      </c>
      <c r="AN678" s="1">
        <v>0</v>
      </c>
      <c r="AO678" s="1">
        <v>2</v>
      </c>
      <c r="AP678" s="1">
        <v>0</v>
      </c>
      <c r="AQ678" s="1">
        <v>0</v>
      </c>
      <c r="AR678" s="36">
        <v>1</v>
      </c>
      <c r="AS678" s="36">
        <v>1</v>
      </c>
      <c r="AT678" s="36">
        <v>5</v>
      </c>
      <c r="AU678" s="36">
        <v>7</v>
      </c>
    </row>
    <row r="679" spans="1:47">
      <c r="A679" s="49">
        <v>41912.75</v>
      </c>
      <c r="B679" s="36" t="s">
        <v>94</v>
      </c>
      <c r="C679" s="36" t="s">
        <v>101</v>
      </c>
      <c r="D679" s="36" t="s">
        <v>297</v>
      </c>
      <c r="E679" s="36" t="s">
        <v>102</v>
      </c>
      <c r="F679" s="36" t="s">
        <v>298</v>
      </c>
      <c r="G679" s="36">
        <v>2</v>
      </c>
      <c r="H679" s="36">
        <v>23</v>
      </c>
      <c r="I679" s="36">
        <v>10.83</v>
      </c>
      <c r="J679" s="36">
        <v>5.84</v>
      </c>
      <c r="K679" s="36">
        <v>1285</v>
      </c>
      <c r="L679" s="36">
        <v>0</v>
      </c>
      <c r="M679" s="36">
        <v>0</v>
      </c>
      <c r="N679" s="36">
        <v>1285</v>
      </c>
      <c r="O679" s="36">
        <v>37</v>
      </c>
      <c r="P679" s="36">
        <v>2.88</v>
      </c>
      <c r="Q679" s="36">
        <v>409</v>
      </c>
      <c r="R679" s="36">
        <v>402</v>
      </c>
      <c r="S679" s="36">
        <v>0</v>
      </c>
      <c r="T679" s="36">
        <v>0</v>
      </c>
      <c r="U679" s="36">
        <v>98.29</v>
      </c>
      <c r="V679" s="36">
        <v>95.46</v>
      </c>
      <c r="W679" s="36">
        <v>402</v>
      </c>
      <c r="X679" s="36">
        <v>2</v>
      </c>
      <c r="Y679" s="36">
        <v>0.57999999999999996</v>
      </c>
      <c r="Z679" s="36">
        <v>931</v>
      </c>
      <c r="AA679" s="36">
        <v>929.04</v>
      </c>
      <c r="AB679" s="36">
        <v>99.79</v>
      </c>
      <c r="AC679" s="36">
        <v>875</v>
      </c>
      <c r="AD679" s="36">
        <v>870.98</v>
      </c>
      <c r="AE679" s="36">
        <v>99.54</v>
      </c>
      <c r="AF679" s="36">
        <v>4.74</v>
      </c>
      <c r="AG679" s="36">
        <v>2.4388890000000001</v>
      </c>
      <c r="AH679" s="36">
        <v>81.209999999999994</v>
      </c>
      <c r="AI679" s="36">
        <v>51.41</v>
      </c>
      <c r="AJ679" s="46">
        <f t="shared" ca="1" si="11"/>
        <v>4</v>
      </c>
      <c r="AK679" s="47">
        <v>0.58149677269291145</v>
      </c>
      <c r="AL679" s="48">
        <v>18.568600000000025</v>
      </c>
      <c r="AM679" s="1">
        <v>0</v>
      </c>
      <c r="AN679" s="1">
        <v>0</v>
      </c>
      <c r="AO679" s="1">
        <v>1</v>
      </c>
      <c r="AP679" s="1">
        <v>0</v>
      </c>
      <c r="AQ679" s="1">
        <v>0</v>
      </c>
      <c r="AR679" s="36">
        <v>0</v>
      </c>
      <c r="AS679" s="36">
        <v>1</v>
      </c>
      <c r="AT679" s="36">
        <v>1</v>
      </c>
      <c r="AU679" s="36">
        <v>7</v>
      </c>
    </row>
    <row r="680" spans="1:47">
      <c r="A680" s="49">
        <v>41912.75</v>
      </c>
      <c r="B680" s="36" t="s">
        <v>94</v>
      </c>
      <c r="C680" s="36" t="s">
        <v>101</v>
      </c>
      <c r="D680" s="36" t="s">
        <v>339</v>
      </c>
      <c r="E680" s="36" t="s">
        <v>102</v>
      </c>
      <c r="F680" s="36" t="s">
        <v>340</v>
      </c>
      <c r="G680" s="36">
        <v>3</v>
      </c>
      <c r="H680" s="36">
        <v>39</v>
      </c>
      <c r="I680" s="36">
        <v>16.13</v>
      </c>
      <c r="J680" s="36">
        <v>9.83</v>
      </c>
      <c r="K680" s="36">
        <v>1335</v>
      </c>
      <c r="L680" s="36">
        <v>0</v>
      </c>
      <c r="M680" s="36">
        <v>0</v>
      </c>
      <c r="N680" s="36">
        <v>1335</v>
      </c>
      <c r="O680" s="36">
        <v>12</v>
      </c>
      <c r="P680" s="36">
        <v>0.9</v>
      </c>
      <c r="Q680" s="36">
        <v>506</v>
      </c>
      <c r="R680" s="36">
        <v>489</v>
      </c>
      <c r="S680" s="36">
        <v>0</v>
      </c>
      <c r="T680" s="36">
        <v>0</v>
      </c>
      <c r="U680" s="36">
        <v>96.64</v>
      </c>
      <c r="V680" s="36">
        <v>95.77</v>
      </c>
      <c r="W680" s="36">
        <v>489</v>
      </c>
      <c r="X680" s="36">
        <v>4</v>
      </c>
      <c r="Y680" s="36">
        <v>0.77</v>
      </c>
      <c r="Z680" s="36">
        <v>144</v>
      </c>
      <c r="AA680" s="36">
        <v>140</v>
      </c>
      <c r="AB680" s="36">
        <v>97.22</v>
      </c>
      <c r="AC680" s="36">
        <v>169</v>
      </c>
      <c r="AD680" s="36">
        <v>168</v>
      </c>
      <c r="AE680" s="36">
        <v>99.41</v>
      </c>
      <c r="AF680" s="36">
        <v>6.41</v>
      </c>
      <c r="AG680" s="36">
        <v>0.75555559999999999</v>
      </c>
      <c r="AH680" s="36">
        <v>65.23</v>
      </c>
      <c r="AI680" s="36">
        <v>11.79</v>
      </c>
      <c r="AJ680" s="46">
        <f t="shared" ca="1" si="11"/>
        <v>4</v>
      </c>
      <c r="AK680" s="47">
        <v>0.77369439071566737</v>
      </c>
      <c r="AL680" s="48">
        <v>21.403800000000018</v>
      </c>
      <c r="AM680" s="1">
        <v>0</v>
      </c>
      <c r="AN680" s="1">
        <v>0</v>
      </c>
      <c r="AO680" s="1">
        <v>1</v>
      </c>
      <c r="AP680" s="1">
        <v>0</v>
      </c>
      <c r="AQ680" s="1">
        <v>0</v>
      </c>
      <c r="AR680" s="36">
        <v>0</v>
      </c>
      <c r="AS680" s="36">
        <v>1</v>
      </c>
      <c r="AT680" s="36">
        <v>1</v>
      </c>
      <c r="AU680" s="36">
        <v>6</v>
      </c>
    </row>
    <row r="681" spans="1:47">
      <c r="A681" s="49">
        <v>41912.75</v>
      </c>
      <c r="B681" s="36" t="s">
        <v>94</v>
      </c>
      <c r="C681" s="36" t="s">
        <v>101</v>
      </c>
      <c r="D681" s="36" t="s">
        <v>345</v>
      </c>
      <c r="E681" s="36" t="s">
        <v>102</v>
      </c>
      <c r="F681" s="36" t="s">
        <v>1322</v>
      </c>
      <c r="G681" s="36">
        <v>2</v>
      </c>
      <c r="H681" s="36">
        <v>23</v>
      </c>
      <c r="I681" s="36">
        <v>10.95</v>
      </c>
      <c r="J681" s="36">
        <v>5.84</v>
      </c>
      <c r="K681" s="36">
        <v>582</v>
      </c>
      <c r="L681" s="36">
        <v>0</v>
      </c>
      <c r="M681" s="36">
        <v>0</v>
      </c>
      <c r="N681" s="36">
        <v>582</v>
      </c>
      <c r="O681" s="36">
        <v>4</v>
      </c>
      <c r="P681" s="36">
        <v>0.69</v>
      </c>
      <c r="Q681" s="36">
        <v>216</v>
      </c>
      <c r="R681" s="36">
        <v>211</v>
      </c>
      <c r="S681" s="36">
        <v>0</v>
      </c>
      <c r="T681" s="36">
        <v>0</v>
      </c>
      <c r="U681" s="36">
        <v>97.69</v>
      </c>
      <c r="V681" s="36">
        <v>97.02</v>
      </c>
      <c r="W681" s="36">
        <v>211</v>
      </c>
      <c r="X681" s="36">
        <v>0</v>
      </c>
      <c r="Y681" s="36">
        <v>0</v>
      </c>
      <c r="Z681" s="36">
        <v>385</v>
      </c>
      <c r="AA681" s="36">
        <v>385</v>
      </c>
      <c r="AB681" s="36">
        <v>100</v>
      </c>
      <c r="AC681" s="36">
        <v>456</v>
      </c>
      <c r="AD681" s="36">
        <v>450.98</v>
      </c>
      <c r="AE681" s="36">
        <v>98.9</v>
      </c>
      <c r="AF681" s="36">
        <v>3.01</v>
      </c>
      <c r="AG681" s="36">
        <v>1.233333</v>
      </c>
      <c r="AH681" s="36">
        <v>51.54</v>
      </c>
      <c r="AI681" s="36">
        <v>40.96</v>
      </c>
      <c r="AJ681" s="46">
        <f t="shared" ca="1" si="11"/>
        <v>4</v>
      </c>
      <c r="AK681" s="47">
        <v>0</v>
      </c>
      <c r="AL681" s="48">
        <v>6.4368000000000087</v>
      </c>
      <c r="AM681" s="1">
        <v>0</v>
      </c>
      <c r="AN681" s="1">
        <v>0</v>
      </c>
      <c r="AO681" s="1">
        <v>1</v>
      </c>
      <c r="AP681" s="1">
        <v>0</v>
      </c>
      <c r="AQ681" s="1">
        <v>0</v>
      </c>
      <c r="AR681" s="36">
        <v>0</v>
      </c>
      <c r="AS681" s="36">
        <v>1</v>
      </c>
      <c r="AT681" s="36">
        <v>0</v>
      </c>
      <c r="AU681" s="36">
        <v>2</v>
      </c>
    </row>
    <row r="682" spans="1:47">
      <c r="A682" s="49">
        <v>41912.75</v>
      </c>
      <c r="B682" s="36" t="s">
        <v>94</v>
      </c>
      <c r="C682" s="36" t="s">
        <v>101</v>
      </c>
      <c r="D682" s="36" t="s">
        <v>241</v>
      </c>
      <c r="E682" s="36" t="s">
        <v>102</v>
      </c>
      <c r="F682" s="36" t="s">
        <v>242</v>
      </c>
      <c r="G682" s="36">
        <v>2</v>
      </c>
      <c r="H682" s="36">
        <v>23</v>
      </c>
      <c r="I682" s="36">
        <v>10.7</v>
      </c>
      <c r="J682" s="36">
        <v>5.84</v>
      </c>
      <c r="K682" s="36">
        <v>678</v>
      </c>
      <c r="L682" s="36">
        <v>0</v>
      </c>
      <c r="M682" s="36">
        <v>0</v>
      </c>
      <c r="N682" s="36">
        <v>678</v>
      </c>
      <c r="O682" s="36">
        <v>9</v>
      </c>
      <c r="P682" s="36">
        <v>1.33</v>
      </c>
      <c r="Q682" s="36">
        <v>330</v>
      </c>
      <c r="R682" s="36">
        <v>322</v>
      </c>
      <c r="S682" s="36">
        <v>0</v>
      </c>
      <c r="T682" s="36">
        <v>0</v>
      </c>
      <c r="U682" s="36">
        <v>97.58</v>
      </c>
      <c r="V682" s="36">
        <v>96.28</v>
      </c>
      <c r="W682" s="36">
        <v>322</v>
      </c>
      <c r="X682" s="36">
        <v>12</v>
      </c>
      <c r="Y682" s="36">
        <v>3.33</v>
      </c>
      <c r="Z682" s="36">
        <v>256</v>
      </c>
      <c r="AA682" s="36">
        <v>251.01</v>
      </c>
      <c r="AB682" s="36">
        <v>98.05</v>
      </c>
      <c r="AC682" s="36">
        <v>292</v>
      </c>
      <c r="AD682" s="36">
        <v>288.99</v>
      </c>
      <c r="AE682" s="36">
        <v>98.97</v>
      </c>
      <c r="AF682" s="36">
        <v>3.97</v>
      </c>
      <c r="AG682" s="36">
        <v>0.3333333</v>
      </c>
      <c r="AH682" s="36">
        <v>67.900000000000006</v>
      </c>
      <c r="AI682" s="36">
        <v>8.4</v>
      </c>
      <c r="AJ682" s="46">
        <f t="shared" ca="1" si="11"/>
        <v>4</v>
      </c>
      <c r="AK682" s="47">
        <v>3.3335185288071556</v>
      </c>
      <c r="AL682" s="48">
        <v>12.275999999999996</v>
      </c>
      <c r="AM682" s="1">
        <v>0</v>
      </c>
      <c r="AN682" s="1">
        <v>0</v>
      </c>
      <c r="AO682" s="1">
        <v>2</v>
      </c>
      <c r="AP682" s="1">
        <v>3</v>
      </c>
      <c r="AQ682" s="1">
        <v>0</v>
      </c>
      <c r="AR682" s="36">
        <v>1</v>
      </c>
      <c r="AS682" s="36">
        <v>1</v>
      </c>
      <c r="AT682" s="36">
        <v>7</v>
      </c>
      <c r="AU682" s="36">
        <v>6</v>
      </c>
    </row>
    <row r="683" spans="1:47">
      <c r="A683" s="49">
        <v>41912.75</v>
      </c>
      <c r="B683" s="36" t="s">
        <v>94</v>
      </c>
      <c r="C683" s="36" t="s">
        <v>101</v>
      </c>
      <c r="D683" s="36" t="s">
        <v>241</v>
      </c>
      <c r="E683" s="36" t="s">
        <v>102</v>
      </c>
      <c r="F683" s="36" t="s">
        <v>346</v>
      </c>
      <c r="G683" s="36">
        <v>4</v>
      </c>
      <c r="H683" s="36">
        <v>55</v>
      </c>
      <c r="I683" s="36">
        <v>22.33</v>
      </c>
      <c r="J683" s="36">
        <v>14.9</v>
      </c>
      <c r="K683" s="36">
        <v>1273</v>
      </c>
      <c r="L683" s="36">
        <v>0</v>
      </c>
      <c r="M683" s="36">
        <v>0</v>
      </c>
      <c r="N683" s="36">
        <v>1273</v>
      </c>
      <c r="O683" s="36">
        <v>18</v>
      </c>
      <c r="P683" s="36">
        <v>1.41</v>
      </c>
      <c r="Q683" s="36">
        <v>621</v>
      </c>
      <c r="R683" s="36">
        <v>614</v>
      </c>
      <c r="S683" s="36">
        <v>0</v>
      </c>
      <c r="T683" s="36">
        <v>0</v>
      </c>
      <c r="U683" s="36">
        <v>98.87</v>
      </c>
      <c r="V683" s="36">
        <v>97.48</v>
      </c>
      <c r="W683" s="36">
        <v>614</v>
      </c>
      <c r="X683" s="36">
        <v>7</v>
      </c>
      <c r="Y683" s="36">
        <v>1.0900000000000001</v>
      </c>
      <c r="Z683" s="36">
        <v>244</v>
      </c>
      <c r="AA683" s="36">
        <v>242</v>
      </c>
      <c r="AB683" s="36">
        <v>99.18</v>
      </c>
      <c r="AC683" s="36">
        <v>271</v>
      </c>
      <c r="AD683" s="36">
        <v>268.99</v>
      </c>
      <c r="AE683" s="36">
        <v>99.26</v>
      </c>
      <c r="AF683" s="36">
        <v>8.41</v>
      </c>
      <c r="AG683" s="36">
        <v>0.26666669999999998</v>
      </c>
      <c r="AH683" s="36">
        <v>56.45</v>
      </c>
      <c r="AI683" s="36">
        <v>3.17</v>
      </c>
      <c r="AJ683" s="46">
        <f t="shared" ca="1" si="11"/>
        <v>4</v>
      </c>
      <c r="AK683" s="47">
        <v>1.0920607185759528</v>
      </c>
      <c r="AL683" s="48">
        <v>15.649199999999976</v>
      </c>
      <c r="AM683" s="1">
        <v>0</v>
      </c>
      <c r="AN683" s="1">
        <v>0</v>
      </c>
      <c r="AO683" s="1">
        <v>1</v>
      </c>
      <c r="AP683" s="1">
        <v>0</v>
      </c>
      <c r="AQ683" s="1">
        <v>0</v>
      </c>
      <c r="AR683" s="36">
        <v>0</v>
      </c>
      <c r="AS683" s="36">
        <v>1</v>
      </c>
      <c r="AT683" s="36">
        <v>5</v>
      </c>
      <c r="AU683" s="36">
        <v>7</v>
      </c>
    </row>
    <row r="684" spans="1:47">
      <c r="A684" s="49">
        <v>41912.75</v>
      </c>
      <c r="B684" s="36" t="s">
        <v>94</v>
      </c>
      <c r="C684" s="36" t="s">
        <v>101</v>
      </c>
      <c r="D684" s="36" t="s">
        <v>799</v>
      </c>
      <c r="E684" s="36" t="s">
        <v>102</v>
      </c>
      <c r="F684" s="36" t="s">
        <v>800</v>
      </c>
      <c r="G684" s="36">
        <v>2</v>
      </c>
      <c r="H684" s="36">
        <v>23</v>
      </c>
      <c r="I684" s="36">
        <v>10.71</v>
      </c>
      <c r="J684" s="36">
        <v>5.84</v>
      </c>
      <c r="K684" s="36">
        <v>1950</v>
      </c>
      <c r="L684" s="36">
        <v>0</v>
      </c>
      <c r="M684" s="36">
        <v>0</v>
      </c>
      <c r="N684" s="36">
        <v>1950</v>
      </c>
      <c r="O684" s="36">
        <v>20</v>
      </c>
      <c r="P684" s="36">
        <v>1.03</v>
      </c>
      <c r="Q684" s="36">
        <v>848</v>
      </c>
      <c r="R684" s="36">
        <v>839</v>
      </c>
      <c r="S684" s="36">
        <v>3</v>
      </c>
      <c r="T684" s="36">
        <v>0.3550296</v>
      </c>
      <c r="U684" s="36">
        <v>98.94</v>
      </c>
      <c r="V684" s="36">
        <v>97.92</v>
      </c>
      <c r="W684" s="36">
        <v>839</v>
      </c>
      <c r="X684" s="36">
        <v>22</v>
      </c>
      <c r="Y684" s="36">
        <v>2.61</v>
      </c>
      <c r="Z684" s="36">
        <v>77</v>
      </c>
      <c r="AA684" s="36">
        <v>68</v>
      </c>
      <c r="AB684" s="36">
        <v>88.31</v>
      </c>
      <c r="AC684" s="36">
        <v>72</v>
      </c>
      <c r="AD684" s="36">
        <v>72</v>
      </c>
      <c r="AE684" s="36">
        <v>100</v>
      </c>
      <c r="AF684" s="36">
        <v>8.06</v>
      </c>
      <c r="AG684" s="36">
        <v>5.016667</v>
      </c>
      <c r="AH684" s="36">
        <v>137.88999999999999</v>
      </c>
      <c r="AI684" s="36">
        <v>62.28</v>
      </c>
      <c r="AJ684" s="46">
        <f t="shared" ca="1" si="11"/>
        <v>4</v>
      </c>
      <c r="AK684" s="47">
        <v>2.6097271648873073</v>
      </c>
      <c r="AL684" s="48">
        <v>17.638399999999987</v>
      </c>
      <c r="AM684" s="1">
        <v>0</v>
      </c>
      <c r="AN684" s="1">
        <v>0</v>
      </c>
      <c r="AO684" s="1">
        <v>2</v>
      </c>
      <c r="AP684" s="1">
        <v>0</v>
      </c>
      <c r="AQ684" s="1">
        <v>0</v>
      </c>
      <c r="AR684" s="36">
        <v>1</v>
      </c>
      <c r="AS684" s="36">
        <v>1</v>
      </c>
      <c r="AT684" s="36">
        <v>1</v>
      </c>
      <c r="AU684" s="36">
        <v>2</v>
      </c>
    </row>
    <row r="685" spans="1:47">
      <c r="A685" s="49">
        <v>41912.75</v>
      </c>
      <c r="B685" s="36" t="s">
        <v>94</v>
      </c>
      <c r="C685" s="36" t="s">
        <v>101</v>
      </c>
      <c r="D685" s="36" t="s">
        <v>299</v>
      </c>
      <c r="E685" s="36" t="s">
        <v>102</v>
      </c>
      <c r="F685" s="36" t="s">
        <v>541</v>
      </c>
      <c r="G685" s="36">
        <v>2</v>
      </c>
      <c r="H685" s="36">
        <v>23</v>
      </c>
      <c r="I685" s="36">
        <v>9.48</v>
      </c>
      <c r="J685" s="36">
        <v>4.34</v>
      </c>
      <c r="K685" s="36">
        <v>2183</v>
      </c>
      <c r="L685" s="36">
        <v>0</v>
      </c>
      <c r="M685" s="36">
        <v>0</v>
      </c>
      <c r="N685" s="36">
        <v>2183</v>
      </c>
      <c r="O685" s="36">
        <v>30</v>
      </c>
      <c r="P685" s="36">
        <v>1.37</v>
      </c>
      <c r="Q685" s="36">
        <v>451</v>
      </c>
      <c r="R685" s="36">
        <v>446</v>
      </c>
      <c r="S685" s="36">
        <v>0</v>
      </c>
      <c r="T685" s="36">
        <v>0</v>
      </c>
      <c r="U685" s="36">
        <v>98.89</v>
      </c>
      <c r="V685" s="36">
        <v>97.54</v>
      </c>
      <c r="W685" s="36">
        <v>446</v>
      </c>
      <c r="X685" s="36">
        <v>1</v>
      </c>
      <c r="Y685" s="36">
        <v>0.22</v>
      </c>
      <c r="Z685" s="36">
        <v>172</v>
      </c>
      <c r="AA685" s="36">
        <v>171</v>
      </c>
      <c r="AB685" s="36">
        <v>99.42</v>
      </c>
      <c r="AC685" s="36">
        <v>178</v>
      </c>
      <c r="AD685" s="36">
        <v>177</v>
      </c>
      <c r="AE685" s="36">
        <v>99.44</v>
      </c>
      <c r="AF685" s="36">
        <v>4.63</v>
      </c>
      <c r="AG685" s="36">
        <v>1.85</v>
      </c>
      <c r="AH685" s="36">
        <v>106.64</v>
      </c>
      <c r="AI685" s="36">
        <v>39.93</v>
      </c>
      <c r="AJ685" s="46">
        <f t="shared" ca="1" si="11"/>
        <v>4</v>
      </c>
      <c r="AK685" s="47">
        <v>0.22123893805309736</v>
      </c>
      <c r="AL685" s="48">
        <v>11.094599999999971</v>
      </c>
      <c r="AM685" s="1">
        <v>0</v>
      </c>
      <c r="AN685" s="1">
        <v>0</v>
      </c>
      <c r="AO685" s="1">
        <v>1</v>
      </c>
      <c r="AP685" s="1">
        <v>0</v>
      </c>
      <c r="AQ685" s="1">
        <v>0</v>
      </c>
      <c r="AR685" s="36">
        <v>0</v>
      </c>
      <c r="AS685" s="36">
        <v>1</v>
      </c>
      <c r="AT685" s="36">
        <v>0</v>
      </c>
      <c r="AU685" s="36">
        <v>3</v>
      </c>
    </row>
    <row r="686" spans="1:47">
      <c r="A686" s="49">
        <v>41912.75</v>
      </c>
      <c r="B686" s="36" t="s">
        <v>94</v>
      </c>
      <c r="C686" s="36" t="s">
        <v>101</v>
      </c>
      <c r="D686" s="36" t="s">
        <v>215</v>
      </c>
      <c r="E686" s="36" t="s">
        <v>102</v>
      </c>
      <c r="F686" s="36" t="s">
        <v>486</v>
      </c>
      <c r="G686" s="36">
        <v>2</v>
      </c>
      <c r="H686" s="36">
        <v>23</v>
      </c>
      <c r="I686" s="36">
        <v>10.34</v>
      </c>
      <c r="J686" s="36">
        <v>5.08</v>
      </c>
      <c r="K686" s="36">
        <v>692</v>
      </c>
      <c r="L686" s="36">
        <v>0</v>
      </c>
      <c r="M686" s="36">
        <v>0</v>
      </c>
      <c r="N686" s="36">
        <v>692</v>
      </c>
      <c r="O686" s="36">
        <v>5</v>
      </c>
      <c r="P686" s="36">
        <v>0.72</v>
      </c>
      <c r="Q686" s="36">
        <v>226</v>
      </c>
      <c r="R686" s="36">
        <v>224</v>
      </c>
      <c r="S686" s="36">
        <v>0</v>
      </c>
      <c r="T686" s="36">
        <v>0</v>
      </c>
      <c r="U686" s="36">
        <v>99.12</v>
      </c>
      <c r="V686" s="36">
        <v>98.41</v>
      </c>
      <c r="W686" s="36">
        <v>224</v>
      </c>
      <c r="X686" s="36">
        <v>14</v>
      </c>
      <c r="Y686" s="36">
        <v>6.11</v>
      </c>
      <c r="Z686" s="36">
        <v>193</v>
      </c>
      <c r="AA686" s="36">
        <v>189</v>
      </c>
      <c r="AB686" s="36">
        <v>97.93</v>
      </c>
      <c r="AC686" s="36">
        <v>202</v>
      </c>
      <c r="AD686" s="36">
        <v>194</v>
      </c>
      <c r="AE686" s="36">
        <v>96.04</v>
      </c>
      <c r="AF686" s="36">
        <v>2.44</v>
      </c>
      <c r="AG686" s="36">
        <v>0.23333329999999999</v>
      </c>
      <c r="AH686" s="36">
        <v>47.97</v>
      </c>
      <c r="AI686" s="36">
        <v>9.57</v>
      </c>
      <c r="AJ686" s="46">
        <f t="shared" ca="1" si="11"/>
        <v>4</v>
      </c>
      <c r="AK686" s="47">
        <v>6.1135371179039302</v>
      </c>
      <c r="AL686" s="48">
        <v>3.5934000000000079</v>
      </c>
      <c r="AM686" s="1">
        <v>1</v>
      </c>
      <c r="AN686" s="1">
        <v>0</v>
      </c>
      <c r="AO686" s="1">
        <v>2</v>
      </c>
      <c r="AP686" s="1">
        <v>1</v>
      </c>
      <c r="AQ686" s="1">
        <v>0</v>
      </c>
      <c r="AR686" s="36">
        <v>1</v>
      </c>
      <c r="AS686" s="36">
        <v>0</v>
      </c>
      <c r="AT686" s="36">
        <v>1</v>
      </c>
      <c r="AU686" s="36">
        <v>3</v>
      </c>
    </row>
    <row r="687" spans="1:47">
      <c r="A687" s="49">
        <v>41912.75</v>
      </c>
      <c r="B687" s="36" t="s">
        <v>94</v>
      </c>
      <c r="C687" s="36" t="s">
        <v>101</v>
      </c>
      <c r="D687" s="36" t="s">
        <v>215</v>
      </c>
      <c r="E687" s="36" t="s">
        <v>102</v>
      </c>
      <c r="F687" s="36" t="s">
        <v>468</v>
      </c>
      <c r="G687" s="36">
        <v>2</v>
      </c>
      <c r="H687" s="36">
        <v>23</v>
      </c>
      <c r="I687" s="36">
        <v>10.77</v>
      </c>
      <c r="J687" s="36">
        <v>5.84</v>
      </c>
      <c r="K687" s="36">
        <v>349</v>
      </c>
      <c r="L687" s="36">
        <v>0</v>
      </c>
      <c r="M687" s="36">
        <v>0</v>
      </c>
      <c r="N687" s="36">
        <v>349</v>
      </c>
      <c r="O687" s="36">
        <v>8</v>
      </c>
      <c r="P687" s="36">
        <v>2.29</v>
      </c>
      <c r="Q687" s="36">
        <v>111</v>
      </c>
      <c r="R687" s="36">
        <v>108</v>
      </c>
      <c r="S687" s="36">
        <v>0</v>
      </c>
      <c r="T687" s="36">
        <v>0</v>
      </c>
      <c r="U687" s="36">
        <v>97.3</v>
      </c>
      <c r="V687" s="36">
        <v>95.07</v>
      </c>
      <c r="W687" s="36">
        <v>108</v>
      </c>
      <c r="X687" s="36">
        <v>7</v>
      </c>
      <c r="Y687" s="36">
        <v>6.09</v>
      </c>
      <c r="Z687" s="36">
        <v>98</v>
      </c>
      <c r="AA687" s="36">
        <v>96</v>
      </c>
      <c r="AB687" s="36">
        <v>97.96</v>
      </c>
      <c r="AC687" s="36">
        <v>111</v>
      </c>
      <c r="AD687" s="36">
        <v>103</v>
      </c>
      <c r="AE687" s="36">
        <v>92.79</v>
      </c>
      <c r="AF687" s="36">
        <v>1.77</v>
      </c>
      <c r="AG687" s="36">
        <v>0.2055556</v>
      </c>
      <c r="AH687" s="36">
        <v>30.24</v>
      </c>
      <c r="AI687" s="36">
        <v>11.64</v>
      </c>
      <c r="AJ687" s="46">
        <f t="shared" ca="1" si="11"/>
        <v>4</v>
      </c>
      <c r="AK687" s="47">
        <v>6.0869565217391308</v>
      </c>
      <c r="AL687" s="48">
        <v>5.4723000000000068</v>
      </c>
      <c r="AM687" s="1">
        <v>1</v>
      </c>
      <c r="AN687" s="1">
        <v>0</v>
      </c>
      <c r="AO687" s="1">
        <v>3</v>
      </c>
      <c r="AP687" s="1">
        <v>1</v>
      </c>
      <c r="AQ687" s="1">
        <v>0</v>
      </c>
      <c r="AR687" s="36">
        <v>1</v>
      </c>
      <c r="AS687" s="36">
        <v>1</v>
      </c>
      <c r="AT687" s="36">
        <v>2</v>
      </c>
      <c r="AU687" s="36">
        <v>1</v>
      </c>
    </row>
    <row r="688" spans="1:47">
      <c r="A688" s="49">
        <v>41912.75</v>
      </c>
      <c r="B688" s="36" t="s">
        <v>94</v>
      </c>
      <c r="C688" s="36" t="s">
        <v>101</v>
      </c>
      <c r="D688" s="36" t="s">
        <v>201</v>
      </c>
      <c r="E688" s="36" t="s">
        <v>102</v>
      </c>
      <c r="F688" s="36" t="s">
        <v>1107</v>
      </c>
      <c r="G688" s="36">
        <v>2</v>
      </c>
      <c r="H688" s="36">
        <v>23</v>
      </c>
      <c r="I688" s="36">
        <v>10.37</v>
      </c>
      <c r="J688" s="36">
        <v>5.08</v>
      </c>
      <c r="K688" s="36">
        <v>1069</v>
      </c>
      <c r="L688" s="36">
        <v>0</v>
      </c>
      <c r="M688" s="36">
        <v>0</v>
      </c>
      <c r="N688" s="36">
        <v>1069</v>
      </c>
      <c r="O688" s="36">
        <v>9</v>
      </c>
      <c r="P688" s="36">
        <v>0.84</v>
      </c>
      <c r="Q688" s="36">
        <v>491</v>
      </c>
      <c r="R688" s="36">
        <v>485</v>
      </c>
      <c r="S688" s="36">
        <v>0</v>
      </c>
      <c r="T688" s="36">
        <v>0</v>
      </c>
      <c r="U688" s="36">
        <v>98.78</v>
      </c>
      <c r="V688" s="36">
        <v>97.95</v>
      </c>
      <c r="W688" s="36">
        <v>485</v>
      </c>
      <c r="X688" s="36">
        <v>7</v>
      </c>
      <c r="Y688" s="36">
        <v>1.47</v>
      </c>
      <c r="Z688" s="36">
        <v>754</v>
      </c>
      <c r="AA688" s="36">
        <v>751.96</v>
      </c>
      <c r="AB688" s="36">
        <v>99.73</v>
      </c>
      <c r="AC688" s="36">
        <v>745</v>
      </c>
      <c r="AD688" s="36">
        <v>742.02</v>
      </c>
      <c r="AE688" s="36">
        <v>99.6</v>
      </c>
      <c r="AF688" s="36">
        <v>5.88</v>
      </c>
      <c r="AG688" s="36">
        <v>2.2999999999999998</v>
      </c>
      <c r="AH688" s="36">
        <v>115.72</v>
      </c>
      <c r="AI688" s="36">
        <v>39.090000000000003</v>
      </c>
      <c r="AJ688" s="46">
        <f t="shared" ca="1" si="11"/>
        <v>4</v>
      </c>
      <c r="AK688" s="47">
        <v>1.4734980844524903</v>
      </c>
      <c r="AL688" s="48">
        <v>10.065499999999986</v>
      </c>
      <c r="AM688" s="1">
        <v>0</v>
      </c>
      <c r="AN688" s="1">
        <v>0</v>
      </c>
      <c r="AO688" s="1">
        <v>1</v>
      </c>
      <c r="AP688" s="1">
        <v>0</v>
      </c>
      <c r="AQ688" s="1">
        <v>0</v>
      </c>
      <c r="AR688" s="36">
        <v>0</v>
      </c>
      <c r="AS688" s="36">
        <v>1</v>
      </c>
      <c r="AT688" s="36">
        <v>2</v>
      </c>
      <c r="AU688" s="36">
        <v>4</v>
      </c>
    </row>
    <row r="689" spans="1:47">
      <c r="A689" s="49">
        <v>41912.791666666664</v>
      </c>
      <c r="B689" s="36" t="s">
        <v>94</v>
      </c>
      <c r="C689" s="36" t="s">
        <v>100</v>
      </c>
      <c r="D689" s="36" t="s">
        <v>1017</v>
      </c>
      <c r="E689" s="36" t="s">
        <v>102</v>
      </c>
      <c r="F689" s="36" t="s">
        <v>1018</v>
      </c>
      <c r="G689" s="36">
        <v>3</v>
      </c>
      <c r="H689" s="36">
        <v>39</v>
      </c>
      <c r="I689" s="36">
        <v>15.19</v>
      </c>
      <c r="J689" s="36">
        <v>9.01</v>
      </c>
      <c r="K689" s="36">
        <v>5052</v>
      </c>
      <c r="L689" s="36">
        <v>0</v>
      </c>
      <c r="M689" s="36">
        <v>0</v>
      </c>
      <c r="N689" s="36">
        <v>5052</v>
      </c>
      <c r="O689" s="36">
        <v>10</v>
      </c>
      <c r="P689" s="36">
        <v>0.2</v>
      </c>
      <c r="Q689" s="36">
        <v>2041</v>
      </c>
      <c r="R689" s="36">
        <v>2000</v>
      </c>
      <c r="S689" s="36">
        <v>30</v>
      </c>
      <c r="T689" s="36">
        <v>1.471309</v>
      </c>
      <c r="U689" s="36">
        <v>97.99</v>
      </c>
      <c r="V689" s="36">
        <v>97.79</v>
      </c>
      <c r="W689" s="36">
        <v>2000</v>
      </c>
      <c r="X689" s="36">
        <v>20</v>
      </c>
      <c r="Y689" s="36">
        <v>1.22</v>
      </c>
      <c r="Z689" s="36">
        <v>3896</v>
      </c>
      <c r="AA689" s="36">
        <v>3858.99</v>
      </c>
      <c r="AB689" s="36">
        <v>99.05</v>
      </c>
      <c r="AC689" s="36">
        <v>3561</v>
      </c>
      <c r="AD689" s="36">
        <v>3532.87</v>
      </c>
      <c r="AE689" s="36">
        <v>99.21</v>
      </c>
      <c r="AF689" s="36">
        <v>20.64</v>
      </c>
      <c r="AG689" s="36">
        <v>17.427779999999998</v>
      </c>
      <c r="AH689" s="36">
        <v>229.13</v>
      </c>
      <c r="AI689" s="36">
        <v>84.42</v>
      </c>
      <c r="AJ689" s="46">
        <f t="shared" ca="1" si="11"/>
        <v>4</v>
      </c>
      <c r="AK689" s="47">
        <v>1.1948287810356775</v>
      </c>
      <c r="AL689" s="48">
        <v>45.10609999999987</v>
      </c>
      <c r="AM689" s="1">
        <v>0</v>
      </c>
      <c r="AN689" s="1">
        <v>0</v>
      </c>
      <c r="AO689" s="1">
        <v>1</v>
      </c>
      <c r="AP689" s="1">
        <v>0</v>
      </c>
      <c r="AQ689" s="1">
        <v>0</v>
      </c>
      <c r="AR689" s="36">
        <v>0</v>
      </c>
      <c r="AS689" s="36">
        <v>1</v>
      </c>
      <c r="AT689" s="36">
        <v>0</v>
      </c>
      <c r="AU689" s="36">
        <v>3</v>
      </c>
    </row>
    <row r="690" spans="1:47">
      <c r="A690" s="49">
        <v>41912.791666666664</v>
      </c>
      <c r="B690" s="36" t="s">
        <v>94</v>
      </c>
      <c r="C690" s="36" t="s">
        <v>100</v>
      </c>
      <c r="D690" s="36" t="s">
        <v>1323</v>
      </c>
      <c r="E690" s="36" t="s">
        <v>102</v>
      </c>
      <c r="F690" s="36" t="s">
        <v>1324</v>
      </c>
      <c r="G690" s="36">
        <v>4</v>
      </c>
      <c r="H690" s="36">
        <v>55</v>
      </c>
      <c r="I690" s="36">
        <v>20</v>
      </c>
      <c r="J690" s="36">
        <v>13.18</v>
      </c>
      <c r="K690" s="36">
        <v>1400</v>
      </c>
      <c r="L690" s="36">
        <v>0</v>
      </c>
      <c r="M690" s="36">
        <v>0</v>
      </c>
      <c r="N690" s="36">
        <v>1400</v>
      </c>
      <c r="O690" s="36">
        <v>2</v>
      </c>
      <c r="P690" s="36">
        <v>0.14000000000000001</v>
      </c>
      <c r="Q690" s="36">
        <v>392</v>
      </c>
      <c r="R690" s="36">
        <v>390</v>
      </c>
      <c r="S690" s="36">
        <v>0</v>
      </c>
      <c r="T690" s="36">
        <v>0</v>
      </c>
      <c r="U690" s="36">
        <v>99.49</v>
      </c>
      <c r="V690" s="36">
        <v>99.35</v>
      </c>
      <c r="W690" s="36">
        <v>390</v>
      </c>
      <c r="X690" s="36">
        <v>9</v>
      </c>
      <c r="Y690" s="36">
        <v>2.14</v>
      </c>
      <c r="Z690" s="36">
        <v>647</v>
      </c>
      <c r="AA690" s="36">
        <v>640.98</v>
      </c>
      <c r="AB690" s="36">
        <v>99.07</v>
      </c>
      <c r="AC690" s="36">
        <v>679</v>
      </c>
      <c r="AD690" s="36">
        <v>670.99</v>
      </c>
      <c r="AE690" s="36">
        <v>98.82</v>
      </c>
      <c r="AF690" s="36">
        <v>4.28</v>
      </c>
      <c r="AG690" s="36">
        <v>0.95</v>
      </c>
      <c r="AH690" s="36">
        <v>32.5</v>
      </c>
      <c r="AI690" s="36">
        <v>22.18</v>
      </c>
      <c r="AJ690" s="46">
        <f t="shared" ca="1" si="11"/>
        <v>4</v>
      </c>
      <c r="AK690" s="47">
        <v>2.1428061236637221</v>
      </c>
      <c r="AL690" s="48">
        <v>2.5480000000000222</v>
      </c>
      <c r="AM690" s="1">
        <v>0</v>
      </c>
      <c r="AN690" s="1">
        <v>0</v>
      </c>
      <c r="AO690" s="1">
        <v>1</v>
      </c>
      <c r="AP690" s="1">
        <v>0</v>
      </c>
      <c r="AQ690" s="1">
        <v>0</v>
      </c>
      <c r="AR690" s="36">
        <v>1</v>
      </c>
      <c r="AS690" s="36">
        <v>0</v>
      </c>
      <c r="AT690" s="36">
        <v>1</v>
      </c>
      <c r="AU690" s="36">
        <v>0</v>
      </c>
    </row>
    <row r="691" spans="1:47">
      <c r="A691" s="49">
        <v>41912.791666666664</v>
      </c>
      <c r="B691" s="36" t="s">
        <v>94</v>
      </c>
      <c r="C691" s="36" t="s">
        <v>100</v>
      </c>
      <c r="D691" s="36" t="s">
        <v>792</v>
      </c>
      <c r="E691" s="36" t="s">
        <v>102</v>
      </c>
      <c r="F691" s="36" t="s">
        <v>803</v>
      </c>
      <c r="G691" s="36">
        <v>2</v>
      </c>
      <c r="H691" s="36">
        <v>23</v>
      </c>
      <c r="I691" s="36">
        <v>10.59</v>
      </c>
      <c r="J691" s="36">
        <v>5.84</v>
      </c>
      <c r="K691" s="36">
        <v>3000</v>
      </c>
      <c r="L691" s="36">
        <v>0</v>
      </c>
      <c r="M691" s="36">
        <v>0</v>
      </c>
      <c r="N691" s="36">
        <v>3000</v>
      </c>
      <c r="O691" s="36">
        <v>37</v>
      </c>
      <c r="P691" s="36">
        <v>1.23</v>
      </c>
      <c r="Q691" s="36">
        <v>896</v>
      </c>
      <c r="R691" s="36">
        <v>876</v>
      </c>
      <c r="S691" s="36">
        <v>19</v>
      </c>
      <c r="T691" s="36">
        <v>2.120536</v>
      </c>
      <c r="U691" s="36">
        <v>97.77</v>
      </c>
      <c r="V691" s="36">
        <v>96.57</v>
      </c>
      <c r="W691" s="36">
        <v>876</v>
      </c>
      <c r="X691" s="36">
        <v>2</v>
      </c>
      <c r="Y691" s="36">
        <v>0.23</v>
      </c>
      <c r="Z691" s="36">
        <v>2359</v>
      </c>
      <c r="AA691" s="36">
        <v>2325.9699999999998</v>
      </c>
      <c r="AB691" s="36">
        <v>98.6</v>
      </c>
      <c r="AC691" s="36">
        <v>2345</v>
      </c>
      <c r="AD691" s="36">
        <v>2326.94</v>
      </c>
      <c r="AE691" s="36">
        <v>99.23</v>
      </c>
      <c r="AF691" s="36">
        <v>12.78</v>
      </c>
      <c r="AG691" s="36">
        <v>10.438890000000001</v>
      </c>
      <c r="AH691" s="36">
        <v>218.72</v>
      </c>
      <c r="AI691" s="36">
        <v>81.7</v>
      </c>
      <c r="AJ691" s="46">
        <f t="shared" ca="1" si="11"/>
        <v>4</v>
      </c>
      <c r="AK691" s="47">
        <v>0.22805797233656791</v>
      </c>
      <c r="AL691" s="48">
        <v>30.732800000000061</v>
      </c>
      <c r="AM691" s="1">
        <v>0</v>
      </c>
      <c r="AN691" s="1">
        <v>0</v>
      </c>
      <c r="AO691" s="1">
        <v>1</v>
      </c>
      <c r="AP691" s="1">
        <v>0</v>
      </c>
      <c r="AQ691" s="1">
        <v>1</v>
      </c>
      <c r="AR691" s="36">
        <v>0</v>
      </c>
      <c r="AS691" s="36">
        <v>1</v>
      </c>
      <c r="AT691" s="36">
        <v>0</v>
      </c>
      <c r="AU691" s="36">
        <v>7</v>
      </c>
    </row>
    <row r="692" spans="1:47">
      <c r="A692" s="49">
        <v>41912.791666666664</v>
      </c>
      <c r="B692" s="36" t="s">
        <v>94</v>
      </c>
      <c r="C692" s="36" t="s">
        <v>100</v>
      </c>
      <c r="D692" s="36" t="s">
        <v>232</v>
      </c>
      <c r="E692" s="36" t="s">
        <v>102</v>
      </c>
      <c r="F692" s="36" t="s">
        <v>233</v>
      </c>
      <c r="G692" s="36">
        <v>3</v>
      </c>
      <c r="H692" s="36">
        <v>39</v>
      </c>
      <c r="I692" s="36">
        <v>16.670000000000002</v>
      </c>
      <c r="J692" s="36">
        <v>10.66</v>
      </c>
      <c r="K692" s="36">
        <v>4077</v>
      </c>
      <c r="L692" s="36">
        <v>0</v>
      </c>
      <c r="M692" s="36">
        <v>0</v>
      </c>
      <c r="N692" s="36">
        <v>4077</v>
      </c>
      <c r="O692" s="36">
        <v>25</v>
      </c>
      <c r="P692" s="36">
        <v>0.61</v>
      </c>
      <c r="Q692" s="36">
        <v>2143</v>
      </c>
      <c r="R692" s="36">
        <v>1990</v>
      </c>
      <c r="S692" s="36">
        <v>146</v>
      </c>
      <c r="T692" s="36">
        <v>6.8128789999999997</v>
      </c>
      <c r="U692" s="36">
        <v>92.86</v>
      </c>
      <c r="V692" s="36">
        <v>92.29</v>
      </c>
      <c r="W692" s="36">
        <v>1990</v>
      </c>
      <c r="X692" s="36">
        <v>29</v>
      </c>
      <c r="Y692" s="36">
        <v>1.57</v>
      </c>
      <c r="Z692" s="36">
        <v>1124</v>
      </c>
      <c r="AA692" s="36">
        <v>1099.95</v>
      </c>
      <c r="AB692" s="36">
        <v>97.86</v>
      </c>
      <c r="AC692" s="36">
        <v>986</v>
      </c>
      <c r="AD692" s="36">
        <v>983.04</v>
      </c>
      <c r="AE692" s="36">
        <v>99.7</v>
      </c>
      <c r="AF692" s="36">
        <v>22.93</v>
      </c>
      <c r="AG692" s="36">
        <v>18.533329999999999</v>
      </c>
      <c r="AH692" s="36">
        <v>215.08</v>
      </c>
      <c r="AI692" s="36">
        <v>80.83</v>
      </c>
      <c r="AJ692" s="46">
        <f t="shared" ca="1" si="11"/>
        <v>4</v>
      </c>
      <c r="AK692" s="47">
        <v>1.5482438110288348</v>
      </c>
      <c r="AL692" s="48">
        <v>165.22529999999989</v>
      </c>
      <c r="AM692" s="1">
        <v>0</v>
      </c>
      <c r="AN692" s="1">
        <v>1</v>
      </c>
      <c r="AO692" s="1">
        <v>2</v>
      </c>
      <c r="AP692" s="1">
        <v>0</v>
      </c>
      <c r="AQ692" s="1">
        <v>2</v>
      </c>
      <c r="AR692" s="36">
        <v>0</v>
      </c>
      <c r="AS692" s="36">
        <v>1</v>
      </c>
      <c r="AT692" s="36">
        <v>0</v>
      </c>
      <c r="AU692" s="36">
        <v>7</v>
      </c>
    </row>
    <row r="693" spans="1:47">
      <c r="A693" s="49">
        <v>41912.791666666664</v>
      </c>
      <c r="B693" s="36" t="s">
        <v>94</v>
      </c>
      <c r="C693" s="36" t="s">
        <v>100</v>
      </c>
      <c r="D693" s="36" t="s">
        <v>1216</v>
      </c>
      <c r="E693" s="36" t="s">
        <v>102</v>
      </c>
      <c r="F693" s="36" t="s">
        <v>1217</v>
      </c>
      <c r="G693" s="36">
        <v>2</v>
      </c>
      <c r="H693" s="36">
        <v>23</v>
      </c>
      <c r="I693" s="36">
        <v>10.44</v>
      </c>
      <c r="J693" s="36">
        <v>5.08</v>
      </c>
      <c r="K693" s="36">
        <v>575</v>
      </c>
      <c r="L693" s="36">
        <v>0</v>
      </c>
      <c r="M693" s="36">
        <v>0</v>
      </c>
      <c r="N693" s="36">
        <v>575</v>
      </c>
      <c r="O693" s="36">
        <v>4</v>
      </c>
      <c r="P693" s="36">
        <v>0.7</v>
      </c>
      <c r="Q693" s="36">
        <v>279</v>
      </c>
      <c r="R693" s="36">
        <v>271</v>
      </c>
      <c r="S693" s="36">
        <v>0</v>
      </c>
      <c r="T693" s="36">
        <v>0</v>
      </c>
      <c r="U693" s="36">
        <v>97.13</v>
      </c>
      <c r="V693" s="36">
        <v>96.45</v>
      </c>
      <c r="W693" s="36">
        <v>271</v>
      </c>
      <c r="X693" s="36">
        <v>0</v>
      </c>
      <c r="Y693" s="36">
        <v>0</v>
      </c>
      <c r="Z693" s="36">
        <v>501</v>
      </c>
      <c r="AA693" s="36">
        <v>501</v>
      </c>
      <c r="AB693" s="36">
        <v>100</v>
      </c>
      <c r="AC693" s="36">
        <v>494</v>
      </c>
      <c r="AD693" s="36">
        <v>486</v>
      </c>
      <c r="AE693" s="36">
        <v>98.38</v>
      </c>
      <c r="AF693" s="36">
        <v>3.7</v>
      </c>
      <c r="AG693" s="36">
        <v>3.2277779999999998</v>
      </c>
      <c r="AH693" s="36">
        <v>72.78</v>
      </c>
      <c r="AI693" s="36">
        <v>87.24</v>
      </c>
      <c r="AJ693" s="46">
        <f t="shared" ca="1" si="11"/>
        <v>4</v>
      </c>
      <c r="AK693" s="47">
        <v>0</v>
      </c>
      <c r="AL693" s="48">
        <v>9.9044999999999916</v>
      </c>
      <c r="AM693" s="1">
        <v>0</v>
      </c>
      <c r="AN693" s="1">
        <v>0</v>
      </c>
      <c r="AO693" s="1">
        <v>1</v>
      </c>
      <c r="AP693" s="1">
        <v>0</v>
      </c>
      <c r="AQ693" s="1">
        <v>0</v>
      </c>
      <c r="AR693" s="36">
        <v>0</v>
      </c>
      <c r="AS693" s="36">
        <v>1</v>
      </c>
      <c r="AT693" s="36">
        <v>0</v>
      </c>
      <c r="AU693" s="36">
        <v>2</v>
      </c>
    </row>
    <row r="694" spans="1:47">
      <c r="A694" s="49">
        <v>41912.791666666664</v>
      </c>
      <c r="B694" s="36" t="s">
        <v>94</v>
      </c>
      <c r="C694" s="36" t="s">
        <v>101</v>
      </c>
      <c r="D694" s="36" t="s">
        <v>1325</v>
      </c>
      <c r="E694" s="36" t="s">
        <v>102</v>
      </c>
      <c r="F694" s="36" t="s">
        <v>1326</v>
      </c>
      <c r="G694" s="36">
        <v>4</v>
      </c>
      <c r="H694" s="36">
        <v>55</v>
      </c>
      <c r="I694" s="36">
        <v>21.69</v>
      </c>
      <c r="J694" s="36">
        <v>14.9</v>
      </c>
      <c r="K694" s="36">
        <v>5526</v>
      </c>
      <c r="L694" s="36">
        <v>0</v>
      </c>
      <c r="M694" s="36">
        <v>0</v>
      </c>
      <c r="N694" s="36">
        <v>5526</v>
      </c>
      <c r="O694" s="36">
        <v>16</v>
      </c>
      <c r="P694" s="36">
        <v>0.28999999999999998</v>
      </c>
      <c r="Q694" s="36">
        <v>2104</v>
      </c>
      <c r="R694" s="36">
        <v>2067</v>
      </c>
      <c r="S694" s="36">
        <v>22</v>
      </c>
      <c r="T694" s="36">
        <v>1.0471200000000001</v>
      </c>
      <c r="U694" s="36">
        <v>98.24</v>
      </c>
      <c r="V694" s="36">
        <v>97.96</v>
      </c>
      <c r="W694" s="36">
        <v>2067</v>
      </c>
      <c r="X694" s="36">
        <v>11</v>
      </c>
      <c r="Y694" s="36">
        <v>0.53</v>
      </c>
      <c r="Z694" s="36">
        <v>1384</v>
      </c>
      <c r="AA694" s="36">
        <v>1358.95</v>
      </c>
      <c r="AB694" s="36">
        <v>98.19</v>
      </c>
      <c r="AC694" s="36">
        <v>1401</v>
      </c>
      <c r="AD694" s="36">
        <v>1377.04</v>
      </c>
      <c r="AE694" s="36">
        <v>98.29</v>
      </c>
      <c r="AF694" s="36">
        <v>25.83</v>
      </c>
      <c r="AG694" s="36">
        <v>18.127780000000001</v>
      </c>
      <c r="AH694" s="36">
        <v>173.34</v>
      </c>
      <c r="AI694" s="36">
        <v>70.19</v>
      </c>
      <c r="AJ694" s="46">
        <f t="shared" ca="1" si="11"/>
        <v>4</v>
      </c>
      <c r="AK694" s="47">
        <v>0.52755516548446346</v>
      </c>
      <c r="AL694" s="48">
        <v>42.921600000000133</v>
      </c>
      <c r="AM694" s="1">
        <v>0</v>
      </c>
      <c r="AN694" s="1">
        <v>0</v>
      </c>
      <c r="AO694" s="1">
        <v>1</v>
      </c>
      <c r="AP694" s="1">
        <v>0</v>
      </c>
      <c r="AQ694" s="1">
        <v>0</v>
      </c>
      <c r="AR694" s="36">
        <v>0</v>
      </c>
      <c r="AS694" s="36">
        <v>1</v>
      </c>
      <c r="AT694" s="36">
        <v>0</v>
      </c>
      <c r="AU694" s="36">
        <v>1</v>
      </c>
    </row>
    <row r="695" spans="1:47">
      <c r="A695" s="49">
        <v>41912.791666666664</v>
      </c>
      <c r="B695" s="36" t="s">
        <v>94</v>
      </c>
      <c r="C695" s="36" t="s">
        <v>101</v>
      </c>
      <c r="D695" s="36" t="s">
        <v>522</v>
      </c>
      <c r="E695" s="36" t="s">
        <v>102</v>
      </c>
      <c r="F695" s="36" t="s">
        <v>1327</v>
      </c>
      <c r="G695" s="36">
        <v>2</v>
      </c>
      <c r="H695" s="36">
        <v>23</v>
      </c>
      <c r="I695" s="36">
        <v>10.28</v>
      </c>
      <c r="J695" s="36">
        <v>5.08</v>
      </c>
      <c r="K695" s="36">
        <v>1165</v>
      </c>
      <c r="L695" s="36">
        <v>0</v>
      </c>
      <c r="M695" s="36">
        <v>0</v>
      </c>
      <c r="N695" s="36">
        <v>1165</v>
      </c>
      <c r="O695" s="36">
        <v>92</v>
      </c>
      <c r="P695" s="36">
        <v>7.9</v>
      </c>
      <c r="Q695" s="36">
        <v>379</v>
      </c>
      <c r="R695" s="36">
        <v>379</v>
      </c>
      <c r="S695" s="36">
        <v>0</v>
      </c>
      <c r="T695" s="36">
        <v>0</v>
      </c>
      <c r="U695" s="36">
        <v>100</v>
      </c>
      <c r="V695" s="36">
        <v>92.1</v>
      </c>
      <c r="W695" s="36">
        <v>379</v>
      </c>
      <c r="X695" s="36">
        <v>7</v>
      </c>
      <c r="Y695" s="36">
        <v>1.81</v>
      </c>
      <c r="Z695" s="36">
        <v>239</v>
      </c>
      <c r="AA695" s="36">
        <v>230.99</v>
      </c>
      <c r="AB695" s="36">
        <v>96.65</v>
      </c>
      <c r="AC695" s="36">
        <v>250</v>
      </c>
      <c r="AD695" s="36">
        <v>238</v>
      </c>
      <c r="AE695" s="36">
        <v>95.2</v>
      </c>
      <c r="AF695" s="36">
        <v>4.76</v>
      </c>
      <c r="AG695" s="36">
        <v>3.5277780000000001</v>
      </c>
      <c r="AH695" s="36">
        <v>93.65</v>
      </c>
      <c r="AI695" s="36">
        <v>74.099999999999994</v>
      </c>
      <c r="AJ695" s="46">
        <f t="shared" ca="1" si="11"/>
        <v>4</v>
      </c>
      <c r="AK695" s="47">
        <v>1.8134245226807597</v>
      </c>
      <c r="AL695" s="48">
        <v>29.94100000000002</v>
      </c>
      <c r="AM695" s="1">
        <v>0</v>
      </c>
      <c r="AN695" s="1">
        <v>1</v>
      </c>
      <c r="AO695" s="1">
        <v>2</v>
      </c>
      <c r="AP695" s="1">
        <v>0</v>
      </c>
      <c r="AQ695" s="1">
        <v>1</v>
      </c>
      <c r="AR695" s="36">
        <v>0</v>
      </c>
      <c r="AS695" s="36">
        <v>1</v>
      </c>
      <c r="AT695" s="36">
        <v>0</v>
      </c>
      <c r="AU695" s="36">
        <v>1</v>
      </c>
    </row>
    <row r="696" spans="1:47">
      <c r="A696" s="49">
        <v>41912.791666666664</v>
      </c>
      <c r="B696" s="36" t="s">
        <v>94</v>
      </c>
      <c r="C696" s="36" t="s">
        <v>101</v>
      </c>
      <c r="D696" s="36" t="s">
        <v>285</v>
      </c>
      <c r="E696" s="36" t="s">
        <v>102</v>
      </c>
      <c r="F696" s="36" t="s">
        <v>660</v>
      </c>
      <c r="G696" s="36">
        <v>2</v>
      </c>
      <c r="H696" s="36">
        <v>23</v>
      </c>
      <c r="I696" s="36">
        <v>10.89</v>
      </c>
      <c r="J696" s="36">
        <v>5.84</v>
      </c>
      <c r="K696" s="36">
        <v>573</v>
      </c>
      <c r="L696" s="36">
        <v>0</v>
      </c>
      <c r="M696" s="36">
        <v>0</v>
      </c>
      <c r="N696" s="36">
        <v>573</v>
      </c>
      <c r="O696" s="36">
        <v>3</v>
      </c>
      <c r="P696" s="36">
        <v>0.52</v>
      </c>
      <c r="Q696" s="36">
        <v>281</v>
      </c>
      <c r="R696" s="36">
        <v>275</v>
      </c>
      <c r="S696" s="36">
        <v>0</v>
      </c>
      <c r="T696" s="36">
        <v>0</v>
      </c>
      <c r="U696" s="36">
        <v>97.86</v>
      </c>
      <c r="V696" s="36">
        <v>97.35</v>
      </c>
      <c r="W696" s="36">
        <v>275</v>
      </c>
      <c r="X696" s="36">
        <v>3</v>
      </c>
      <c r="Y696" s="36">
        <v>1.1599999999999999</v>
      </c>
      <c r="Z696" s="36">
        <v>760</v>
      </c>
      <c r="AA696" s="36">
        <v>759.01</v>
      </c>
      <c r="AB696" s="36">
        <v>99.87</v>
      </c>
      <c r="AC696" s="36">
        <v>750</v>
      </c>
      <c r="AD696" s="36">
        <v>741.98</v>
      </c>
      <c r="AE696" s="36">
        <v>98.93</v>
      </c>
      <c r="AF696" s="36">
        <v>4.03</v>
      </c>
      <c r="AG696" s="36">
        <v>2.95</v>
      </c>
      <c r="AH696" s="36">
        <v>68.95</v>
      </c>
      <c r="AI696" s="36">
        <v>73.239999999999995</v>
      </c>
      <c r="AJ696" s="46">
        <f t="shared" ca="1" si="11"/>
        <v>4</v>
      </c>
      <c r="AK696" s="47">
        <v>1.1629259216187928</v>
      </c>
      <c r="AL696" s="48">
        <v>7.4465000000000154</v>
      </c>
      <c r="AM696" s="1">
        <v>0</v>
      </c>
      <c r="AN696" s="1">
        <v>0</v>
      </c>
      <c r="AO696" s="1">
        <v>1</v>
      </c>
      <c r="AP696" s="1">
        <v>0</v>
      </c>
      <c r="AQ696" s="1">
        <v>0</v>
      </c>
      <c r="AR696" s="36">
        <v>0</v>
      </c>
      <c r="AS696" s="36">
        <v>1</v>
      </c>
      <c r="AT696" s="36">
        <v>3</v>
      </c>
      <c r="AU696" s="36">
        <v>2</v>
      </c>
    </row>
    <row r="697" spans="1:47">
      <c r="A697" s="49">
        <v>41912.791666666664</v>
      </c>
      <c r="B697" s="36" t="s">
        <v>94</v>
      </c>
      <c r="C697" s="36" t="s">
        <v>101</v>
      </c>
      <c r="D697" s="36" t="s">
        <v>294</v>
      </c>
      <c r="E697" s="36" t="s">
        <v>102</v>
      </c>
      <c r="F697" s="36" t="s">
        <v>328</v>
      </c>
      <c r="G697" s="36">
        <v>2</v>
      </c>
      <c r="H697" s="36">
        <v>23</v>
      </c>
      <c r="I697" s="36">
        <v>10.54</v>
      </c>
      <c r="J697" s="36">
        <v>5.84</v>
      </c>
      <c r="K697" s="36">
        <v>959</v>
      </c>
      <c r="L697" s="36">
        <v>0</v>
      </c>
      <c r="M697" s="36">
        <v>0</v>
      </c>
      <c r="N697" s="36">
        <v>959</v>
      </c>
      <c r="O697" s="36">
        <v>3</v>
      </c>
      <c r="P697" s="36">
        <v>0.31</v>
      </c>
      <c r="Q697" s="36">
        <v>367</v>
      </c>
      <c r="R697" s="36">
        <v>360</v>
      </c>
      <c r="S697" s="36">
        <v>0</v>
      </c>
      <c r="T697" s="36">
        <v>0</v>
      </c>
      <c r="U697" s="36">
        <v>98.09</v>
      </c>
      <c r="V697" s="36">
        <v>97.79</v>
      </c>
      <c r="W697" s="36">
        <v>360</v>
      </c>
      <c r="X697" s="36">
        <v>9</v>
      </c>
      <c r="Y697" s="36">
        <v>2.09</v>
      </c>
      <c r="Z697" s="36">
        <v>847</v>
      </c>
      <c r="AA697" s="36">
        <v>845.98</v>
      </c>
      <c r="AB697" s="36">
        <v>99.88</v>
      </c>
      <c r="AC697" s="36">
        <v>920</v>
      </c>
      <c r="AD697" s="36">
        <v>916.96</v>
      </c>
      <c r="AE697" s="36">
        <v>99.67</v>
      </c>
      <c r="AF697" s="36">
        <v>6.48</v>
      </c>
      <c r="AG697" s="36">
        <v>4.444445</v>
      </c>
      <c r="AH697" s="36">
        <v>110.98</v>
      </c>
      <c r="AI697" s="36">
        <v>68.55</v>
      </c>
      <c r="AJ697" s="46">
        <f t="shared" ca="1" si="11"/>
        <v>4</v>
      </c>
      <c r="AK697" s="47">
        <v>2.0882639565641092</v>
      </c>
      <c r="AL697" s="48">
        <v>8.1106999999999765</v>
      </c>
      <c r="AM697" s="1">
        <v>0</v>
      </c>
      <c r="AN697" s="1">
        <v>0</v>
      </c>
      <c r="AO697" s="1">
        <v>2</v>
      </c>
      <c r="AP697" s="1">
        <v>0</v>
      </c>
      <c r="AQ697" s="1">
        <v>1</v>
      </c>
      <c r="AR697" s="36">
        <v>1</v>
      </c>
      <c r="AS697" s="36">
        <v>1</v>
      </c>
      <c r="AT697" s="36">
        <v>6</v>
      </c>
      <c r="AU697" s="36">
        <v>4</v>
      </c>
    </row>
    <row r="698" spans="1:47">
      <c r="A698" s="49">
        <v>41912.791666666664</v>
      </c>
      <c r="B698" s="36" t="s">
        <v>94</v>
      </c>
      <c r="C698" s="36" t="s">
        <v>101</v>
      </c>
      <c r="D698" s="36" t="s">
        <v>680</v>
      </c>
      <c r="E698" s="36" t="s">
        <v>102</v>
      </c>
      <c r="F698" s="36" t="s">
        <v>772</v>
      </c>
      <c r="G698" s="36">
        <v>4</v>
      </c>
      <c r="H698" s="36">
        <v>55</v>
      </c>
      <c r="I698" s="36">
        <v>22.92</v>
      </c>
      <c r="J698" s="36">
        <v>15.76</v>
      </c>
      <c r="K698" s="36">
        <v>2000</v>
      </c>
      <c r="L698" s="36">
        <v>0</v>
      </c>
      <c r="M698" s="36">
        <v>0</v>
      </c>
      <c r="N698" s="36">
        <v>2000</v>
      </c>
      <c r="O698" s="36">
        <v>8</v>
      </c>
      <c r="P698" s="36">
        <v>0.4</v>
      </c>
      <c r="Q698" s="36">
        <v>1075</v>
      </c>
      <c r="R698" s="36">
        <v>1038</v>
      </c>
      <c r="S698" s="36">
        <v>35</v>
      </c>
      <c r="T698" s="36">
        <v>3.2649249999999999</v>
      </c>
      <c r="U698" s="36">
        <v>96.56</v>
      </c>
      <c r="V698" s="36">
        <v>96.17</v>
      </c>
      <c r="W698" s="36">
        <v>1038</v>
      </c>
      <c r="X698" s="36">
        <v>8</v>
      </c>
      <c r="Y698" s="36">
        <v>0.37</v>
      </c>
      <c r="Z698" s="36">
        <v>6556</v>
      </c>
      <c r="AA698" s="36">
        <v>6514.04</v>
      </c>
      <c r="AB698" s="36">
        <v>99.36</v>
      </c>
      <c r="AC698" s="36">
        <v>7991</v>
      </c>
      <c r="AD698" s="36">
        <v>7959.84</v>
      </c>
      <c r="AE698" s="36">
        <v>99.61</v>
      </c>
      <c r="AF698" s="36">
        <v>40.47</v>
      </c>
      <c r="AG698" s="36">
        <v>38.72222</v>
      </c>
      <c r="AH698" s="36">
        <v>256.8</v>
      </c>
      <c r="AI698" s="36">
        <v>95.68</v>
      </c>
      <c r="AJ698" s="46">
        <f t="shared" ca="1" si="11"/>
        <v>4</v>
      </c>
      <c r="AK698" s="47">
        <v>0.3220871245671954</v>
      </c>
      <c r="AL698" s="48">
        <v>41.172499999999985</v>
      </c>
      <c r="AM698" s="1">
        <v>0</v>
      </c>
      <c r="AN698" s="1">
        <v>0</v>
      </c>
      <c r="AO698" s="1">
        <v>1</v>
      </c>
      <c r="AP698" s="1">
        <v>0</v>
      </c>
      <c r="AQ698" s="1">
        <v>0</v>
      </c>
      <c r="AR698" s="36">
        <v>0</v>
      </c>
      <c r="AS698" s="36">
        <v>1</v>
      </c>
      <c r="AT698" s="36">
        <v>0</v>
      </c>
      <c r="AU698" s="36">
        <v>3</v>
      </c>
    </row>
    <row r="699" spans="1:47">
      <c r="A699" s="49">
        <v>41912.791666666664</v>
      </c>
      <c r="B699" s="36" t="s">
        <v>94</v>
      </c>
      <c r="C699" s="36" t="s">
        <v>101</v>
      </c>
      <c r="D699" s="36" t="s">
        <v>220</v>
      </c>
      <c r="E699" s="36" t="s">
        <v>102</v>
      </c>
      <c r="F699" s="36" t="s">
        <v>949</v>
      </c>
      <c r="G699" s="36">
        <v>6</v>
      </c>
      <c r="H699" s="36">
        <v>71</v>
      </c>
      <c r="I699" s="36">
        <v>36</v>
      </c>
      <c r="J699" s="36">
        <v>27.34</v>
      </c>
      <c r="K699" s="36">
        <v>10189</v>
      </c>
      <c r="L699" s="36">
        <v>0</v>
      </c>
      <c r="M699" s="36">
        <v>0</v>
      </c>
      <c r="N699" s="36">
        <v>10189</v>
      </c>
      <c r="O699" s="36">
        <v>38</v>
      </c>
      <c r="P699" s="36">
        <v>0.37</v>
      </c>
      <c r="Q699" s="36">
        <v>3616</v>
      </c>
      <c r="R699" s="36">
        <v>3496</v>
      </c>
      <c r="S699" s="36">
        <v>99</v>
      </c>
      <c r="T699" s="36">
        <v>2.7385890000000002</v>
      </c>
      <c r="U699" s="36">
        <v>96.68</v>
      </c>
      <c r="V699" s="36">
        <v>96.32</v>
      </c>
      <c r="W699" s="36">
        <v>3496</v>
      </c>
      <c r="X699" s="36">
        <v>41</v>
      </c>
      <c r="Y699" s="36">
        <v>1.1599999999999999</v>
      </c>
      <c r="Z699" s="36">
        <v>1146</v>
      </c>
      <c r="AA699" s="36">
        <v>1059.02</v>
      </c>
      <c r="AB699" s="36">
        <v>92.41</v>
      </c>
      <c r="AC699" s="36">
        <v>1111</v>
      </c>
      <c r="AD699" s="36">
        <v>1090</v>
      </c>
      <c r="AE699" s="36">
        <v>98.11</v>
      </c>
      <c r="AF699" s="36">
        <v>44.82</v>
      </c>
      <c r="AG699" s="36">
        <v>32.372219999999999</v>
      </c>
      <c r="AH699" s="36">
        <v>163.92</v>
      </c>
      <c r="AI699" s="36">
        <v>72.23</v>
      </c>
      <c r="AJ699" s="46">
        <f t="shared" ca="1" si="11"/>
        <v>4</v>
      </c>
      <c r="AK699" s="47">
        <v>1.1624676068477846</v>
      </c>
      <c r="AL699" s="48">
        <v>133.06880000000024</v>
      </c>
      <c r="AM699" s="1">
        <v>0</v>
      </c>
      <c r="AN699" s="1">
        <v>0</v>
      </c>
      <c r="AO699" s="1">
        <v>1</v>
      </c>
      <c r="AP699" s="1">
        <v>0</v>
      </c>
      <c r="AQ699" s="1">
        <v>0</v>
      </c>
      <c r="AR699" s="36">
        <v>0</v>
      </c>
      <c r="AS699" s="36">
        <v>1</v>
      </c>
      <c r="AT699" s="36">
        <v>0</v>
      </c>
      <c r="AU699" s="36">
        <v>5</v>
      </c>
    </row>
    <row r="700" spans="1:47">
      <c r="A700" s="49">
        <v>41912.791666666664</v>
      </c>
      <c r="B700" s="36" t="s">
        <v>94</v>
      </c>
      <c r="C700" s="36" t="s">
        <v>101</v>
      </c>
      <c r="D700" s="36" t="s">
        <v>287</v>
      </c>
      <c r="E700" s="36" t="s">
        <v>102</v>
      </c>
      <c r="F700" s="36" t="s">
        <v>288</v>
      </c>
      <c r="G700" s="36">
        <v>3</v>
      </c>
      <c r="H700" s="36">
        <v>39</v>
      </c>
      <c r="I700" s="36">
        <v>15.66</v>
      </c>
      <c r="J700" s="36">
        <v>9.83</v>
      </c>
      <c r="K700" s="36">
        <v>6312</v>
      </c>
      <c r="L700" s="36">
        <v>0</v>
      </c>
      <c r="M700" s="36">
        <v>0</v>
      </c>
      <c r="N700" s="36">
        <v>6312</v>
      </c>
      <c r="O700" s="36">
        <v>44</v>
      </c>
      <c r="P700" s="36">
        <v>0.7</v>
      </c>
      <c r="Q700" s="36">
        <v>1561</v>
      </c>
      <c r="R700" s="36">
        <v>1509</v>
      </c>
      <c r="S700" s="36">
        <v>38</v>
      </c>
      <c r="T700" s="36">
        <v>2.4358970000000002</v>
      </c>
      <c r="U700" s="36">
        <v>96.67</v>
      </c>
      <c r="V700" s="36">
        <v>95.99</v>
      </c>
      <c r="W700" s="36">
        <v>1509</v>
      </c>
      <c r="X700" s="36">
        <v>27</v>
      </c>
      <c r="Y700" s="36">
        <v>1.86</v>
      </c>
      <c r="Z700" s="36">
        <v>622</v>
      </c>
      <c r="AA700" s="36">
        <v>593.01</v>
      </c>
      <c r="AB700" s="36">
        <v>95.34</v>
      </c>
      <c r="AC700" s="36">
        <v>575</v>
      </c>
      <c r="AD700" s="36">
        <v>549.01</v>
      </c>
      <c r="AE700" s="36">
        <v>95.48</v>
      </c>
      <c r="AF700" s="36">
        <v>18.440000000000001</v>
      </c>
      <c r="AG700" s="36">
        <v>12.05556</v>
      </c>
      <c r="AH700" s="36">
        <v>187.62</v>
      </c>
      <c r="AI700" s="36">
        <v>65.38</v>
      </c>
      <c r="AJ700" s="46">
        <f t="shared" ca="1" si="11"/>
        <v>4</v>
      </c>
      <c r="AK700" s="47">
        <v>1.8430034129692832</v>
      </c>
      <c r="AL700" s="48">
        <v>62.596100000000078</v>
      </c>
      <c r="AM700" s="1">
        <v>0</v>
      </c>
      <c r="AN700" s="1">
        <v>0</v>
      </c>
      <c r="AO700" s="1">
        <v>1</v>
      </c>
      <c r="AP700" s="1">
        <v>0</v>
      </c>
      <c r="AQ700" s="1">
        <v>1</v>
      </c>
      <c r="AR700" s="36">
        <v>0</v>
      </c>
      <c r="AS700" s="36">
        <v>1</v>
      </c>
      <c r="AT700" s="36">
        <v>0</v>
      </c>
      <c r="AU700" s="36">
        <v>6</v>
      </c>
    </row>
    <row r="701" spans="1:47">
      <c r="A701" s="49">
        <v>41912.791666666664</v>
      </c>
      <c r="B701" s="36" t="s">
        <v>94</v>
      </c>
      <c r="C701" s="36" t="s">
        <v>101</v>
      </c>
      <c r="D701" s="36" t="s">
        <v>330</v>
      </c>
      <c r="E701" s="36" t="s">
        <v>102</v>
      </c>
      <c r="F701" s="36" t="s">
        <v>886</v>
      </c>
      <c r="G701" s="36">
        <v>2</v>
      </c>
      <c r="H701" s="36">
        <v>23</v>
      </c>
      <c r="I701" s="36">
        <v>10.74</v>
      </c>
      <c r="J701" s="36">
        <v>5.84</v>
      </c>
      <c r="K701" s="36">
        <v>813</v>
      </c>
      <c r="L701" s="36">
        <v>0</v>
      </c>
      <c r="M701" s="36">
        <v>0</v>
      </c>
      <c r="N701" s="36">
        <v>813</v>
      </c>
      <c r="O701" s="36">
        <v>11</v>
      </c>
      <c r="P701" s="36">
        <v>1.35</v>
      </c>
      <c r="Q701" s="36">
        <v>394</v>
      </c>
      <c r="R701" s="36">
        <v>391</v>
      </c>
      <c r="S701" s="36">
        <v>0</v>
      </c>
      <c r="T701" s="36">
        <v>0</v>
      </c>
      <c r="U701" s="36">
        <v>99.24</v>
      </c>
      <c r="V701" s="36">
        <v>97.9</v>
      </c>
      <c r="W701" s="36">
        <v>391</v>
      </c>
      <c r="X701" s="36">
        <v>3</v>
      </c>
      <c r="Y701" s="36">
        <v>0.83</v>
      </c>
      <c r="Z701" s="36">
        <v>486</v>
      </c>
      <c r="AA701" s="36">
        <v>480.02</v>
      </c>
      <c r="AB701" s="36">
        <v>98.77</v>
      </c>
      <c r="AC701" s="36">
        <v>468</v>
      </c>
      <c r="AD701" s="36">
        <v>451.01</v>
      </c>
      <c r="AE701" s="36">
        <v>96.37</v>
      </c>
      <c r="AF701" s="36">
        <v>5.64</v>
      </c>
      <c r="AG701" s="36">
        <v>3.072222</v>
      </c>
      <c r="AH701" s="36">
        <v>96.62</v>
      </c>
      <c r="AI701" s="36">
        <v>54.43</v>
      </c>
      <c r="AJ701" s="46">
        <f t="shared" ca="1" si="11"/>
        <v>4</v>
      </c>
      <c r="AK701" s="47">
        <v>0.82875217547446067</v>
      </c>
      <c r="AL701" s="48">
        <v>8.2739999999999778</v>
      </c>
      <c r="AM701" s="1">
        <v>0</v>
      </c>
      <c r="AN701" s="1">
        <v>0</v>
      </c>
      <c r="AO701" s="1">
        <v>1</v>
      </c>
      <c r="AP701" s="1">
        <v>0</v>
      </c>
      <c r="AQ701" s="1">
        <v>0</v>
      </c>
      <c r="AR701" s="36">
        <v>0</v>
      </c>
      <c r="AS701" s="36">
        <v>1</v>
      </c>
      <c r="AT701" s="36">
        <v>1</v>
      </c>
      <c r="AU701" s="36">
        <v>3</v>
      </c>
    </row>
    <row r="702" spans="1:47">
      <c r="A702" s="49">
        <v>41912.791666666664</v>
      </c>
      <c r="B702" s="36" t="s">
        <v>94</v>
      </c>
      <c r="C702" s="36" t="s">
        <v>101</v>
      </c>
      <c r="D702" s="36" t="s">
        <v>247</v>
      </c>
      <c r="E702" s="36" t="s">
        <v>102</v>
      </c>
      <c r="F702" s="36" t="s">
        <v>248</v>
      </c>
      <c r="G702" s="36">
        <v>2</v>
      </c>
      <c r="H702" s="36">
        <v>23</v>
      </c>
      <c r="I702" s="36">
        <v>10.48</v>
      </c>
      <c r="J702" s="36">
        <v>5.08</v>
      </c>
      <c r="K702" s="36">
        <v>1089</v>
      </c>
      <c r="L702" s="36">
        <v>0</v>
      </c>
      <c r="M702" s="36">
        <v>0</v>
      </c>
      <c r="N702" s="36">
        <v>1089</v>
      </c>
      <c r="O702" s="36">
        <v>3</v>
      </c>
      <c r="P702" s="36">
        <v>0.28000000000000003</v>
      </c>
      <c r="Q702" s="36">
        <v>424</v>
      </c>
      <c r="R702" s="36">
        <v>418</v>
      </c>
      <c r="S702" s="36">
        <v>0</v>
      </c>
      <c r="T702" s="36">
        <v>0</v>
      </c>
      <c r="U702" s="36">
        <v>98.58</v>
      </c>
      <c r="V702" s="36">
        <v>98.3</v>
      </c>
      <c r="W702" s="36">
        <v>418</v>
      </c>
      <c r="X702" s="36">
        <v>14</v>
      </c>
      <c r="Y702" s="36">
        <v>3.35</v>
      </c>
      <c r="Z702" s="36">
        <v>750</v>
      </c>
      <c r="AA702" s="36">
        <v>750</v>
      </c>
      <c r="AB702" s="36">
        <v>100</v>
      </c>
      <c r="AC702" s="36">
        <v>757</v>
      </c>
      <c r="AD702" s="36">
        <v>750.04</v>
      </c>
      <c r="AE702" s="36">
        <v>99.08</v>
      </c>
      <c r="AF702" s="36">
        <v>6.42</v>
      </c>
      <c r="AG702" s="36">
        <v>3.1</v>
      </c>
      <c r="AH702" s="36">
        <v>126.21</v>
      </c>
      <c r="AI702" s="36">
        <v>48.31</v>
      </c>
      <c r="AJ702" s="46">
        <f t="shared" ca="1" si="11"/>
        <v>4</v>
      </c>
      <c r="AK702" s="47">
        <v>3.3489618218352315</v>
      </c>
      <c r="AL702" s="48">
        <v>7.2080000000000117</v>
      </c>
      <c r="AM702" s="1">
        <v>0</v>
      </c>
      <c r="AN702" s="1">
        <v>0</v>
      </c>
      <c r="AO702" s="1">
        <v>1</v>
      </c>
      <c r="AP702" s="1">
        <v>0</v>
      </c>
      <c r="AQ702" s="1">
        <v>0</v>
      </c>
      <c r="AR702" s="36">
        <v>1</v>
      </c>
      <c r="AS702" s="36">
        <v>0</v>
      </c>
      <c r="AT702" s="36">
        <v>2</v>
      </c>
      <c r="AU702" s="36">
        <v>2</v>
      </c>
    </row>
    <row r="703" spans="1:47">
      <c r="A703" s="49">
        <v>41912.791666666664</v>
      </c>
      <c r="B703" s="36" t="s">
        <v>94</v>
      </c>
      <c r="C703" s="36" t="s">
        <v>101</v>
      </c>
      <c r="D703" s="36" t="s">
        <v>359</v>
      </c>
      <c r="E703" s="36" t="s">
        <v>102</v>
      </c>
      <c r="F703" s="36" t="s">
        <v>360</v>
      </c>
      <c r="G703" s="36">
        <v>2</v>
      </c>
      <c r="H703" s="36">
        <v>23</v>
      </c>
      <c r="I703" s="36">
        <v>10.95</v>
      </c>
      <c r="J703" s="36">
        <v>5.84</v>
      </c>
      <c r="K703" s="36">
        <v>535</v>
      </c>
      <c r="L703" s="36">
        <v>0</v>
      </c>
      <c r="M703" s="36">
        <v>0</v>
      </c>
      <c r="N703" s="36">
        <v>535</v>
      </c>
      <c r="O703" s="36">
        <v>3</v>
      </c>
      <c r="P703" s="36">
        <v>0.56000000000000005</v>
      </c>
      <c r="Q703" s="36">
        <v>187</v>
      </c>
      <c r="R703" s="36">
        <v>183</v>
      </c>
      <c r="S703" s="36">
        <v>0</v>
      </c>
      <c r="T703" s="36">
        <v>0</v>
      </c>
      <c r="U703" s="36">
        <v>97.86</v>
      </c>
      <c r="V703" s="36">
        <v>97.31</v>
      </c>
      <c r="W703" s="36">
        <v>183</v>
      </c>
      <c r="X703" s="36">
        <v>1</v>
      </c>
      <c r="Y703" s="36">
        <v>0.51</v>
      </c>
      <c r="Z703" s="36">
        <v>286</v>
      </c>
      <c r="AA703" s="36">
        <v>284</v>
      </c>
      <c r="AB703" s="36">
        <v>99.3</v>
      </c>
      <c r="AC703" s="36">
        <v>300</v>
      </c>
      <c r="AD703" s="36">
        <v>299.01</v>
      </c>
      <c r="AE703" s="36">
        <v>99.67</v>
      </c>
      <c r="AF703" s="36">
        <v>1.76</v>
      </c>
      <c r="AG703" s="36">
        <v>1.6666670000000001E-2</v>
      </c>
      <c r="AH703" s="36">
        <v>30.15</v>
      </c>
      <c r="AI703" s="36">
        <v>0.95</v>
      </c>
      <c r="AJ703" s="46">
        <f t="shared" ca="1" si="11"/>
        <v>4</v>
      </c>
      <c r="AK703" s="47">
        <v>0.50502499873743756</v>
      </c>
      <c r="AL703" s="48">
        <v>5.030299999999996</v>
      </c>
      <c r="AM703" s="1">
        <v>0</v>
      </c>
      <c r="AN703" s="1">
        <v>0</v>
      </c>
      <c r="AO703" s="1">
        <v>1</v>
      </c>
      <c r="AP703" s="1">
        <v>0</v>
      </c>
      <c r="AQ703" s="1">
        <v>0</v>
      </c>
      <c r="AR703" s="36">
        <v>0</v>
      </c>
      <c r="AS703" s="36">
        <v>1</v>
      </c>
      <c r="AT703" s="36">
        <v>0</v>
      </c>
      <c r="AU703" s="36">
        <v>2</v>
      </c>
    </row>
    <row r="704" spans="1:47">
      <c r="A704" s="49">
        <v>41912.791666666664</v>
      </c>
      <c r="B704" s="36" t="s">
        <v>94</v>
      </c>
      <c r="C704" s="36" t="s">
        <v>101</v>
      </c>
      <c r="D704" s="36" t="s">
        <v>295</v>
      </c>
      <c r="E704" s="36" t="s">
        <v>102</v>
      </c>
      <c r="F704" s="36" t="s">
        <v>296</v>
      </c>
      <c r="G704" s="36">
        <v>3</v>
      </c>
      <c r="H704" s="36">
        <v>47</v>
      </c>
      <c r="I704" s="36">
        <v>17</v>
      </c>
      <c r="J704" s="36">
        <v>10.66</v>
      </c>
      <c r="K704" s="36">
        <v>845</v>
      </c>
      <c r="L704" s="36">
        <v>0</v>
      </c>
      <c r="M704" s="36">
        <v>0</v>
      </c>
      <c r="N704" s="36">
        <v>845</v>
      </c>
      <c r="O704" s="36">
        <v>8</v>
      </c>
      <c r="P704" s="36">
        <v>0.95</v>
      </c>
      <c r="Q704" s="36">
        <v>473</v>
      </c>
      <c r="R704" s="36">
        <v>451</v>
      </c>
      <c r="S704" s="36">
        <v>0</v>
      </c>
      <c r="T704" s="36">
        <v>0</v>
      </c>
      <c r="U704" s="36">
        <v>95.35</v>
      </c>
      <c r="V704" s="36">
        <v>94.44</v>
      </c>
      <c r="W704" s="36">
        <v>451</v>
      </c>
      <c r="X704" s="36">
        <v>21</v>
      </c>
      <c r="Y704" s="36">
        <v>3.72</v>
      </c>
      <c r="Z704" s="36">
        <v>1612</v>
      </c>
      <c r="AA704" s="36">
        <v>1613.93</v>
      </c>
      <c r="AB704" s="36">
        <v>100.12</v>
      </c>
      <c r="AC704" s="36">
        <v>1732</v>
      </c>
      <c r="AD704" s="36">
        <v>1728.02</v>
      </c>
      <c r="AE704" s="36">
        <v>99.77</v>
      </c>
      <c r="AF704" s="36">
        <v>8.51</v>
      </c>
      <c r="AG704" s="36">
        <v>2.4722219999999999</v>
      </c>
      <c r="AH704" s="36">
        <v>79.84</v>
      </c>
      <c r="AI704" s="36">
        <v>29.05</v>
      </c>
      <c r="AJ704" s="46">
        <f t="shared" ca="1" si="11"/>
        <v>4</v>
      </c>
      <c r="AK704" s="47">
        <v>3.7162221946946508</v>
      </c>
      <c r="AL704" s="48">
        <v>26.298800000000011</v>
      </c>
      <c r="AM704" s="1">
        <v>0</v>
      </c>
      <c r="AN704" s="1">
        <v>1</v>
      </c>
      <c r="AO704" s="1">
        <v>3</v>
      </c>
      <c r="AP704" s="1">
        <v>0</v>
      </c>
      <c r="AQ704" s="1">
        <v>1</v>
      </c>
      <c r="AR704" s="36">
        <v>1</v>
      </c>
      <c r="AS704" s="36">
        <v>1</v>
      </c>
      <c r="AT704" s="36">
        <v>5</v>
      </c>
      <c r="AU704" s="36">
        <v>6</v>
      </c>
    </row>
    <row r="705" spans="1:47">
      <c r="A705" s="49">
        <v>41912.791666666664</v>
      </c>
      <c r="B705" s="36" t="s">
        <v>94</v>
      </c>
      <c r="C705" s="36" t="s">
        <v>101</v>
      </c>
      <c r="D705" s="36" t="s">
        <v>534</v>
      </c>
      <c r="E705" s="36" t="s">
        <v>102</v>
      </c>
      <c r="F705" s="36" t="s">
        <v>822</v>
      </c>
      <c r="G705" s="36">
        <v>2</v>
      </c>
      <c r="H705" s="36">
        <v>23</v>
      </c>
      <c r="I705" s="36">
        <v>10.83</v>
      </c>
      <c r="J705" s="36">
        <v>5.84</v>
      </c>
      <c r="K705" s="36">
        <v>1010</v>
      </c>
      <c r="L705" s="36">
        <v>0</v>
      </c>
      <c r="M705" s="36">
        <v>0</v>
      </c>
      <c r="N705" s="36">
        <v>1010</v>
      </c>
      <c r="O705" s="36">
        <v>12</v>
      </c>
      <c r="P705" s="36">
        <v>1.19</v>
      </c>
      <c r="Q705" s="36">
        <v>482</v>
      </c>
      <c r="R705" s="36">
        <v>477</v>
      </c>
      <c r="S705" s="36">
        <v>0</v>
      </c>
      <c r="T705" s="36">
        <v>0</v>
      </c>
      <c r="U705" s="36">
        <v>98.96</v>
      </c>
      <c r="V705" s="36">
        <v>97.78</v>
      </c>
      <c r="W705" s="36">
        <v>477</v>
      </c>
      <c r="X705" s="36">
        <v>15</v>
      </c>
      <c r="Y705" s="36">
        <v>3.15</v>
      </c>
      <c r="Z705" s="36">
        <v>324</v>
      </c>
      <c r="AA705" s="36">
        <v>304.01</v>
      </c>
      <c r="AB705" s="36">
        <v>93.83</v>
      </c>
      <c r="AC705" s="36">
        <v>309</v>
      </c>
      <c r="AD705" s="36">
        <v>303.01</v>
      </c>
      <c r="AE705" s="36">
        <v>98.06</v>
      </c>
      <c r="AF705" s="36">
        <v>6.39</v>
      </c>
      <c r="AG705" s="36">
        <v>5.088889</v>
      </c>
      <c r="AH705" s="36">
        <v>109.36</v>
      </c>
      <c r="AI705" s="36">
        <v>79.650000000000006</v>
      </c>
      <c r="AJ705" s="46">
        <f t="shared" ca="1" si="11"/>
        <v>4</v>
      </c>
      <c r="AK705" s="47">
        <v>3.1512605042016806</v>
      </c>
      <c r="AL705" s="48">
        <v>10.700399999999995</v>
      </c>
      <c r="AM705" s="1">
        <v>0</v>
      </c>
      <c r="AN705" s="1">
        <v>0</v>
      </c>
      <c r="AO705" s="1">
        <v>2</v>
      </c>
      <c r="AP705" s="1">
        <v>0</v>
      </c>
      <c r="AQ705" s="1">
        <v>0</v>
      </c>
      <c r="AR705" s="36">
        <v>1</v>
      </c>
      <c r="AS705" s="36">
        <v>1</v>
      </c>
      <c r="AT705" s="36">
        <v>2</v>
      </c>
      <c r="AU705" s="36">
        <v>1</v>
      </c>
    </row>
    <row r="706" spans="1:47">
      <c r="A706" s="49">
        <v>41912.791666666664</v>
      </c>
      <c r="B706" s="36" t="s">
        <v>94</v>
      </c>
      <c r="C706" s="36" t="s">
        <v>101</v>
      </c>
      <c r="D706" s="36" t="s">
        <v>345</v>
      </c>
      <c r="E706" s="36" t="s">
        <v>102</v>
      </c>
      <c r="F706" s="36" t="s">
        <v>796</v>
      </c>
      <c r="G706" s="36">
        <v>2</v>
      </c>
      <c r="H706" s="36">
        <v>23</v>
      </c>
      <c r="I706" s="36">
        <v>10.68</v>
      </c>
      <c r="J706" s="36">
        <v>5.84</v>
      </c>
      <c r="K706" s="36">
        <v>1411</v>
      </c>
      <c r="L706" s="36">
        <v>0</v>
      </c>
      <c r="M706" s="36">
        <v>0</v>
      </c>
      <c r="N706" s="36">
        <v>1411</v>
      </c>
      <c r="O706" s="36">
        <v>10</v>
      </c>
      <c r="P706" s="36">
        <v>0.71</v>
      </c>
      <c r="Q706" s="36">
        <v>592</v>
      </c>
      <c r="R706" s="36">
        <v>587</v>
      </c>
      <c r="S706" s="36">
        <v>2</v>
      </c>
      <c r="T706" s="36">
        <v>0.33783780000000002</v>
      </c>
      <c r="U706" s="36">
        <v>99.16</v>
      </c>
      <c r="V706" s="36">
        <v>98.46</v>
      </c>
      <c r="W706" s="36">
        <v>587</v>
      </c>
      <c r="X706" s="36">
        <v>14</v>
      </c>
      <c r="Y706" s="36">
        <v>2.5499999999999998</v>
      </c>
      <c r="Z706" s="36">
        <v>361</v>
      </c>
      <c r="AA706" s="36">
        <v>352.01</v>
      </c>
      <c r="AB706" s="36">
        <v>97.51</v>
      </c>
      <c r="AC706" s="36">
        <v>318</v>
      </c>
      <c r="AD706" s="36">
        <v>316</v>
      </c>
      <c r="AE706" s="36">
        <v>99.37</v>
      </c>
      <c r="AF706" s="36">
        <v>8.4600000000000009</v>
      </c>
      <c r="AG706" s="36">
        <v>6.6111110000000002</v>
      </c>
      <c r="AH706" s="36">
        <v>144.74</v>
      </c>
      <c r="AI706" s="36">
        <v>78.19</v>
      </c>
      <c r="AJ706" s="46">
        <f t="shared" ref="AJ706:AJ769" ca="1" si="12">DAY(TODAY()-DAY(A706))</f>
        <v>4</v>
      </c>
      <c r="AK706" s="47">
        <v>2.5408809597270365</v>
      </c>
      <c r="AL706" s="48">
        <v>9.1168000000000369</v>
      </c>
      <c r="AM706" s="1">
        <v>0</v>
      </c>
      <c r="AN706" s="1">
        <v>0</v>
      </c>
      <c r="AO706" s="1">
        <v>1</v>
      </c>
      <c r="AP706" s="1">
        <v>0</v>
      </c>
      <c r="AQ706" s="1">
        <v>0</v>
      </c>
      <c r="AR706" s="36">
        <v>1</v>
      </c>
      <c r="AS706" s="36">
        <v>0</v>
      </c>
      <c r="AT706" s="36">
        <v>2</v>
      </c>
      <c r="AU706" s="36">
        <v>1</v>
      </c>
    </row>
    <row r="707" spans="1:47">
      <c r="A707" s="49">
        <v>41912.791666666664</v>
      </c>
      <c r="B707" s="36" t="s">
        <v>94</v>
      </c>
      <c r="C707" s="36" t="s">
        <v>101</v>
      </c>
      <c r="D707" s="36" t="s">
        <v>241</v>
      </c>
      <c r="E707" s="36" t="s">
        <v>102</v>
      </c>
      <c r="F707" s="36" t="s">
        <v>467</v>
      </c>
      <c r="G707" s="36">
        <v>2</v>
      </c>
      <c r="H707" s="36">
        <v>23</v>
      </c>
      <c r="I707" s="36">
        <v>10.93</v>
      </c>
      <c r="J707" s="36">
        <v>5.84</v>
      </c>
      <c r="K707" s="36">
        <v>777</v>
      </c>
      <c r="L707" s="36">
        <v>0</v>
      </c>
      <c r="M707" s="36">
        <v>0</v>
      </c>
      <c r="N707" s="36">
        <v>777</v>
      </c>
      <c r="O707" s="36">
        <v>15</v>
      </c>
      <c r="P707" s="36">
        <v>1.93</v>
      </c>
      <c r="Q707" s="36">
        <v>401</v>
      </c>
      <c r="R707" s="36">
        <v>365</v>
      </c>
      <c r="S707" s="36">
        <v>0</v>
      </c>
      <c r="T707" s="36">
        <v>0</v>
      </c>
      <c r="U707" s="36">
        <v>91.02</v>
      </c>
      <c r="V707" s="36">
        <v>89.26</v>
      </c>
      <c r="W707" s="36">
        <v>365</v>
      </c>
      <c r="X707" s="36">
        <v>20</v>
      </c>
      <c r="Y707" s="36">
        <v>6.02</v>
      </c>
      <c r="Z707" s="36">
        <v>446</v>
      </c>
      <c r="AA707" s="36">
        <v>445.02</v>
      </c>
      <c r="AB707" s="36">
        <v>99.78</v>
      </c>
      <c r="AC707" s="36">
        <v>413</v>
      </c>
      <c r="AD707" s="36">
        <v>412.01</v>
      </c>
      <c r="AE707" s="36">
        <v>99.76</v>
      </c>
      <c r="AF707" s="36">
        <v>5.16</v>
      </c>
      <c r="AG707" s="36">
        <v>0.87222219999999995</v>
      </c>
      <c r="AH707" s="36">
        <v>88.25</v>
      </c>
      <c r="AI707" s="36">
        <v>16.920000000000002</v>
      </c>
      <c r="AJ707" s="46">
        <f t="shared" ca="1" si="12"/>
        <v>4</v>
      </c>
      <c r="AK707" s="47">
        <v>6.0242778396939665</v>
      </c>
      <c r="AL707" s="48">
        <v>43.067399999999978</v>
      </c>
      <c r="AM707" s="1">
        <v>1</v>
      </c>
      <c r="AN707" s="1">
        <v>1</v>
      </c>
      <c r="AO707" s="1">
        <v>4</v>
      </c>
      <c r="AP707" s="1">
        <v>3</v>
      </c>
      <c r="AQ707" s="1">
        <v>5</v>
      </c>
      <c r="AR707" s="36">
        <v>1</v>
      </c>
      <c r="AS707" s="36">
        <v>1</v>
      </c>
      <c r="AT707" s="36">
        <v>6</v>
      </c>
      <c r="AU707" s="36">
        <v>7</v>
      </c>
    </row>
    <row r="708" spans="1:47">
      <c r="A708" s="49">
        <v>41912.833333333336</v>
      </c>
      <c r="B708" s="36" t="s">
        <v>94</v>
      </c>
      <c r="C708" s="36" t="s">
        <v>100</v>
      </c>
      <c r="D708" s="36" t="s">
        <v>1328</v>
      </c>
      <c r="E708" s="36" t="s">
        <v>102</v>
      </c>
      <c r="F708" s="36" t="s">
        <v>1329</v>
      </c>
      <c r="G708" s="36">
        <v>2</v>
      </c>
      <c r="H708" s="36">
        <v>23</v>
      </c>
      <c r="I708" s="36">
        <v>10.84</v>
      </c>
      <c r="J708" s="36">
        <v>5.84</v>
      </c>
      <c r="K708" s="36">
        <v>771</v>
      </c>
      <c r="L708" s="36">
        <v>0</v>
      </c>
      <c r="M708" s="36">
        <v>0</v>
      </c>
      <c r="N708" s="36">
        <v>771</v>
      </c>
      <c r="O708" s="36">
        <v>3</v>
      </c>
      <c r="P708" s="36">
        <v>0.39</v>
      </c>
      <c r="Q708" s="36">
        <v>352</v>
      </c>
      <c r="R708" s="36">
        <v>346</v>
      </c>
      <c r="S708" s="36">
        <v>0</v>
      </c>
      <c r="T708" s="36">
        <v>0</v>
      </c>
      <c r="U708" s="36">
        <v>98.3</v>
      </c>
      <c r="V708" s="36">
        <v>97.92</v>
      </c>
      <c r="W708" s="36">
        <v>346</v>
      </c>
      <c r="X708" s="36">
        <v>3</v>
      </c>
      <c r="Y708" s="36">
        <v>1.04</v>
      </c>
      <c r="Z708" s="36">
        <v>978</v>
      </c>
      <c r="AA708" s="36">
        <v>976.04</v>
      </c>
      <c r="AB708" s="36">
        <v>99.8</v>
      </c>
      <c r="AC708" s="36">
        <v>925</v>
      </c>
      <c r="AD708" s="36">
        <v>918.99</v>
      </c>
      <c r="AE708" s="36">
        <v>99.35</v>
      </c>
      <c r="AF708" s="36">
        <v>3.53</v>
      </c>
      <c r="AG708" s="36">
        <v>0.61111110000000002</v>
      </c>
      <c r="AH708" s="36">
        <v>60.48</v>
      </c>
      <c r="AI708" s="36">
        <v>17.3</v>
      </c>
      <c r="AJ708" s="46">
        <f t="shared" ca="1" si="12"/>
        <v>4</v>
      </c>
      <c r="AK708" s="47">
        <v>1.0382419103651148</v>
      </c>
      <c r="AL708" s="48">
        <v>7.3215999999999939</v>
      </c>
      <c r="AM708" s="1">
        <v>0</v>
      </c>
      <c r="AN708" s="1">
        <v>0</v>
      </c>
      <c r="AO708" s="1">
        <v>1</v>
      </c>
      <c r="AP708" s="1">
        <v>0</v>
      </c>
      <c r="AQ708" s="1">
        <v>0</v>
      </c>
      <c r="AR708" s="36">
        <v>0</v>
      </c>
      <c r="AS708" s="36">
        <v>1</v>
      </c>
      <c r="AT708" s="36">
        <v>0</v>
      </c>
      <c r="AU708" s="36">
        <v>1</v>
      </c>
    </row>
    <row r="709" spans="1:47">
      <c r="A709" s="50">
        <v>41912</v>
      </c>
      <c r="B709" s="36" t="s">
        <v>103</v>
      </c>
      <c r="C709" s="36" t="s">
        <v>107</v>
      </c>
      <c r="D709" s="36" t="s">
        <v>1330</v>
      </c>
      <c r="E709" s="36" t="s">
        <v>108</v>
      </c>
      <c r="F709" s="36" t="s">
        <v>1331</v>
      </c>
      <c r="G709" s="36">
        <v>4</v>
      </c>
      <c r="H709" s="36">
        <v>56</v>
      </c>
      <c r="I709" s="36">
        <v>23</v>
      </c>
      <c r="J709" s="36">
        <v>16.63</v>
      </c>
      <c r="K709" s="36">
        <v>11304</v>
      </c>
      <c r="L709" s="36">
        <v>38</v>
      </c>
      <c r="M709" s="36">
        <v>0.34</v>
      </c>
      <c r="N709" s="36">
        <v>11248</v>
      </c>
      <c r="O709" s="36">
        <v>8</v>
      </c>
      <c r="P709" s="36">
        <v>7.0000000000000007E-2</v>
      </c>
      <c r="Q709" s="36">
        <v>4708</v>
      </c>
      <c r="R709" s="36">
        <v>4611</v>
      </c>
      <c r="S709" s="36">
        <v>74</v>
      </c>
      <c r="T709" s="36">
        <v>1.57</v>
      </c>
      <c r="U709" s="36">
        <v>97.94</v>
      </c>
      <c r="V709" s="36">
        <v>97.87</v>
      </c>
      <c r="W709" s="36">
        <v>4611</v>
      </c>
      <c r="X709" s="36">
        <v>13</v>
      </c>
      <c r="Y709" s="36">
        <v>0.28000000000000003</v>
      </c>
      <c r="Z709" s="36">
        <v>1881</v>
      </c>
      <c r="AA709" s="36">
        <v>1874</v>
      </c>
      <c r="AB709" s="36">
        <v>99.63</v>
      </c>
      <c r="AC709" s="36">
        <v>508</v>
      </c>
      <c r="AD709" s="36">
        <v>507</v>
      </c>
      <c r="AE709" s="36">
        <v>99.8</v>
      </c>
      <c r="AF709" s="36">
        <v>45.97</v>
      </c>
      <c r="AG709" s="36">
        <v>45.97</v>
      </c>
      <c r="AH709" s="36">
        <v>276.42</v>
      </c>
      <c r="AI709" s="36">
        <v>100</v>
      </c>
      <c r="AJ709" s="46">
        <f t="shared" ca="1" si="12"/>
        <v>4</v>
      </c>
      <c r="AK709" s="47">
        <v>0.4007398273736128</v>
      </c>
      <c r="AL709" s="48">
        <v>100.28039999999979</v>
      </c>
      <c r="AM709" s="1">
        <v>0</v>
      </c>
      <c r="AN709" s="1">
        <v>0</v>
      </c>
      <c r="AO709" s="1">
        <v>1</v>
      </c>
      <c r="AP709" s="1">
        <v>0</v>
      </c>
      <c r="AQ709" s="1">
        <v>0</v>
      </c>
      <c r="AR709" s="36">
        <v>0</v>
      </c>
      <c r="AS709" s="36">
        <v>1</v>
      </c>
      <c r="AT709" s="36">
        <v>0</v>
      </c>
      <c r="AU709" s="36">
        <v>1</v>
      </c>
    </row>
    <row r="710" spans="1:47">
      <c r="A710" s="50">
        <v>41912</v>
      </c>
      <c r="B710" s="36" t="s">
        <v>103</v>
      </c>
      <c r="C710" s="36" t="s">
        <v>107</v>
      </c>
      <c r="D710" s="36" t="s">
        <v>300</v>
      </c>
      <c r="E710" s="36" t="s">
        <v>108</v>
      </c>
      <c r="F710" s="36" t="s">
        <v>361</v>
      </c>
      <c r="G710" s="36">
        <v>2</v>
      </c>
      <c r="H710" s="36">
        <v>24</v>
      </c>
      <c r="I710" s="36">
        <v>11</v>
      </c>
      <c r="J710" s="36">
        <v>6.6150000000000002</v>
      </c>
      <c r="K710" s="36">
        <v>384</v>
      </c>
      <c r="L710" s="36">
        <v>0</v>
      </c>
      <c r="M710" s="36">
        <v>0</v>
      </c>
      <c r="N710" s="36">
        <v>384</v>
      </c>
      <c r="O710" s="36">
        <v>2</v>
      </c>
      <c r="P710" s="36">
        <v>0.52</v>
      </c>
      <c r="Q710" s="36">
        <v>190</v>
      </c>
      <c r="R710" s="36">
        <v>187</v>
      </c>
      <c r="S710" s="36">
        <v>0</v>
      </c>
      <c r="T710" s="36">
        <v>0</v>
      </c>
      <c r="U710" s="36">
        <v>98.42</v>
      </c>
      <c r="V710" s="36">
        <v>97.91</v>
      </c>
      <c r="W710" s="36">
        <v>187</v>
      </c>
      <c r="X710" s="36">
        <v>10</v>
      </c>
      <c r="Y710" s="36">
        <v>5.35</v>
      </c>
      <c r="Z710" s="36">
        <v>200</v>
      </c>
      <c r="AA710" s="36">
        <v>189</v>
      </c>
      <c r="AB710" s="36">
        <v>94.5</v>
      </c>
      <c r="AC710" s="36">
        <v>347</v>
      </c>
      <c r="AD710" s="36">
        <v>245</v>
      </c>
      <c r="AE710" s="36">
        <v>70.61</v>
      </c>
      <c r="AF710" s="36">
        <v>3.06</v>
      </c>
      <c r="AG710" s="36">
        <v>7.0000000000000007E-2</v>
      </c>
      <c r="AH710" s="36">
        <v>46.2</v>
      </c>
      <c r="AI710" s="36">
        <v>2.2599999999999998</v>
      </c>
      <c r="AJ710" s="46">
        <f t="shared" ca="1" si="12"/>
        <v>4</v>
      </c>
      <c r="AK710" s="47">
        <v>4.1152263374485596</v>
      </c>
      <c r="AL710" s="48">
        <v>3.9710000000000063</v>
      </c>
      <c r="AM710" s="1">
        <v>0</v>
      </c>
      <c r="AN710" s="1">
        <v>0</v>
      </c>
      <c r="AO710" s="1">
        <v>1</v>
      </c>
      <c r="AP710" s="1">
        <v>0</v>
      </c>
      <c r="AQ710" s="1">
        <v>0</v>
      </c>
      <c r="AR710" s="36">
        <v>1</v>
      </c>
      <c r="AS710" s="36">
        <v>0</v>
      </c>
      <c r="AT710" s="36">
        <v>5</v>
      </c>
      <c r="AU710" s="36">
        <v>3</v>
      </c>
    </row>
    <row r="711" spans="1:47">
      <c r="A711" s="50">
        <v>41912</v>
      </c>
      <c r="B711" s="36" t="s">
        <v>103</v>
      </c>
      <c r="C711" s="36" t="s">
        <v>107</v>
      </c>
      <c r="D711" s="36" t="s">
        <v>300</v>
      </c>
      <c r="E711" s="36" t="s">
        <v>108</v>
      </c>
      <c r="F711" s="36" t="s">
        <v>301</v>
      </c>
      <c r="G711" s="36">
        <v>4</v>
      </c>
      <c r="H711" s="36">
        <v>56</v>
      </c>
      <c r="I711" s="36">
        <v>23</v>
      </c>
      <c r="J711" s="36">
        <v>16.63</v>
      </c>
      <c r="K711" s="36">
        <v>2612</v>
      </c>
      <c r="L711" s="36">
        <v>0</v>
      </c>
      <c r="M711" s="36">
        <v>0</v>
      </c>
      <c r="N711" s="36">
        <v>2612</v>
      </c>
      <c r="O711" s="36">
        <v>43</v>
      </c>
      <c r="P711" s="36">
        <v>1.65</v>
      </c>
      <c r="Q711" s="36">
        <v>1134</v>
      </c>
      <c r="R711" s="36">
        <v>1094</v>
      </c>
      <c r="S711" s="36">
        <v>0</v>
      </c>
      <c r="T711" s="36">
        <v>0</v>
      </c>
      <c r="U711" s="36">
        <v>96.47</v>
      </c>
      <c r="V711" s="36">
        <v>94.88</v>
      </c>
      <c r="W711" s="36">
        <v>1094</v>
      </c>
      <c r="X711" s="36">
        <v>6</v>
      </c>
      <c r="Y711" s="36">
        <v>0.55000000000000004</v>
      </c>
      <c r="Z711" s="36">
        <v>442</v>
      </c>
      <c r="AA711" s="36">
        <v>346</v>
      </c>
      <c r="AB711" s="36">
        <v>78.28</v>
      </c>
      <c r="AC711" s="36">
        <v>332</v>
      </c>
      <c r="AD711" s="36">
        <v>325</v>
      </c>
      <c r="AE711" s="36">
        <v>97.89</v>
      </c>
      <c r="AF711" s="36">
        <v>23.32</v>
      </c>
      <c r="AG711" s="36">
        <v>23.32</v>
      </c>
      <c r="AH711" s="36">
        <v>140.24</v>
      </c>
      <c r="AI711" s="36">
        <v>100</v>
      </c>
      <c r="AJ711" s="46">
        <f t="shared" ca="1" si="12"/>
        <v>4</v>
      </c>
      <c r="AK711" s="47">
        <v>0.55917986952469712</v>
      </c>
      <c r="AL711" s="48">
        <v>58.060800000000057</v>
      </c>
      <c r="AM711" s="1">
        <v>0</v>
      </c>
      <c r="AN711" s="1">
        <v>1</v>
      </c>
      <c r="AO711" s="1">
        <v>2</v>
      </c>
      <c r="AP711" s="1">
        <v>0</v>
      </c>
      <c r="AQ711" s="1">
        <v>4</v>
      </c>
      <c r="AR711" s="36">
        <v>0</v>
      </c>
      <c r="AS711" s="36">
        <v>1</v>
      </c>
      <c r="AT711" s="36">
        <v>0</v>
      </c>
      <c r="AU711" s="36">
        <v>6</v>
      </c>
    </row>
    <row r="712" spans="1:47">
      <c r="A712" s="50">
        <v>41912</v>
      </c>
      <c r="B712" s="36" t="s">
        <v>103</v>
      </c>
      <c r="C712" s="36" t="s">
        <v>107</v>
      </c>
      <c r="D712" s="36" t="s">
        <v>302</v>
      </c>
      <c r="E712" s="36" t="s">
        <v>108</v>
      </c>
      <c r="F712" s="36" t="s">
        <v>403</v>
      </c>
      <c r="G712" s="36">
        <v>6</v>
      </c>
      <c r="H712" s="36">
        <v>64</v>
      </c>
      <c r="I712" s="36">
        <v>38</v>
      </c>
      <c r="J712" s="36">
        <v>30.08</v>
      </c>
      <c r="K712" s="36">
        <v>20307</v>
      </c>
      <c r="L712" s="36">
        <v>665</v>
      </c>
      <c r="M712" s="36">
        <v>3.27</v>
      </c>
      <c r="N712" s="36">
        <v>19642</v>
      </c>
      <c r="O712" s="36">
        <v>11</v>
      </c>
      <c r="P712" s="36">
        <v>0.06</v>
      </c>
      <c r="Q712" s="36">
        <v>9481</v>
      </c>
      <c r="R712" s="36">
        <v>8752</v>
      </c>
      <c r="S712" s="36">
        <v>640</v>
      </c>
      <c r="T712" s="36">
        <v>6.75</v>
      </c>
      <c r="U712" s="36">
        <v>92.31</v>
      </c>
      <c r="V712" s="36">
        <v>92.26</v>
      </c>
      <c r="W712" s="36">
        <v>8752</v>
      </c>
      <c r="X712" s="36">
        <v>8</v>
      </c>
      <c r="Y712" s="36">
        <v>0.09</v>
      </c>
      <c r="Z712" s="36">
        <v>3480</v>
      </c>
      <c r="AA712" s="36">
        <v>3406</v>
      </c>
      <c r="AB712" s="36">
        <v>97.87</v>
      </c>
      <c r="AC712" s="36">
        <v>509</v>
      </c>
      <c r="AD712" s="36">
        <v>501</v>
      </c>
      <c r="AE712" s="36">
        <v>98.43</v>
      </c>
      <c r="AF712" s="36">
        <v>75.989999999999995</v>
      </c>
      <c r="AG712" s="36">
        <v>75.989999999999995</v>
      </c>
      <c r="AH712" s="36">
        <v>252.63</v>
      </c>
      <c r="AI712" s="36">
        <v>100</v>
      </c>
      <c r="AJ712" s="46">
        <f t="shared" ca="1" si="12"/>
        <v>4</v>
      </c>
      <c r="AK712" s="47">
        <v>0.13682230203523174</v>
      </c>
      <c r="AL712" s="48">
        <v>733.82939999999962</v>
      </c>
      <c r="AM712" s="1">
        <v>0</v>
      </c>
      <c r="AN712" s="1">
        <v>1</v>
      </c>
      <c r="AO712" s="1">
        <v>2</v>
      </c>
      <c r="AP712" s="1">
        <v>0</v>
      </c>
      <c r="AQ712" s="1">
        <v>6</v>
      </c>
      <c r="AR712" s="36">
        <v>0</v>
      </c>
      <c r="AS712" s="36">
        <v>1</v>
      </c>
      <c r="AT712" s="36">
        <v>0</v>
      </c>
      <c r="AU712" s="36">
        <v>7</v>
      </c>
    </row>
    <row r="713" spans="1:47">
      <c r="A713" s="50">
        <v>41912</v>
      </c>
      <c r="B713" s="36" t="s">
        <v>103</v>
      </c>
      <c r="C713" s="36" t="s">
        <v>107</v>
      </c>
      <c r="D713" s="36" t="s">
        <v>302</v>
      </c>
      <c r="E713" s="36" t="s">
        <v>108</v>
      </c>
      <c r="F713" s="36" t="s">
        <v>303</v>
      </c>
      <c r="G713" s="36">
        <v>6</v>
      </c>
      <c r="H713" s="36">
        <v>64</v>
      </c>
      <c r="I713" s="36">
        <v>38</v>
      </c>
      <c r="J713" s="36">
        <v>30.08</v>
      </c>
      <c r="K713" s="36">
        <v>16198</v>
      </c>
      <c r="L713" s="36">
        <v>6</v>
      </c>
      <c r="M713" s="36">
        <v>0.04</v>
      </c>
      <c r="N713" s="36">
        <v>16193</v>
      </c>
      <c r="O713" s="36">
        <v>12</v>
      </c>
      <c r="P713" s="36">
        <v>7.0000000000000007E-2</v>
      </c>
      <c r="Q713" s="36">
        <v>7615</v>
      </c>
      <c r="R713" s="36">
        <v>7434</v>
      </c>
      <c r="S713" s="36">
        <v>118</v>
      </c>
      <c r="T713" s="36">
        <v>1.55</v>
      </c>
      <c r="U713" s="36">
        <v>97.62</v>
      </c>
      <c r="V713" s="36">
        <v>97.55</v>
      </c>
      <c r="W713" s="36">
        <v>7434</v>
      </c>
      <c r="X713" s="36">
        <v>13</v>
      </c>
      <c r="Y713" s="36">
        <v>0.17</v>
      </c>
      <c r="Z713" s="36">
        <v>4126</v>
      </c>
      <c r="AA713" s="36">
        <v>4018</v>
      </c>
      <c r="AB713" s="36">
        <v>97.38</v>
      </c>
      <c r="AC713" s="36">
        <v>1797</v>
      </c>
      <c r="AD713" s="36">
        <v>1777</v>
      </c>
      <c r="AE713" s="36">
        <v>98.89</v>
      </c>
      <c r="AF713" s="36">
        <v>75.849999999999994</v>
      </c>
      <c r="AG713" s="36">
        <v>75.819999999999993</v>
      </c>
      <c r="AH713" s="36">
        <v>252.16</v>
      </c>
      <c r="AI713" s="36">
        <v>99.96</v>
      </c>
      <c r="AJ713" s="46">
        <f t="shared" ca="1" si="12"/>
        <v>4</v>
      </c>
      <c r="AK713" s="47">
        <v>0.25033699210475641</v>
      </c>
      <c r="AL713" s="48">
        <v>186.56750000000022</v>
      </c>
      <c r="AM713" s="1">
        <v>0</v>
      </c>
      <c r="AN713" s="1">
        <v>0</v>
      </c>
      <c r="AO713" s="1">
        <v>1</v>
      </c>
      <c r="AP713" s="1">
        <v>0</v>
      </c>
      <c r="AQ713" s="1">
        <v>0</v>
      </c>
      <c r="AR713" s="36">
        <v>0</v>
      </c>
      <c r="AS713" s="36">
        <v>1</v>
      </c>
      <c r="AT713" s="36">
        <v>0</v>
      </c>
      <c r="AU713" s="36">
        <v>7</v>
      </c>
    </row>
    <row r="714" spans="1:47">
      <c r="A714" s="50">
        <v>41912</v>
      </c>
      <c r="B714" s="36" t="s">
        <v>103</v>
      </c>
      <c r="C714" s="36" t="s">
        <v>107</v>
      </c>
      <c r="D714" s="36" t="s">
        <v>1221</v>
      </c>
      <c r="E714" s="36" t="s">
        <v>108</v>
      </c>
      <c r="F714" s="36" t="s">
        <v>1332</v>
      </c>
      <c r="G714" s="36">
        <v>4</v>
      </c>
      <c r="H714" s="36">
        <v>56</v>
      </c>
      <c r="I714" s="36">
        <v>23</v>
      </c>
      <c r="J714" s="36">
        <v>16.63</v>
      </c>
      <c r="K714" s="36">
        <v>2676</v>
      </c>
      <c r="L714" s="36">
        <v>0</v>
      </c>
      <c r="M714" s="36">
        <v>0</v>
      </c>
      <c r="N714" s="36">
        <v>2676</v>
      </c>
      <c r="O714" s="36">
        <v>4</v>
      </c>
      <c r="P714" s="36">
        <v>0.15</v>
      </c>
      <c r="Q714" s="36">
        <v>1309</v>
      </c>
      <c r="R714" s="36">
        <v>1274</v>
      </c>
      <c r="S714" s="36">
        <v>5</v>
      </c>
      <c r="T714" s="36">
        <v>0.38</v>
      </c>
      <c r="U714" s="36">
        <v>97.33</v>
      </c>
      <c r="V714" s="36">
        <v>97.18</v>
      </c>
      <c r="W714" s="36">
        <v>1274</v>
      </c>
      <c r="X714" s="36">
        <v>1</v>
      </c>
      <c r="Y714" s="36">
        <v>0.08</v>
      </c>
      <c r="Z714" s="36">
        <v>2806</v>
      </c>
      <c r="AA714" s="36">
        <v>2727</v>
      </c>
      <c r="AB714" s="36">
        <v>97.18</v>
      </c>
      <c r="AC714" s="36">
        <v>3608</v>
      </c>
      <c r="AD714" s="36">
        <v>3598</v>
      </c>
      <c r="AE714" s="36">
        <v>99.72</v>
      </c>
      <c r="AF714" s="36">
        <v>45.81</v>
      </c>
      <c r="AG714" s="36">
        <v>45.8</v>
      </c>
      <c r="AH714" s="36">
        <v>275.44</v>
      </c>
      <c r="AI714" s="36">
        <v>99.99</v>
      </c>
      <c r="AJ714" s="46">
        <f t="shared" ca="1" si="12"/>
        <v>4</v>
      </c>
      <c r="AK714" s="47">
        <v>4.6620046620046623E-2</v>
      </c>
      <c r="AL714" s="48">
        <v>36.91379999999991</v>
      </c>
      <c r="AM714" s="1">
        <v>0</v>
      </c>
      <c r="AN714" s="1">
        <v>0</v>
      </c>
      <c r="AO714" s="1">
        <v>1</v>
      </c>
      <c r="AP714" s="1">
        <v>0</v>
      </c>
      <c r="AQ714" s="1">
        <v>0</v>
      </c>
      <c r="AR714" s="36">
        <v>0</v>
      </c>
      <c r="AS714" s="36">
        <v>1</v>
      </c>
      <c r="AT714" s="36">
        <v>0</v>
      </c>
      <c r="AU714" s="36">
        <v>1</v>
      </c>
    </row>
    <row r="715" spans="1:47">
      <c r="A715" s="50">
        <v>41912</v>
      </c>
      <c r="B715" s="36" t="s">
        <v>103</v>
      </c>
      <c r="C715" s="36" t="s">
        <v>107</v>
      </c>
      <c r="D715" s="36" t="s">
        <v>417</v>
      </c>
      <c r="E715" s="36" t="s">
        <v>108</v>
      </c>
      <c r="F715" s="36" t="s">
        <v>418</v>
      </c>
      <c r="G715" s="36">
        <v>2</v>
      </c>
      <c r="H715" s="36">
        <v>16</v>
      </c>
      <c r="I715" s="36">
        <v>12</v>
      </c>
      <c r="J715" s="36">
        <v>7.4020000000000001</v>
      </c>
      <c r="K715" s="36">
        <v>2747</v>
      </c>
      <c r="L715" s="36">
        <v>344</v>
      </c>
      <c r="M715" s="36">
        <v>12.52</v>
      </c>
      <c r="N715" s="36">
        <v>2403</v>
      </c>
      <c r="O715" s="36">
        <v>3</v>
      </c>
      <c r="P715" s="36">
        <v>0.12</v>
      </c>
      <c r="Q715" s="36">
        <v>1243</v>
      </c>
      <c r="R715" s="36">
        <v>1106</v>
      </c>
      <c r="S715" s="36">
        <v>126</v>
      </c>
      <c r="T715" s="36">
        <v>10.14</v>
      </c>
      <c r="U715" s="36">
        <v>88.98</v>
      </c>
      <c r="V715" s="36">
        <v>88.87</v>
      </c>
      <c r="W715" s="36">
        <v>1106</v>
      </c>
      <c r="X715" s="36">
        <v>5</v>
      </c>
      <c r="Y715" s="36">
        <v>0.45</v>
      </c>
      <c r="Z715" s="36">
        <v>668</v>
      </c>
      <c r="AA715" s="36">
        <v>662</v>
      </c>
      <c r="AB715" s="36">
        <v>99.1</v>
      </c>
      <c r="AC715" s="36">
        <v>201</v>
      </c>
      <c r="AD715" s="36">
        <v>198</v>
      </c>
      <c r="AE715" s="36">
        <v>98.51</v>
      </c>
      <c r="AF715" s="36">
        <v>9.34</v>
      </c>
      <c r="AG715" s="36">
        <v>9.34</v>
      </c>
      <c r="AH715" s="36">
        <v>126.22</v>
      </c>
      <c r="AI715" s="36">
        <v>100</v>
      </c>
      <c r="AJ715" s="46">
        <f t="shared" ca="1" si="12"/>
        <v>4</v>
      </c>
      <c r="AK715" s="47">
        <v>0.77881619937694702</v>
      </c>
      <c r="AL715" s="48">
        <v>138.34589999999994</v>
      </c>
      <c r="AM715" s="1">
        <v>0</v>
      </c>
      <c r="AN715" s="1">
        <v>1</v>
      </c>
      <c r="AO715" s="1">
        <v>2</v>
      </c>
      <c r="AP715" s="1">
        <v>0</v>
      </c>
      <c r="AQ715" s="1">
        <v>3</v>
      </c>
      <c r="AR715" s="36">
        <v>0</v>
      </c>
      <c r="AS715" s="36">
        <v>1</v>
      </c>
      <c r="AT715" s="36">
        <v>0</v>
      </c>
      <c r="AU715" s="36">
        <v>6</v>
      </c>
    </row>
    <row r="716" spans="1:47">
      <c r="A716" s="50">
        <v>41912</v>
      </c>
      <c r="B716" s="36" t="s">
        <v>103</v>
      </c>
      <c r="C716" s="36" t="s">
        <v>107</v>
      </c>
      <c r="D716" s="36" t="s">
        <v>492</v>
      </c>
      <c r="E716" s="36" t="s">
        <v>108</v>
      </c>
      <c r="F716" s="36" t="s">
        <v>757</v>
      </c>
      <c r="G716" s="36">
        <v>3</v>
      </c>
      <c r="H716" s="36">
        <v>40</v>
      </c>
      <c r="I716" s="36">
        <v>17</v>
      </c>
      <c r="J716" s="36">
        <v>11.49</v>
      </c>
      <c r="K716" s="36">
        <v>2117</v>
      </c>
      <c r="L716" s="36">
        <v>0</v>
      </c>
      <c r="M716" s="36">
        <v>0</v>
      </c>
      <c r="N716" s="36">
        <v>2094</v>
      </c>
      <c r="O716" s="36">
        <v>0</v>
      </c>
      <c r="P716" s="36">
        <v>0</v>
      </c>
      <c r="Q716" s="36">
        <v>1107</v>
      </c>
      <c r="R716" s="36">
        <v>1065</v>
      </c>
      <c r="S716" s="36">
        <v>0</v>
      </c>
      <c r="T716" s="36">
        <v>0</v>
      </c>
      <c r="U716" s="36">
        <v>96.21</v>
      </c>
      <c r="V716" s="36">
        <v>96.21</v>
      </c>
      <c r="W716" s="36">
        <v>1065</v>
      </c>
      <c r="X716" s="36">
        <v>4</v>
      </c>
      <c r="Y716" s="36">
        <v>0.38</v>
      </c>
      <c r="Z716" s="36">
        <v>113</v>
      </c>
      <c r="AA716" s="36">
        <v>112</v>
      </c>
      <c r="AB716" s="36">
        <v>99.12</v>
      </c>
      <c r="AC716" s="36">
        <v>111</v>
      </c>
      <c r="AD716" s="36">
        <v>110</v>
      </c>
      <c r="AE716" s="36">
        <v>99.1</v>
      </c>
      <c r="AF716" s="36">
        <v>15.41</v>
      </c>
      <c r="AG716" s="36">
        <v>15.26</v>
      </c>
      <c r="AH716" s="36">
        <v>134.12</v>
      </c>
      <c r="AI716" s="36">
        <v>99.05</v>
      </c>
      <c r="AJ716" s="46">
        <f t="shared" ca="1" si="12"/>
        <v>4</v>
      </c>
      <c r="AK716" s="47">
        <v>0.37629350893697083</v>
      </c>
      <c r="AL716" s="48">
        <v>41.955300000000072</v>
      </c>
      <c r="AM716" s="1">
        <v>0</v>
      </c>
      <c r="AN716" s="1">
        <v>0</v>
      </c>
      <c r="AO716" s="1">
        <v>1</v>
      </c>
      <c r="AP716" s="1">
        <v>0</v>
      </c>
      <c r="AQ716" s="1">
        <v>0</v>
      </c>
      <c r="AR716" s="36">
        <v>0</v>
      </c>
      <c r="AS716" s="36">
        <v>1</v>
      </c>
      <c r="AT716" s="36">
        <v>0</v>
      </c>
      <c r="AU716" s="36">
        <v>4</v>
      </c>
    </row>
    <row r="717" spans="1:47">
      <c r="A717" s="50">
        <v>41912</v>
      </c>
      <c r="B717" s="36" t="s">
        <v>103</v>
      </c>
      <c r="C717" s="36" t="s">
        <v>107</v>
      </c>
      <c r="D717" s="36" t="s">
        <v>952</v>
      </c>
      <c r="E717" s="36" t="s">
        <v>108</v>
      </c>
      <c r="F717" s="36" t="s">
        <v>953</v>
      </c>
      <c r="G717" s="36">
        <v>2</v>
      </c>
      <c r="H717" s="36">
        <v>24</v>
      </c>
      <c r="I717" s="36">
        <v>11</v>
      </c>
      <c r="J717" s="36">
        <v>6.6150000000000002</v>
      </c>
      <c r="K717" s="36">
        <v>309</v>
      </c>
      <c r="L717" s="36">
        <v>0</v>
      </c>
      <c r="M717" s="36">
        <v>0</v>
      </c>
      <c r="N717" s="36">
        <v>309</v>
      </c>
      <c r="O717" s="36">
        <v>0</v>
      </c>
      <c r="P717" s="36">
        <v>0</v>
      </c>
      <c r="Q717" s="36">
        <v>172</v>
      </c>
      <c r="R717" s="36">
        <v>171</v>
      </c>
      <c r="S717" s="36">
        <v>0</v>
      </c>
      <c r="T717" s="36">
        <v>0</v>
      </c>
      <c r="U717" s="36">
        <v>99.42</v>
      </c>
      <c r="V717" s="36">
        <v>99.42</v>
      </c>
      <c r="W717" s="36">
        <v>171</v>
      </c>
      <c r="X717" s="36">
        <v>7</v>
      </c>
      <c r="Y717" s="36">
        <v>4.09</v>
      </c>
      <c r="Z717" s="36">
        <v>259</v>
      </c>
      <c r="AA717" s="36">
        <v>259</v>
      </c>
      <c r="AB717" s="36">
        <v>100</v>
      </c>
      <c r="AC717" s="36">
        <v>310</v>
      </c>
      <c r="AD717" s="36">
        <v>302</v>
      </c>
      <c r="AE717" s="36">
        <v>97.42</v>
      </c>
      <c r="AF717" s="36">
        <v>3.16</v>
      </c>
      <c r="AG717" s="36">
        <v>0.12</v>
      </c>
      <c r="AH717" s="36">
        <v>47.82</v>
      </c>
      <c r="AI717" s="36">
        <v>3.92</v>
      </c>
      <c r="AJ717" s="46">
        <f t="shared" ca="1" si="12"/>
        <v>4</v>
      </c>
      <c r="AK717" s="47">
        <v>3.2710280373831773</v>
      </c>
      <c r="AL717" s="48">
        <v>0.99759999999999704</v>
      </c>
      <c r="AM717" s="1">
        <v>0</v>
      </c>
      <c r="AN717" s="1">
        <v>0</v>
      </c>
      <c r="AO717" s="1">
        <v>1</v>
      </c>
      <c r="AP717" s="1">
        <v>0</v>
      </c>
      <c r="AQ717" s="1">
        <v>0</v>
      </c>
      <c r="AR717" s="36">
        <v>1</v>
      </c>
      <c r="AS717" s="36">
        <v>0</v>
      </c>
      <c r="AT717" s="36">
        <v>1</v>
      </c>
      <c r="AU717" s="36">
        <v>0</v>
      </c>
    </row>
    <row r="718" spans="1:47">
      <c r="A718" s="50">
        <v>41912</v>
      </c>
      <c r="B718" s="36" t="s">
        <v>103</v>
      </c>
      <c r="C718" s="36" t="s">
        <v>107</v>
      </c>
      <c r="D718" s="36" t="s">
        <v>469</v>
      </c>
      <c r="E718" s="36" t="s">
        <v>108</v>
      </c>
      <c r="F718" s="36" t="s">
        <v>758</v>
      </c>
      <c r="G718" s="36">
        <v>2</v>
      </c>
      <c r="H718" s="36">
        <v>24</v>
      </c>
      <c r="I718" s="36">
        <v>11</v>
      </c>
      <c r="J718" s="36">
        <v>6.6150000000000002</v>
      </c>
      <c r="K718" s="36">
        <v>627</v>
      </c>
      <c r="L718" s="36">
        <v>0</v>
      </c>
      <c r="M718" s="36">
        <v>0</v>
      </c>
      <c r="N718" s="36">
        <v>619</v>
      </c>
      <c r="O718" s="36">
        <v>4</v>
      </c>
      <c r="P718" s="36">
        <v>0.65</v>
      </c>
      <c r="Q718" s="36">
        <v>270</v>
      </c>
      <c r="R718" s="36">
        <v>262</v>
      </c>
      <c r="S718" s="36">
        <v>0</v>
      </c>
      <c r="T718" s="36">
        <v>0</v>
      </c>
      <c r="U718" s="36">
        <v>97.04</v>
      </c>
      <c r="V718" s="36">
        <v>96.41</v>
      </c>
      <c r="W718" s="36">
        <v>262</v>
      </c>
      <c r="X718" s="36">
        <v>4</v>
      </c>
      <c r="Y718" s="36">
        <v>1.53</v>
      </c>
      <c r="Z718" s="36">
        <v>300</v>
      </c>
      <c r="AA718" s="36">
        <v>293</v>
      </c>
      <c r="AB718" s="36">
        <v>97.67</v>
      </c>
      <c r="AC718" s="36">
        <v>309</v>
      </c>
      <c r="AD718" s="36">
        <v>304</v>
      </c>
      <c r="AE718" s="36">
        <v>98.38</v>
      </c>
      <c r="AF718" s="36">
        <v>5.4</v>
      </c>
      <c r="AG718" s="36">
        <v>0.82</v>
      </c>
      <c r="AH718" s="36">
        <v>81.569999999999993</v>
      </c>
      <c r="AI718" s="36">
        <v>15.16</v>
      </c>
      <c r="AJ718" s="46">
        <f t="shared" ca="1" si="12"/>
        <v>4</v>
      </c>
      <c r="AK718" s="47">
        <v>1.4652014652014651</v>
      </c>
      <c r="AL718" s="48">
        <v>9.6930000000000085</v>
      </c>
      <c r="AM718" s="1">
        <v>0</v>
      </c>
      <c r="AN718" s="1">
        <v>0</v>
      </c>
      <c r="AO718" s="1">
        <v>1</v>
      </c>
      <c r="AP718" s="1">
        <v>0</v>
      </c>
      <c r="AQ718" s="1">
        <v>2</v>
      </c>
      <c r="AR718" s="36">
        <v>0</v>
      </c>
      <c r="AS718" s="36">
        <v>1</v>
      </c>
      <c r="AT718" s="36">
        <v>0</v>
      </c>
      <c r="AU718" s="36">
        <v>4</v>
      </c>
    </row>
    <row r="719" spans="1:47">
      <c r="A719" s="50">
        <v>41912</v>
      </c>
      <c r="B719" s="36" t="s">
        <v>103</v>
      </c>
      <c r="C719" s="36" t="s">
        <v>107</v>
      </c>
      <c r="D719" s="36" t="s">
        <v>132</v>
      </c>
      <c r="E719" s="36" t="s">
        <v>108</v>
      </c>
      <c r="F719" s="36" t="s">
        <v>308</v>
      </c>
      <c r="G719" s="36">
        <v>6</v>
      </c>
      <c r="H719" s="36">
        <v>88</v>
      </c>
      <c r="I719" s="36">
        <v>35</v>
      </c>
      <c r="J719" s="36">
        <v>27.34</v>
      </c>
      <c r="K719" s="36">
        <v>4466</v>
      </c>
      <c r="L719" s="36">
        <v>0</v>
      </c>
      <c r="M719" s="36">
        <v>0</v>
      </c>
      <c r="N719" s="36">
        <v>4466</v>
      </c>
      <c r="O719" s="36">
        <v>3</v>
      </c>
      <c r="P719" s="36">
        <v>7.0000000000000007E-2</v>
      </c>
      <c r="Q719" s="36">
        <v>2525</v>
      </c>
      <c r="R719" s="36">
        <v>2523</v>
      </c>
      <c r="S719" s="36">
        <v>0</v>
      </c>
      <c r="T719" s="36">
        <v>0</v>
      </c>
      <c r="U719" s="36">
        <v>99.92</v>
      </c>
      <c r="V719" s="36">
        <v>99.85</v>
      </c>
      <c r="W719" s="36">
        <v>2523</v>
      </c>
      <c r="X719" s="36">
        <v>55</v>
      </c>
      <c r="Y719" s="36">
        <v>2.1800000000000002</v>
      </c>
      <c r="Z719" s="36">
        <v>2554</v>
      </c>
      <c r="AA719" s="36">
        <v>2488</v>
      </c>
      <c r="AB719" s="36">
        <v>97.42</v>
      </c>
      <c r="AC719" s="36">
        <v>1806</v>
      </c>
      <c r="AD719" s="36">
        <v>1665</v>
      </c>
      <c r="AE719" s="36">
        <v>92.19</v>
      </c>
      <c r="AF719" s="36">
        <v>19.41</v>
      </c>
      <c r="AG719" s="36">
        <v>4.42</v>
      </c>
      <c r="AH719" s="36">
        <v>71.010000000000005</v>
      </c>
      <c r="AI719" s="36">
        <v>22.77</v>
      </c>
      <c r="AJ719" s="46">
        <f t="shared" ca="1" si="12"/>
        <v>4</v>
      </c>
      <c r="AK719" s="47">
        <v>3.2352941176470593</v>
      </c>
      <c r="AL719" s="48">
        <v>3.7875000000001431</v>
      </c>
      <c r="AM719" s="1">
        <v>0</v>
      </c>
      <c r="AN719" s="1">
        <v>0</v>
      </c>
      <c r="AO719" s="1">
        <v>1</v>
      </c>
      <c r="AP719" s="1">
        <v>0</v>
      </c>
      <c r="AQ719" s="1">
        <v>0</v>
      </c>
      <c r="AR719" s="36">
        <v>1</v>
      </c>
      <c r="AS719" s="36">
        <v>0</v>
      </c>
      <c r="AT719" s="36">
        <v>6</v>
      </c>
      <c r="AU719" s="36">
        <v>0</v>
      </c>
    </row>
    <row r="720" spans="1:47">
      <c r="A720" s="50">
        <v>41912</v>
      </c>
      <c r="B720" s="36" t="s">
        <v>103</v>
      </c>
      <c r="C720" s="36" t="s">
        <v>107</v>
      </c>
      <c r="D720" s="36" t="s">
        <v>132</v>
      </c>
      <c r="E720" s="36" t="s">
        <v>108</v>
      </c>
      <c r="F720" s="36" t="s">
        <v>133</v>
      </c>
      <c r="G720" s="36">
        <v>4</v>
      </c>
      <c r="H720" s="36">
        <v>56</v>
      </c>
      <c r="I720" s="36">
        <v>23</v>
      </c>
      <c r="J720" s="36">
        <v>16.63</v>
      </c>
      <c r="K720" s="36">
        <v>2653</v>
      </c>
      <c r="L720" s="36">
        <v>0</v>
      </c>
      <c r="M720" s="36">
        <v>0</v>
      </c>
      <c r="N720" s="36">
        <v>2620</v>
      </c>
      <c r="O720" s="36">
        <v>4</v>
      </c>
      <c r="P720" s="36">
        <v>0.15</v>
      </c>
      <c r="Q720" s="36">
        <v>1202</v>
      </c>
      <c r="R720" s="36">
        <v>1145</v>
      </c>
      <c r="S720" s="36">
        <v>0</v>
      </c>
      <c r="T720" s="36">
        <v>0</v>
      </c>
      <c r="U720" s="36">
        <v>95.26</v>
      </c>
      <c r="V720" s="36">
        <v>95.11</v>
      </c>
      <c r="W720" s="36">
        <v>1145</v>
      </c>
      <c r="X720" s="36">
        <v>24</v>
      </c>
      <c r="Y720" s="36">
        <v>2.1</v>
      </c>
      <c r="Z720" s="36">
        <v>1826</v>
      </c>
      <c r="AA720" s="36">
        <v>1754</v>
      </c>
      <c r="AB720" s="36">
        <v>96.06</v>
      </c>
      <c r="AC720" s="36">
        <v>2409</v>
      </c>
      <c r="AD720" s="36">
        <v>2370</v>
      </c>
      <c r="AE720" s="36">
        <v>98.38</v>
      </c>
      <c r="AF720" s="36">
        <v>31.76</v>
      </c>
      <c r="AG720" s="36">
        <v>31.64</v>
      </c>
      <c r="AH720" s="36">
        <v>190.98</v>
      </c>
      <c r="AI720" s="36">
        <v>99.63</v>
      </c>
      <c r="AJ720" s="46">
        <f t="shared" ca="1" si="12"/>
        <v>4</v>
      </c>
      <c r="AK720" s="47">
        <v>1.362862010221465</v>
      </c>
      <c r="AL720" s="48">
        <v>58.777800000000006</v>
      </c>
      <c r="AM720" s="1">
        <v>0</v>
      </c>
      <c r="AN720" s="1">
        <v>0</v>
      </c>
      <c r="AO720" s="1">
        <v>1</v>
      </c>
      <c r="AP720" s="1">
        <v>1</v>
      </c>
      <c r="AQ720" s="1">
        <v>4</v>
      </c>
      <c r="AR720" s="36">
        <v>0</v>
      </c>
      <c r="AS720" s="36">
        <v>1</v>
      </c>
      <c r="AT720" s="36">
        <v>2</v>
      </c>
      <c r="AU720" s="36">
        <v>6</v>
      </c>
    </row>
    <row r="721" spans="1:47">
      <c r="A721" s="50">
        <v>41912</v>
      </c>
      <c r="B721" s="36" t="s">
        <v>103</v>
      </c>
      <c r="C721" s="36" t="s">
        <v>98</v>
      </c>
      <c r="D721" s="36" t="s">
        <v>887</v>
      </c>
      <c r="E721" s="36" t="s">
        <v>109</v>
      </c>
      <c r="F721" s="36" t="s">
        <v>888</v>
      </c>
      <c r="G721" s="36">
        <v>2</v>
      </c>
      <c r="H721" s="36">
        <v>24</v>
      </c>
      <c r="I721" s="36">
        <v>11</v>
      </c>
      <c r="J721" s="36">
        <v>6.6150000000000002</v>
      </c>
      <c r="K721" s="36">
        <v>1139</v>
      </c>
      <c r="L721" s="36">
        <v>0</v>
      </c>
      <c r="M721" s="36">
        <v>0</v>
      </c>
      <c r="N721" s="36">
        <v>1139</v>
      </c>
      <c r="O721" s="36">
        <v>16</v>
      </c>
      <c r="P721" s="36">
        <v>1.4</v>
      </c>
      <c r="Q721" s="36">
        <v>205</v>
      </c>
      <c r="R721" s="36">
        <v>202</v>
      </c>
      <c r="S721" s="36">
        <v>0</v>
      </c>
      <c r="T721" s="36">
        <v>0</v>
      </c>
      <c r="U721" s="36">
        <v>98.54</v>
      </c>
      <c r="V721" s="36">
        <v>97.15</v>
      </c>
      <c r="W721" s="36">
        <v>202</v>
      </c>
      <c r="X721" s="36">
        <v>3</v>
      </c>
      <c r="Y721" s="36">
        <v>1.49</v>
      </c>
      <c r="Z721" s="36">
        <v>349</v>
      </c>
      <c r="AA721" s="36">
        <v>346</v>
      </c>
      <c r="AB721" s="36">
        <v>99.14</v>
      </c>
      <c r="AC721" s="36">
        <v>375</v>
      </c>
      <c r="AD721" s="36">
        <v>361</v>
      </c>
      <c r="AE721" s="36">
        <v>96.27</v>
      </c>
      <c r="AF721" s="36">
        <v>3.89</v>
      </c>
      <c r="AG721" s="36">
        <v>0.23</v>
      </c>
      <c r="AH721" s="36">
        <v>58.79</v>
      </c>
      <c r="AI721" s="36">
        <v>5.89</v>
      </c>
      <c r="AJ721" s="46">
        <f t="shared" ca="1" si="12"/>
        <v>4</v>
      </c>
      <c r="AK721" s="47">
        <v>1.3824884792626728</v>
      </c>
      <c r="AL721" s="48">
        <v>5.8424999999999887</v>
      </c>
      <c r="AM721" s="1">
        <v>0</v>
      </c>
      <c r="AN721" s="1">
        <v>0</v>
      </c>
      <c r="AO721" s="1">
        <v>1</v>
      </c>
      <c r="AP721" s="1">
        <v>0</v>
      </c>
      <c r="AQ721" s="1">
        <v>0</v>
      </c>
      <c r="AR721" s="36">
        <v>0</v>
      </c>
      <c r="AS721" s="36">
        <v>1</v>
      </c>
      <c r="AT721" s="36">
        <v>0</v>
      </c>
      <c r="AU721" s="36">
        <v>1</v>
      </c>
    </row>
    <row r="722" spans="1:47">
      <c r="A722" s="50">
        <v>41912</v>
      </c>
      <c r="B722" s="36" t="s">
        <v>103</v>
      </c>
      <c r="C722" s="36" t="s">
        <v>98</v>
      </c>
      <c r="D722" s="36" t="s">
        <v>535</v>
      </c>
      <c r="E722" s="36" t="s">
        <v>109</v>
      </c>
      <c r="F722" s="36" t="s">
        <v>536</v>
      </c>
      <c r="G722" s="36">
        <v>2</v>
      </c>
      <c r="H722" s="36">
        <v>24</v>
      </c>
      <c r="I722" s="36">
        <v>11</v>
      </c>
      <c r="J722" s="36">
        <v>6.6150000000000002</v>
      </c>
      <c r="K722" s="36">
        <v>772</v>
      </c>
      <c r="L722" s="36">
        <v>0</v>
      </c>
      <c r="M722" s="36">
        <v>0</v>
      </c>
      <c r="N722" s="36">
        <v>763</v>
      </c>
      <c r="O722" s="36">
        <v>0</v>
      </c>
      <c r="P722" s="36">
        <v>0</v>
      </c>
      <c r="Q722" s="36">
        <v>301</v>
      </c>
      <c r="R722" s="36">
        <v>294</v>
      </c>
      <c r="S722" s="36">
        <v>0</v>
      </c>
      <c r="T722" s="36">
        <v>0</v>
      </c>
      <c r="U722" s="36">
        <v>97.67</v>
      </c>
      <c r="V722" s="36">
        <v>97.67</v>
      </c>
      <c r="W722" s="36">
        <v>294</v>
      </c>
      <c r="X722" s="36">
        <v>0</v>
      </c>
      <c r="Y722" s="36">
        <v>0</v>
      </c>
      <c r="Z722" s="36">
        <v>185</v>
      </c>
      <c r="AA722" s="36">
        <v>179</v>
      </c>
      <c r="AB722" s="36">
        <v>96.76</v>
      </c>
      <c r="AC722" s="36">
        <v>172</v>
      </c>
      <c r="AD722" s="36">
        <v>168</v>
      </c>
      <c r="AE722" s="36">
        <v>97.67</v>
      </c>
      <c r="AF722" s="36">
        <v>3.09</v>
      </c>
      <c r="AG722" s="36">
        <v>0.04</v>
      </c>
      <c r="AH722" s="36">
        <v>46.71</v>
      </c>
      <c r="AI722" s="36">
        <v>1.39</v>
      </c>
      <c r="AJ722" s="46">
        <f t="shared" ca="1" si="12"/>
        <v>4</v>
      </c>
      <c r="AK722" s="47">
        <v>0</v>
      </c>
      <c r="AL722" s="48">
        <v>7.0132999999999948</v>
      </c>
      <c r="AM722" s="1">
        <v>0</v>
      </c>
      <c r="AN722" s="1">
        <v>0</v>
      </c>
      <c r="AO722" s="1">
        <v>1</v>
      </c>
      <c r="AP722" s="1">
        <v>0</v>
      </c>
      <c r="AQ722" s="1">
        <v>0</v>
      </c>
      <c r="AR722" s="36">
        <v>0</v>
      </c>
      <c r="AS722" s="36">
        <v>1</v>
      </c>
      <c r="AT722" s="36">
        <v>0</v>
      </c>
      <c r="AU722" s="36">
        <v>1</v>
      </c>
    </row>
    <row r="723" spans="1:47">
      <c r="A723" s="50">
        <v>41912</v>
      </c>
      <c r="B723" s="36" t="s">
        <v>103</v>
      </c>
      <c r="C723" s="36" t="s">
        <v>98</v>
      </c>
      <c r="D723" s="36" t="s">
        <v>1333</v>
      </c>
      <c r="E723" s="36" t="s">
        <v>109</v>
      </c>
      <c r="F723" s="36" t="s">
        <v>1334</v>
      </c>
      <c r="G723" s="36">
        <v>2</v>
      </c>
      <c r="H723" s="36">
        <v>24</v>
      </c>
      <c r="I723" s="36">
        <v>11</v>
      </c>
      <c r="J723" s="36">
        <v>6.6150000000000002</v>
      </c>
      <c r="K723" s="36">
        <v>1508</v>
      </c>
      <c r="L723" s="36">
        <v>0</v>
      </c>
      <c r="M723" s="36">
        <v>0</v>
      </c>
      <c r="N723" s="36">
        <v>1508</v>
      </c>
      <c r="O723" s="36">
        <v>0</v>
      </c>
      <c r="P723" s="36">
        <v>0</v>
      </c>
      <c r="Q723" s="36">
        <v>440</v>
      </c>
      <c r="R723" s="36">
        <v>439</v>
      </c>
      <c r="S723" s="36">
        <v>0</v>
      </c>
      <c r="T723" s="36">
        <v>0</v>
      </c>
      <c r="U723" s="36">
        <v>99.77</v>
      </c>
      <c r="V723" s="36">
        <v>99.77</v>
      </c>
      <c r="W723" s="36">
        <v>439</v>
      </c>
      <c r="X723" s="36">
        <v>9</v>
      </c>
      <c r="Y723" s="36">
        <v>2.0499999999999998</v>
      </c>
      <c r="Z723" s="36">
        <v>241</v>
      </c>
      <c r="AA723" s="36">
        <v>233</v>
      </c>
      <c r="AB723" s="36">
        <v>96.68</v>
      </c>
      <c r="AC723" s="36">
        <v>212</v>
      </c>
      <c r="AD723" s="36">
        <v>205</v>
      </c>
      <c r="AE723" s="36">
        <v>96.7</v>
      </c>
      <c r="AF723" s="36">
        <v>7.29</v>
      </c>
      <c r="AG723" s="36">
        <v>2.86</v>
      </c>
      <c r="AH723" s="36">
        <v>110.19</v>
      </c>
      <c r="AI723" s="36">
        <v>39.21</v>
      </c>
      <c r="AJ723" s="46">
        <f t="shared" ca="1" si="12"/>
        <v>4</v>
      </c>
      <c r="AK723" s="47">
        <v>2.1897810218978102</v>
      </c>
      <c r="AL723" s="48">
        <v>1.0120000000000176</v>
      </c>
      <c r="AM723" s="1">
        <v>0</v>
      </c>
      <c r="AN723" s="1">
        <v>0</v>
      </c>
      <c r="AO723" s="1">
        <v>1</v>
      </c>
      <c r="AP723" s="1">
        <v>0</v>
      </c>
      <c r="AQ723" s="1">
        <v>0</v>
      </c>
      <c r="AR723" s="36">
        <v>1</v>
      </c>
      <c r="AS723" s="36">
        <v>0</v>
      </c>
      <c r="AT723" s="36">
        <v>1</v>
      </c>
      <c r="AU723" s="36">
        <v>0</v>
      </c>
    </row>
    <row r="724" spans="1:47">
      <c r="A724" s="50">
        <v>41912</v>
      </c>
      <c r="B724" s="36" t="s">
        <v>103</v>
      </c>
      <c r="C724" s="36" t="s">
        <v>98</v>
      </c>
      <c r="D724" s="36" t="s">
        <v>202</v>
      </c>
      <c r="E724" s="36" t="s">
        <v>109</v>
      </c>
      <c r="F724" s="36" t="s">
        <v>198</v>
      </c>
      <c r="G724" s="36">
        <v>2</v>
      </c>
      <c r="H724" s="36">
        <v>24</v>
      </c>
      <c r="I724" s="36">
        <v>11</v>
      </c>
      <c r="J724" s="36">
        <v>6.6150000000000002</v>
      </c>
      <c r="K724" s="36">
        <v>1507</v>
      </c>
      <c r="L724" s="36">
        <v>0</v>
      </c>
      <c r="M724" s="36">
        <v>0</v>
      </c>
      <c r="N724" s="36">
        <v>1507</v>
      </c>
      <c r="O724" s="36">
        <v>0</v>
      </c>
      <c r="P724" s="36">
        <v>0</v>
      </c>
      <c r="Q724" s="36">
        <v>344</v>
      </c>
      <c r="R724" s="36">
        <v>343</v>
      </c>
      <c r="S724" s="36">
        <v>0</v>
      </c>
      <c r="T724" s="36">
        <v>0</v>
      </c>
      <c r="U724" s="36">
        <v>99.71</v>
      </c>
      <c r="V724" s="36">
        <v>99.71</v>
      </c>
      <c r="W724" s="36">
        <v>343</v>
      </c>
      <c r="X724" s="36">
        <v>28</v>
      </c>
      <c r="Y724" s="36">
        <v>8.16</v>
      </c>
      <c r="Z724" s="36">
        <v>282</v>
      </c>
      <c r="AA724" s="36">
        <v>282</v>
      </c>
      <c r="AB724" s="36">
        <v>100</v>
      </c>
      <c r="AC724" s="36">
        <v>384</v>
      </c>
      <c r="AD724" s="36">
        <v>383</v>
      </c>
      <c r="AE724" s="36">
        <v>99.74</v>
      </c>
      <c r="AF724" s="36">
        <v>6.05</v>
      </c>
      <c r="AG724" s="36">
        <v>5.71</v>
      </c>
      <c r="AH724" s="36">
        <v>91.5</v>
      </c>
      <c r="AI724" s="36">
        <v>94.3</v>
      </c>
      <c r="AJ724" s="46">
        <f t="shared" ca="1" si="12"/>
        <v>4</v>
      </c>
      <c r="AK724" s="47">
        <v>6.3063063063063058</v>
      </c>
      <c r="AL724" s="48">
        <v>0.99760000000002147</v>
      </c>
      <c r="AM724" s="1">
        <v>1</v>
      </c>
      <c r="AN724" s="1">
        <v>0</v>
      </c>
      <c r="AO724" s="1">
        <v>2</v>
      </c>
      <c r="AP724" s="1">
        <v>4</v>
      </c>
      <c r="AQ724" s="1">
        <v>0</v>
      </c>
      <c r="AR724" s="36">
        <v>1</v>
      </c>
      <c r="AS724" s="36">
        <v>0</v>
      </c>
      <c r="AT724" s="36">
        <v>6</v>
      </c>
      <c r="AU724" s="36">
        <v>0</v>
      </c>
    </row>
    <row r="725" spans="1:47">
      <c r="A725" s="50">
        <v>41912</v>
      </c>
      <c r="B725" s="36" t="s">
        <v>103</v>
      </c>
      <c r="C725" s="36" t="s">
        <v>98</v>
      </c>
      <c r="D725" s="36" t="s">
        <v>1335</v>
      </c>
      <c r="E725" s="36" t="s">
        <v>109</v>
      </c>
      <c r="F725" s="36" t="s">
        <v>1336</v>
      </c>
      <c r="G725" s="36">
        <v>2</v>
      </c>
      <c r="H725" s="36">
        <v>24</v>
      </c>
      <c r="I725" s="36">
        <v>11</v>
      </c>
      <c r="J725" s="36">
        <v>6.6150000000000002</v>
      </c>
      <c r="K725" s="36">
        <v>682</v>
      </c>
      <c r="L725" s="36">
        <v>0</v>
      </c>
      <c r="M725" s="36">
        <v>0</v>
      </c>
      <c r="N725" s="36">
        <v>682</v>
      </c>
      <c r="O725" s="36">
        <v>3</v>
      </c>
      <c r="P725" s="36">
        <v>0.44</v>
      </c>
      <c r="Q725" s="36">
        <v>139</v>
      </c>
      <c r="R725" s="36">
        <v>139</v>
      </c>
      <c r="S725" s="36">
        <v>0</v>
      </c>
      <c r="T725" s="36">
        <v>0</v>
      </c>
      <c r="U725" s="36">
        <v>100</v>
      </c>
      <c r="V725" s="36">
        <v>99.56</v>
      </c>
      <c r="W725" s="36">
        <v>139</v>
      </c>
      <c r="X725" s="36">
        <v>7</v>
      </c>
      <c r="Y725" s="36">
        <v>5.04</v>
      </c>
      <c r="Z725" s="36">
        <v>175</v>
      </c>
      <c r="AA725" s="36">
        <v>175</v>
      </c>
      <c r="AB725" s="36">
        <v>100</v>
      </c>
      <c r="AC725" s="36">
        <v>194</v>
      </c>
      <c r="AD725" s="36">
        <v>193</v>
      </c>
      <c r="AE725" s="36">
        <v>99.48</v>
      </c>
      <c r="AF725" s="36">
        <v>1.83</v>
      </c>
      <c r="AG725" s="36">
        <v>0</v>
      </c>
      <c r="AH725" s="36">
        <v>27.6</v>
      </c>
      <c r="AI725" s="36">
        <v>0</v>
      </c>
      <c r="AJ725" s="46">
        <f t="shared" ca="1" si="12"/>
        <v>4</v>
      </c>
      <c r="AK725" s="47">
        <v>4.4585987261146496</v>
      </c>
      <c r="AL725" s="48">
        <v>0.61159999999999681</v>
      </c>
      <c r="AM725" s="1">
        <v>0</v>
      </c>
      <c r="AN725" s="1">
        <v>0</v>
      </c>
      <c r="AO725" s="1">
        <v>1</v>
      </c>
      <c r="AP725" s="1">
        <v>0</v>
      </c>
      <c r="AQ725" s="1">
        <v>0</v>
      </c>
      <c r="AR725" s="36">
        <v>1</v>
      </c>
      <c r="AS725" s="36">
        <v>0</v>
      </c>
      <c r="AT725" s="36">
        <v>1</v>
      </c>
      <c r="AU725" s="36">
        <v>0</v>
      </c>
    </row>
    <row r="726" spans="1:47">
      <c r="A726" s="50">
        <v>41912</v>
      </c>
      <c r="B726" s="36" t="s">
        <v>103</v>
      </c>
      <c r="C726" s="36" t="s">
        <v>98</v>
      </c>
      <c r="D726" s="36" t="s">
        <v>1335</v>
      </c>
      <c r="E726" s="36" t="s">
        <v>109</v>
      </c>
      <c r="F726" s="36" t="s">
        <v>1337</v>
      </c>
      <c r="G726" s="36">
        <v>2</v>
      </c>
      <c r="H726" s="36">
        <v>24</v>
      </c>
      <c r="I726" s="36">
        <v>11</v>
      </c>
      <c r="J726" s="36">
        <v>6.6150000000000002</v>
      </c>
      <c r="K726" s="36">
        <v>5329</v>
      </c>
      <c r="L726" s="36">
        <v>145</v>
      </c>
      <c r="M726" s="36">
        <v>2.72</v>
      </c>
      <c r="N726" s="36">
        <v>5143</v>
      </c>
      <c r="O726" s="36">
        <v>24</v>
      </c>
      <c r="P726" s="36">
        <v>0.47</v>
      </c>
      <c r="Q726" s="36">
        <v>1041</v>
      </c>
      <c r="R726" s="36">
        <v>983</v>
      </c>
      <c r="S726" s="36">
        <v>0</v>
      </c>
      <c r="T726" s="36">
        <v>0</v>
      </c>
      <c r="U726" s="36">
        <v>94.43</v>
      </c>
      <c r="V726" s="36">
        <v>93.99</v>
      </c>
      <c r="W726" s="36">
        <v>983</v>
      </c>
      <c r="X726" s="36">
        <v>26</v>
      </c>
      <c r="Y726" s="36">
        <v>2.64</v>
      </c>
      <c r="Z726" s="36">
        <v>62</v>
      </c>
      <c r="AA726" s="36">
        <v>60</v>
      </c>
      <c r="AB726" s="36">
        <v>96.77</v>
      </c>
      <c r="AC726" s="36">
        <v>65</v>
      </c>
      <c r="AD726" s="36">
        <v>56</v>
      </c>
      <c r="AE726" s="36">
        <v>86.15</v>
      </c>
      <c r="AF726" s="36">
        <v>11.11</v>
      </c>
      <c r="AG726" s="36">
        <v>11.1</v>
      </c>
      <c r="AH726" s="36">
        <v>167.92</v>
      </c>
      <c r="AI726" s="36">
        <v>99.92</v>
      </c>
      <c r="AJ726" s="46">
        <f t="shared" ca="1" si="12"/>
        <v>4</v>
      </c>
      <c r="AK726" s="47">
        <v>2.6557711950970377</v>
      </c>
      <c r="AL726" s="48">
        <v>62.564100000000053</v>
      </c>
      <c r="AM726" s="1">
        <v>0</v>
      </c>
      <c r="AN726" s="1">
        <v>1</v>
      </c>
      <c r="AO726" s="1">
        <v>3</v>
      </c>
      <c r="AP726" s="1">
        <v>0</v>
      </c>
      <c r="AQ726" s="1">
        <v>1</v>
      </c>
      <c r="AR726" s="36">
        <v>1</v>
      </c>
      <c r="AS726" s="36">
        <v>1</v>
      </c>
      <c r="AT726" s="36">
        <v>1</v>
      </c>
      <c r="AU726" s="36">
        <v>4</v>
      </c>
    </row>
    <row r="727" spans="1:47">
      <c r="A727" s="50">
        <v>41912</v>
      </c>
      <c r="B727" s="36" t="s">
        <v>103</v>
      </c>
      <c r="C727" s="36" t="s">
        <v>98</v>
      </c>
      <c r="D727" s="36" t="s">
        <v>776</v>
      </c>
      <c r="E727" s="36" t="s">
        <v>109</v>
      </c>
      <c r="F727" s="36" t="s">
        <v>777</v>
      </c>
      <c r="G727" s="36">
        <v>2</v>
      </c>
      <c r="H727" s="36">
        <v>24</v>
      </c>
      <c r="I727" s="36">
        <v>11</v>
      </c>
      <c r="J727" s="36">
        <v>6.6150000000000002</v>
      </c>
      <c r="K727" s="36">
        <v>2623</v>
      </c>
      <c r="L727" s="36">
        <v>0</v>
      </c>
      <c r="M727" s="36">
        <v>0</v>
      </c>
      <c r="N727" s="36">
        <v>2623</v>
      </c>
      <c r="O727" s="36">
        <v>0</v>
      </c>
      <c r="P727" s="36">
        <v>0</v>
      </c>
      <c r="Q727" s="36">
        <v>304</v>
      </c>
      <c r="R727" s="36">
        <v>304</v>
      </c>
      <c r="S727" s="36">
        <v>0</v>
      </c>
      <c r="T727" s="36">
        <v>0</v>
      </c>
      <c r="U727" s="36">
        <v>100</v>
      </c>
      <c r="V727" s="36">
        <v>100</v>
      </c>
      <c r="W727" s="36">
        <v>304</v>
      </c>
      <c r="X727" s="36">
        <v>9</v>
      </c>
      <c r="Y727" s="36">
        <v>2.96</v>
      </c>
      <c r="Z727" s="36">
        <v>292</v>
      </c>
      <c r="AA727" s="36">
        <v>275</v>
      </c>
      <c r="AB727" s="36">
        <v>94.18</v>
      </c>
      <c r="AC727" s="36">
        <v>308</v>
      </c>
      <c r="AD727" s="36">
        <v>307</v>
      </c>
      <c r="AE727" s="36">
        <v>99.68</v>
      </c>
      <c r="AF727" s="36">
        <v>4.1500000000000004</v>
      </c>
      <c r="AG727" s="36">
        <v>3.11</v>
      </c>
      <c r="AH727" s="36">
        <v>62.78</v>
      </c>
      <c r="AI727" s="36">
        <v>74.81</v>
      </c>
      <c r="AJ727" s="46">
        <f t="shared" ca="1" si="12"/>
        <v>4</v>
      </c>
      <c r="AK727" s="47">
        <v>2.6785714285714284</v>
      </c>
      <c r="AL727" s="48">
        <v>0</v>
      </c>
      <c r="AM727" s="1">
        <v>0</v>
      </c>
      <c r="AN727" s="1">
        <v>0</v>
      </c>
      <c r="AO727" s="1">
        <v>1</v>
      </c>
      <c r="AP727" s="1">
        <v>0</v>
      </c>
      <c r="AQ727" s="1">
        <v>0</v>
      </c>
      <c r="AR727" s="36">
        <v>1</v>
      </c>
      <c r="AS727" s="36">
        <v>0</v>
      </c>
      <c r="AT727" s="36">
        <v>1</v>
      </c>
      <c r="AU727" s="36">
        <v>0</v>
      </c>
    </row>
    <row r="728" spans="1:47">
      <c r="A728" s="50">
        <v>41912</v>
      </c>
      <c r="B728" s="36" t="s">
        <v>103</v>
      </c>
      <c r="C728" s="36" t="s">
        <v>98</v>
      </c>
      <c r="D728" s="36" t="s">
        <v>1338</v>
      </c>
      <c r="E728" s="36" t="s">
        <v>109</v>
      </c>
      <c r="F728" s="36" t="s">
        <v>1339</v>
      </c>
      <c r="G728" s="36">
        <v>2</v>
      </c>
      <c r="H728" s="36">
        <v>24</v>
      </c>
      <c r="I728" s="36">
        <v>11</v>
      </c>
      <c r="J728" s="36">
        <v>6.6150000000000002</v>
      </c>
      <c r="K728" s="36">
        <v>1390</v>
      </c>
      <c r="L728" s="36">
        <v>13</v>
      </c>
      <c r="M728" s="36">
        <v>0.94</v>
      </c>
      <c r="N728" s="36">
        <v>1377</v>
      </c>
      <c r="O728" s="36">
        <v>5</v>
      </c>
      <c r="P728" s="36">
        <v>0.36</v>
      </c>
      <c r="Q728" s="36">
        <v>476</v>
      </c>
      <c r="R728" s="36">
        <v>475</v>
      </c>
      <c r="S728" s="36">
        <v>0</v>
      </c>
      <c r="T728" s="36">
        <v>0</v>
      </c>
      <c r="U728" s="36">
        <v>99.79</v>
      </c>
      <c r="V728" s="36">
        <v>99.43</v>
      </c>
      <c r="W728" s="36">
        <v>475</v>
      </c>
      <c r="X728" s="36">
        <v>13</v>
      </c>
      <c r="Y728" s="36">
        <v>2.74</v>
      </c>
      <c r="Z728" s="36">
        <v>225</v>
      </c>
      <c r="AA728" s="36">
        <v>224</v>
      </c>
      <c r="AB728" s="36">
        <v>99.56</v>
      </c>
      <c r="AC728" s="36">
        <v>219</v>
      </c>
      <c r="AD728" s="36">
        <v>216</v>
      </c>
      <c r="AE728" s="36">
        <v>98.63</v>
      </c>
      <c r="AF728" s="36">
        <v>6.15</v>
      </c>
      <c r="AG728" s="36">
        <v>4.3499999999999996</v>
      </c>
      <c r="AH728" s="36">
        <v>93.03</v>
      </c>
      <c r="AI728" s="36">
        <v>70.62</v>
      </c>
      <c r="AJ728" s="46">
        <f t="shared" ca="1" si="12"/>
        <v>4</v>
      </c>
      <c r="AK728" s="47">
        <v>2.7837259100642395</v>
      </c>
      <c r="AL728" s="48">
        <v>2.7131999999999676</v>
      </c>
      <c r="AM728" s="1">
        <v>0</v>
      </c>
      <c r="AN728" s="1">
        <v>0</v>
      </c>
      <c r="AO728" s="1">
        <v>1</v>
      </c>
      <c r="AP728" s="1">
        <v>0</v>
      </c>
      <c r="AQ728" s="1">
        <v>0</v>
      </c>
      <c r="AR728" s="36">
        <v>1</v>
      </c>
      <c r="AS728" s="36">
        <v>0</v>
      </c>
      <c r="AT728" s="36">
        <v>1</v>
      </c>
      <c r="AU728" s="36">
        <v>0</v>
      </c>
    </row>
    <row r="729" spans="1:47">
      <c r="A729" s="50">
        <v>41912</v>
      </c>
      <c r="B729" s="36" t="s">
        <v>103</v>
      </c>
      <c r="C729" s="36" t="s">
        <v>98</v>
      </c>
      <c r="D729" s="36" t="s">
        <v>1338</v>
      </c>
      <c r="E729" s="36" t="s">
        <v>109</v>
      </c>
      <c r="F729" s="36" t="s">
        <v>1340</v>
      </c>
      <c r="G729" s="36">
        <v>2</v>
      </c>
      <c r="H729" s="36">
        <v>24</v>
      </c>
      <c r="I729" s="36">
        <v>11</v>
      </c>
      <c r="J729" s="36">
        <v>6.6150000000000002</v>
      </c>
      <c r="K729" s="36">
        <v>2186</v>
      </c>
      <c r="L729" s="36">
        <v>11</v>
      </c>
      <c r="M729" s="36">
        <v>0.5</v>
      </c>
      <c r="N729" s="36">
        <v>2175</v>
      </c>
      <c r="O729" s="36">
        <v>12</v>
      </c>
      <c r="P729" s="36">
        <v>0.55000000000000004</v>
      </c>
      <c r="Q729" s="36">
        <v>641</v>
      </c>
      <c r="R729" s="36">
        <v>635</v>
      </c>
      <c r="S729" s="36">
        <v>0</v>
      </c>
      <c r="T729" s="36">
        <v>0</v>
      </c>
      <c r="U729" s="36">
        <v>99.06</v>
      </c>
      <c r="V729" s="36">
        <v>98.52</v>
      </c>
      <c r="W729" s="36">
        <v>635</v>
      </c>
      <c r="X729" s="36">
        <v>32</v>
      </c>
      <c r="Y729" s="36">
        <v>5.04</v>
      </c>
      <c r="Z729" s="36">
        <v>185</v>
      </c>
      <c r="AA729" s="36">
        <v>181</v>
      </c>
      <c r="AB729" s="36">
        <v>97.84</v>
      </c>
      <c r="AC729" s="36">
        <v>192</v>
      </c>
      <c r="AD729" s="36">
        <v>190</v>
      </c>
      <c r="AE729" s="36">
        <v>98.96</v>
      </c>
      <c r="AF729" s="36">
        <v>8.27</v>
      </c>
      <c r="AG729" s="36">
        <v>8.27</v>
      </c>
      <c r="AH729" s="36">
        <v>125.09</v>
      </c>
      <c r="AI729" s="36">
        <v>100</v>
      </c>
      <c r="AJ729" s="46">
        <f t="shared" ca="1" si="12"/>
        <v>4</v>
      </c>
      <c r="AK729" s="47">
        <v>4.9689440993788816</v>
      </c>
      <c r="AL729" s="48">
        <v>9.4868000000000254</v>
      </c>
      <c r="AM729" s="1">
        <v>0</v>
      </c>
      <c r="AN729" s="1">
        <v>0</v>
      </c>
      <c r="AO729" s="1">
        <v>1</v>
      </c>
      <c r="AP729" s="1">
        <v>0</v>
      </c>
      <c r="AQ729" s="1">
        <v>0</v>
      </c>
      <c r="AR729" s="36">
        <v>1</v>
      </c>
      <c r="AS729" s="36">
        <v>0</v>
      </c>
      <c r="AT729" s="36">
        <v>1</v>
      </c>
      <c r="AU729" s="36">
        <v>0</v>
      </c>
    </row>
    <row r="730" spans="1:47">
      <c r="A730" s="50">
        <v>41912</v>
      </c>
      <c r="B730" s="36" t="s">
        <v>103</v>
      </c>
      <c r="C730" s="36" t="s">
        <v>24</v>
      </c>
      <c r="D730" s="36" t="s">
        <v>1341</v>
      </c>
      <c r="E730" s="36" t="s">
        <v>110</v>
      </c>
      <c r="F730" s="36" t="s">
        <v>1342</v>
      </c>
      <c r="G730" s="36">
        <v>2</v>
      </c>
      <c r="H730" s="36">
        <v>24</v>
      </c>
      <c r="I730" s="36">
        <v>11</v>
      </c>
      <c r="J730" s="36">
        <v>6.6150000000000002</v>
      </c>
      <c r="K730" s="36">
        <v>1441</v>
      </c>
      <c r="L730" s="36">
        <v>0</v>
      </c>
      <c r="M730" s="36">
        <v>0</v>
      </c>
      <c r="N730" s="36">
        <v>1441</v>
      </c>
      <c r="O730" s="36">
        <v>1</v>
      </c>
      <c r="P730" s="36">
        <v>7.0000000000000007E-2</v>
      </c>
      <c r="Q730" s="36">
        <v>593</v>
      </c>
      <c r="R730" s="36">
        <v>564</v>
      </c>
      <c r="S730" s="36">
        <v>0</v>
      </c>
      <c r="T730" s="36">
        <v>0</v>
      </c>
      <c r="U730" s="36">
        <v>95.11</v>
      </c>
      <c r="V730" s="36">
        <v>95.04</v>
      </c>
      <c r="W730" s="36">
        <v>564</v>
      </c>
      <c r="X730" s="36">
        <v>0</v>
      </c>
      <c r="Y730" s="36">
        <v>0</v>
      </c>
      <c r="Z730" s="36">
        <v>487</v>
      </c>
      <c r="AA730" s="36">
        <v>486</v>
      </c>
      <c r="AB730" s="36">
        <v>99.79</v>
      </c>
      <c r="AC730" s="36">
        <v>477</v>
      </c>
      <c r="AD730" s="36">
        <v>476</v>
      </c>
      <c r="AE730" s="36">
        <v>99.79</v>
      </c>
      <c r="AF730" s="36">
        <v>8.11</v>
      </c>
      <c r="AG730" s="36">
        <v>7</v>
      </c>
      <c r="AH730" s="36">
        <v>122.54</v>
      </c>
      <c r="AI730" s="36">
        <v>86.36</v>
      </c>
      <c r="AJ730" s="46">
        <f t="shared" ca="1" si="12"/>
        <v>4</v>
      </c>
      <c r="AK730" s="47">
        <v>0</v>
      </c>
      <c r="AL730" s="48">
        <v>29.412799999999962</v>
      </c>
      <c r="AM730" s="1">
        <v>0</v>
      </c>
      <c r="AN730" s="1">
        <v>0</v>
      </c>
      <c r="AO730" s="1">
        <v>1</v>
      </c>
      <c r="AP730" s="1">
        <v>0</v>
      </c>
      <c r="AQ730" s="1">
        <v>0</v>
      </c>
      <c r="AR730" s="36">
        <v>0</v>
      </c>
      <c r="AS730" s="36">
        <v>1</v>
      </c>
      <c r="AT730" s="36">
        <v>0</v>
      </c>
      <c r="AU730" s="36">
        <v>1</v>
      </c>
    </row>
    <row r="731" spans="1:47">
      <c r="A731" s="50">
        <v>41912</v>
      </c>
      <c r="B731" s="36" t="s">
        <v>103</v>
      </c>
      <c r="C731" s="36" t="s">
        <v>24</v>
      </c>
      <c r="D731" s="36" t="s">
        <v>309</v>
      </c>
      <c r="E731" s="36" t="s">
        <v>110</v>
      </c>
      <c r="F731" s="36" t="s">
        <v>310</v>
      </c>
      <c r="G731" s="36">
        <v>2</v>
      </c>
      <c r="H731" s="36">
        <v>24</v>
      </c>
      <c r="I731" s="36">
        <v>11</v>
      </c>
      <c r="J731" s="36">
        <v>6.6150000000000002</v>
      </c>
      <c r="K731" s="36">
        <v>1428</v>
      </c>
      <c r="L731" s="36">
        <v>0</v>
      </c>
      <c r="M731" s="36">
        <v>0</v>
      </c>
      <c r="N731" s="36">
        <v>1428</v>
      </c>
      <c r="O731" s="36">
        <v>7</v>
      </c>
      <c r="P731" s="36">
        <v>0.49</v>
      </c>
      <c r="Q731" s="36">
        <v>438</v>
      </c>
      <c r="R731" s="36">
        <v>430</v>
      </c>
      <c r="S731" s="36">
        <v>0</v>
      </c>
      <c r="T731" s="36">
        <v>0</v>
      </c>
      <c r="U731" s="36">
        <v>98.17</v>
      </c>
      <c r="V731" s="36">
        <v>97.69</v>
      </c>
      <c r="W731" s="36">
        <v>430</v>
      </c>
      <c r="X731" s="36">
        <v>2</v>
      </c>
      <c r="Y731" s="36">
        <v>0.47</v>
      </c>
      <c r="Z731" s="36">
        <v>285</v>
      </c>
      <c r="AA731" s="36">
        <v>284</v>
      </c>
      <c r="AB731" s="36">
        <v>99.65</v>
      </c>
      <c r="AC731" s="36">
        <v>274</v>
      </c>
      <c r="AD731" s="36">
        <v>266</v>
      </c>
      <c r="AE731" s="36">
        <v>97.08</v>
      </c>
      <c r="AF731" s="36">
        <v>8.0500000000000007</v>
      </c>
      <c r="AG731" s="36">
        <v>7.98</v>
      </c>
      <c r="AH731" s="36">
        <v>121.63</v>
      </c>
      <c r="AI731" s="36">
        <v>99.2</v>
      </c>
      <c r="AJ731" s="46">
        <f t="shared" ca="1" si="12"/>
        <v>4</v>
      </c>
      <c r="AK731" s="47">
        <v>0.48543689320388345</v>
      </c>
      <c r="AL731" s="48">
        <v>10.11780000000001</v>
      </c>
      <c r="AM731" s="1">
        <v>0</v>
      </c>
      <c r="AN731" s="1">
        <v>0</v>
      </c>
      <c r="AO731" s="1">
        <v>1</v>
      </c>
      <c r="AP731" s="1">
        <v>0</v>
      </c>
      <c r="AQ731" s="1">
        <v>1</v>
      </c>
      <c r="AR731" s="36">
        <v>0</v>
      </c>
      <c r="AS731" s="36">
        <v>1</v>
      </c>
      <c r="AT731" s="36">
        <v>1</v>
      </c>
      <c r="AU731" s="36">
        <v>6</v>
      </c>
    </row>
    <row r="732" spans="1:47">
      <c r="A732" s="50">
        <v>41912</v>
      </c>
      <c r="B732" s="36" t="s">
        <v>103</v>
      </c>
      <c r="C732" s="36" t="s">
        <v>24</v>
      </c>
      <c r="D732" s="36" t="s">
        <v>309</v>
      </c>
      <c r="E732" s="36" t="s">
        <v>110</v>
      </c>
      <c r="F732" s="36" t="s">
        <v>470</v>
      </c>
      <c r="G732" s="36">
        <v>4</v>
      </c>
      <c r="H732" s="36">
        <v>56</v>
      </c>
      <c r="I732" s="36">
        <v>23</v>
      </c>
      <c r="J732" s="36">
        <v>16.63</v>
      </c>
      <c r="K732" s="36">
        <v>2201</v>
      </c>
      <c r="L732" s="36">
        <v>0</v>
      </c>
      <c r="M732" s="36">
        <v>0</v>
      </c>
      <c r="N732" s="36">
        <v>2201</v>
      </c>
      <c r="O732" s="36">
        <v>22</v>
      </c>
      <c r="P732" s="36">
        <v>1</v>
      </c>
      <c r="Q732" s="36">
        <v>965</v>
      </c>
      <c r="R732" s="36">
        <v>936</v>
      </c>
      <c r="S732" s="36">
        <v>2</v>
      </c>
      <c r="T732" s="36">
        <v>0.21</v>
      </c>
      <c r="U732" s="36">
        <v>96.99</v>
      </c>
      <c r="V732" s="36">
        <v>96.03</v>
      </c>
      <c r="W732" s="36">
        <v>936</v>
      </c>
      <c r="X732" s="36">
        <v>29</v>
      </c>
      <c r="Y732" s="36">
        <v>3.1</v>
      </c>
      <c r="Z732" s="36">
        <v>171</v>
      </c>
      <c r="AA732" s="36">
        <v>171</v>
      </c>
      <c r="AB732" s="36">
        <v>100</v>
      </c>
      <c r="AC732" s="36">
        <v>161</v>
      </c>
      <c r="AD732" s="36">
        <v>160</v>
      </c>
      <c r="AE732" s="36">
        <v>99.38</v>
      </c>
      <c r="AF732" s="36">
        <v>12.93</v>
      </c>
      <c r="AG732" s="36">
        <v>12.83</v>
      </c>
      <c r="AH732" s="36">
        <v>77.739999999999995</v>
      </c>
      <c r="AI732" s="36">
        <v>99.21</v>
      </c>
      <c r="AJ732" s="46">
        <f t="shared" ca="1" si="12"/>
        <v>4</v>
      </c>
      <c r="AK732" s="47">
        <v>3.1351351351351351</v>
      </c>
      <c r="AL732" s="48">
        <v>38.31049999999999</v>
      </c>
      <c r="AM732" s="1">
        <v>0</v>
      </c>
      <c r="AN732" s="1">
        <v>0</v>
      </c>
      <c r="AO732" s="1">
        <v>2</v>
      </c>
      <c r="AP732" s="1">
        <v>0</v>
      </c>
      <c r="AQ732" s="1">
        <v>2</v>
      </c>
      <c r="AR732" s="36">
        <v>1</v>
      </c>
      <c r="AS732" s="36">
        <v>1</v>
      </c>
      <c r="AT732" s="36">
        <v>5</v>
      </c>
      <c r="AU732" s="36">
        <v>7</v>
      </c>
    </row>
    <row r="733" spans="1:47">
      <c r="A733" s="50">
        <v>41912</v>
      </c>
      <c r="B733" s="36" t="s">
        <v>103</v>
      </c>
      <c r="C733" s="36" t="s">
        <v>24</v>
      </c>
      <c r="D733" s="36" t="s">
        <v>471</v>
      </c>
      <c r="E733" s="36" t="s">
        <v>110</v>
      </c>
      <c r="F733" s="36" t="s">
        <v>478</v>
      </c>
      <c r="G733" s="36">
        <v>2</v>
      </c>
      <c r="H733" s="36">
        <v>24</v>
      </c>
      <c r="I733" s="36">
        <v>11</v>
      </c>
      <c r="J733" s="36">
        <v>6.6150000000000002</v>
      </c>
      <c r="K733" s="36">
        <v>2051</v>
      </c>
      <c r="L733" s="36">
        <v>0</v>
      </c>
      <c r="M733" s="36">
        <v>0</v>
      </c>
      <c r="N733" s="36">
        <v>2051</v>
      </c>
      <c r="O733" s="36">
        <v>18</v>
      </c>
      <c r="P733" s="36">
        <v>0.88</v>
      </c>
      <c r="Q733" s="36">
        <v>297</v>
      </c>
      <c r="R733" s="36">
        <v>293</v>
      </c>
      <c r="S733" s="36">
        <v>0</v>
      </c>
      <c r="T733" s="36">
        <v>0</v>
      </c>
      <c r="U733" s="36">
        <v>98.65</v>
      </c>
      <c r="V733" s="36">
        <v>97.79</v>
      </c>
      <c r="W733" s="36">
        <v>293</v>
      </c>
      <c r="X733" s="36">
        <v>0</v>
      </c>
      <c r="Y733" s="36">
        <v>0</v>
      </c>
      <c r="Z733" s="36">
        <v>156</v>
      </c>
      <c r="AA733" s="36">
        <v>153</v>
      </c>
      <c r="AB733" s="36">
        <v>98.08</v>
      </c>
      <c r="AC733" s="36">
        <v>151</v>
      </c>
      <c r="AD733" s="36">
        <v>151</v>
      </c>
      <c r="AE733" s="36">
        <v>100</v>
      </c>
      <c r="AF733" s="36">
        <v>5.95</v>
      </c>
      <c r="AG733" s="36">
        <v>0.85</v>
      </c>
      <c r="AH733" s="36">
        <v>89.89</v>
      </c>
      <c r="AI733" s="36">
        <v>14.36</v>
      </c>
      <c r="AJ733" s="46">
        <f t="shared" ca="1" si="12"/>
        <v>4</v>
      </c>
      <c r="AK733" s="47">
        <v>0</v>
      </c>
      <c r="AL733" s="48">
        <v>6.5636999999999821</v>
      </c>
      <c r="AM733" s="1">
        <v>0</v>
      </c>
      <c r="AN733" s="1">
        <v>0</v>
      </c>
      <c r="AO733" s="1">
        <v>1</v>
      </c>
      <c r="AP733" s="1">
        <v>0</v>
      </c>
      <c r="AQ733" s="1">
        <v>0</v>
      </c>
      <c r="AR733" s="36">
        <v>0</v>
      </c>
      <c r="AS733" s="36">
        <v>1</v>
      </c>
      <c r="AT733" s="36">
        <v>0</v>
      </c>
      <c r="AU733" s="36">
        <v>3</v>
      </c>
    </row>
    <row r="734" spans="1:47">
      <c r="A734" s="50">
        <v>41912</v>
      </c>
      <c r="B734" s="36" t="s">
        <v>103</v>
      </c>
      <c r="C734" s="36" t="s">
        <v>24</v>
      </c>
      <c r="D734" s="36" t="s">
        <v>606</v>
      </c>
      <c r="E734" s="36" t="s">
        <v>110</v>
      </c>
      <c r="F734" s="36" t="s">
        <v>1343</v>
      </c>
      <c r="G734" s="36">
        <v>4</v>
      </c>
      <c r="H734" s="36">
        <v>56</v>
      </c>
      <c r="I734" s="36">
        <v>23</v>
      </c>
      <c r="J734" s="36">
        <v>16.63</v>
      </c>
      <c r="K734" s="36">
        <v>5221</v>
      </c>
      <c r="L734" s="36">
        <v>0</v>
      </c>
      <c r="M734" s="36">
        <v>0</v>
      </c>
      <c r="N734" s="36">
        <v>5221</v>
      </c>
      <c r="O734" s="36">
        <v>59</v>
      </c>
      <c r="P734" s="36">
        <v>1.1299999999999999</v>
      </c>
      <c r="Q734" s="36">
        <v>1391</v>
      </c>
      <c r="R734" s="36">
        <v>1369</v>
      </c>
      <c r="S734" s="36">
        <v>0</v>
      </c>
      <c r="T734" s="36">
        <v>0</v>
      </c>
      <c r="U734" s="36">
        <v>98.42</v>
      </c>
      <c r="V734" s="36">
        <v>97.31</v>
      </c>
      <c r="W734" s="36">
        <v>1369</v>
      </c>
      <c r="X734" s="36">
        <v>13</v>
      </c>
      <c r="Y734" s="36">
        <v>0.95</v>
      </c>
      <c r="Z734" s="36">
        <v>414</v>
      </c>
      <c r="AA734" s="36">
        <v>383</v>
      </c>
      <c r="AB734" s="36">
        <v>92.51</v>
      </c>
      <c r="AC734" s="36">
        <v>360</v>
      </c>
      <c r="AD734" s="36">
        <v>357</v>
      </c>
      <c r="AE734" s="36">
        <v>99.17</v>
      </c>
      <c r="AF734" s="36">
        <v>18.68</v>
      </c>
      <c r="AG734" s="36">
        <v>18.649999999999999</v>
      </c>
      <c r="AH734" s="36">
        <v>112.32</v>
      </c>
      <c r="AI734" s="36">
        <v>99.86</v>
      </c>
      <c r="AJ734" s="46">
        <f t="shared" ca="1" si="12"/>
        <v>4</v>
      </c>
      <c r="AK734" s="47">
        <v>0.96798212956068497</v>
      </c>
      <c r="AL734" s="48">
        <v>37.417899999999968</v>
      </c>
      <c r="AM734" s="1">
        <v>0</v>
      </c>
      <c r="AN734" s="1">
        <v>0</v>
      </c>
      <c r="AO734" s="1">
        <v>1</v>
      </c>
      <c r="AP734" s="1">
        <v>0</v>
      </c>
      <c r="AQ734" s="1">
        <v>0</v>
      </c>
      <c r="AR734" s="36">
        <v>0</v>
      </c>
      <c r="AS734" s="36">
        <v>1</v>
      </c>
      <c r="AT734" s="36">
        <v>0</v>
      </c>
      <c r="AU734" s="36">
        <v>1</v>
      </c>
    </row>
    <row r="735" spans="1:47">
      <c r="A735" s="50">
        <v>41912</v>
      </c>
      <c r="B735" s="36" t="s">
        <v>103</v>
      </c>
      <c r="C735" s="36" t="s">
        <v>24</v>
      </c>
      <c r="D735" s="36" t="s">
        <v>606</v>
      </c>
      <c r="E735" s="36" t="s">
        <v>110</v>
      </c>
      <c r="F735" s="36" t="s">
        <v>863</v>
      </c>
      <c r="G735" s="36">
        <v>2</v>
      </c>
      <c r="H735" s="36">
        <v>24</v>
      </c>
      <c r="I735" s="36">
        <v>11</v>
      </c>
      <c r="J735" s="36">
        <v>6.6150000000000002</v>
      </c>
      <c r="K735" s="36">
        <v>1803</v>
      </c>
      <c r="L735" s="36">
        <v>0</v>
      </c>
      <c r="M735" s="36">
        <v>0</v>
      </c>
      <c r="N735" s="36">
        <v>1803</v>
      </c>
      <c r="O735" s="36">
        <v>18</v>
      </c>
      <c r="P735" s="36">
        <v>1</v>
      </c>
      <c r="Q735" s="36">
        <v>554</v>
      </c>
      <c r="R735" s="36">
        <v>547</v>
      </c>
      <c r="S735" s="36">
        <v>0</v>
      </c>
      <c r="T735" s="36">
        <v>0</v>
      </c>
      <c r="U735" s="36">
        <v>98.74</v>
      </c>
      <c r="V735" s="36">
        <v>97.75</v>
      </c>
      <c r="W735" s="36">
        <v>547</v>
      </c>
      <c r="X735" s="36">
        <v>5</v>
      </c>
      <c r="Y735" s="36">
        <v>0.91</v>
      </c>
      <c r="Z735" s="36">
        <v>378</v>
      </c>
      <c r="AA735" s="36">
        <v>374</v>
      </c>
      <c r="AB735" s="36">
        <v>98.94</v>
      </c>
      <c r="AC735" s="36">
        <v>438</v>
      </c>
      <c r="AD735" s="36">
        <v>406</v>
      </c>
      <c r="AE735" s="36">
        <v>92.69</v>
      </c>
      <c r="AF735" s="36">
        <v>8.6999999999999993</v>
      </c>
      <c r="AG735" s="36">
        <v>4.54</v>
      </c>
      <c r="AH735" s="36">
        <v>131.53</v>
      </c>
      <c r="AI735" s="36">
        <v>52.14</v>
      </c>
      <c r="AJ735" s="46">
        <f t="shared" ca="1" si="12"/>
        <v>4</v>
      </c>
      <c r="AK735" s="47">
        <v>0.86355785837651122</v>
      </c>
      <c r="AL735" s="48">
        <v>12.465</v>
      </c>
      <c r="AM735" s="1">
        <v>0</v>
      </c>
      <c r="AN735" s="1">
        <v>0</v>
      </c>
      <c r="AO735" s="1">
        <v>1</v>
      </c>
      <c r="AP735" s="1">
        <v>0</v>
      </c>
      <c r="AQ735" s="1">
        <v>0</v>
      </c>
      <c r="AR735" s="36">
        <v>0</v>
      </c>
      <c r="AS735" s="36">
        <v>1</v>
      </c>
      <c r="AT735" s="36">
        <v>0</v>
      </c>
      <c r="AU735" s="36">
        <v>1</v>
      </c>
    </row>
    <row r="736" spans="1:47">
      <c r="A736" s="50">
        <v>41912</v>
      </c>
      <c r="B736" s="36" t="s">
        <v>103</v>
      </c>
      <c r="C736" s="36" t="s">
        <v>24</v>
      </c>
      <c r="D736" s="36" t="s">
        <v>1344</v>
      </c>
      <c r="E736" s="36" t="s">
        <v>110</v>
      </c>
      <c r="F736" s="36" t="s">
        <v>1345</v>
      </c>
      <c r="G736" s="36">
        <v>2</v>
      </c>
      <c r="H736" s="36">
        <v>32</v>
      </c>
      <c r="I736" s="36">
        <v>10</v>
      </c>
      <c r="J736" s="36">
        <v>5.8419999999999996</v>
      </c>
      <c r="K736" s="36">
        <v>1264</v>
      </c>
      <c r="L736" s="36">
        <v>0</v>
      </c>
      <c r="M736" s="36">
        <v>0</v>
      </c>
      <c r="N736" s="36">
        <v>1265</v>
      </c>
      <c r="O736" s="36">
        <v>0</v>
      </c>
      <c r="P736" s="36">
        <v>0</v>
      </c>
      <c r="Q736" s="36">
        <v>412</v>
      </c>
      <c r="R736" s="36">
        <v>396</v>
      </c>
      <c r="S736" s="36">
        <v>0</v>
      </c>
      <c r="T736" s="36">
        <v>0</v>
      </c>
      <c r="U736" s="36">
        <v>96.12</v>
      </c>
      <c r="V736" s="36">
        <v>96.12</v>
      </c>
      <c r="W736" s="36">
        <v>396</v>
      </c>
      <c r="X736" s="36">
        <v>3</v>
      </c>
      <c r="Y736" s="36">
        <v>0.76</v>
      </c>
      <c r="Z736" s="36">
        <v>501</v>
      </c>
      <c r="AA736" s="36">
        <v>499</v>
      </c>
      <c r="AB736" s="36">
        <v>99.6</v>
      </c>
      <c r="AC736" s="36">
        <v>493</v>
      </c>
      <c r="AD736" s="36">
        <v>493</v>
      </c>
      <c r="AE736" s="36">
        <v>100</v>
      </c>
      <c r="AF736" s="36">
        <v>5.68</v>
      </c>
      <c r="AG736" s="36">
        <v>5.4</v>
      </c>
      <c r="AH736" s="36">
        <v>97.31</v>
      </c>
      <c r="AI736" s="36">
        <v>94.93</v>
      </c>
      <c r="AJ736" s="46">
        <f t="shared" ca="1" si="12"/>
        <v>4</v>
      </c>
      <c r="AK736" s="47">
        <v>0.76923076923076927</v>
      </c>
      <c r="AL736" s="48">
        <v>15.985599999999982</v>
      </c>
      <c r="AM736" s="1">
        <v>0</v>
      </c>
      <c r="AN736" s="1">
        <v>0</v>
      </c>
      <c r="AO736" s="1">
        <v>1</v>
      </c>
      <c r="AP736" s="1">
        <v>0</v>
      </c>
      <c r="AQ736" s="1">
        <v>0</v>
      </c>
      <c r="AR736" s="36">
        <v>0</v>
      </c>
      <c r="AS736" s="36">
        <v>1</v>
      </c>
      <c r="AT736" s="36">
        <v>0</v>
      </c>
      <c r="AU736" s="36">
        <v>1</v>
      </c>
    </row>
    <row r="737" spans="1:47">
      <c r="A737" s="50">
        <v>41912</v>
      </c>
      <c r="B737" s="36" t="s">
        <v>103</v>
      </c>
      <c r="C737" s="36" t="s">
        <v>24</v>
      </c>
      <c r="D737" s="36" t="s">
        <v>371</v>
      </c>
      <c r="E737" s="36" t="s">
        <v>110</v>
      </c>
      <c r="F737" s="36" t="s">
        <v>372</v>
      </c>
      <c r="G737" s="36">
        <v>6</v>
      </c>
      <c r="H737" s="36">
        <v>88</v>
      </c>
      <c r="I737" s="36">
        <v>35</v>
      </c>
      <c r="J737" s="36">
        <v>27.34</v>
      </c>
      <c r="K737" s="36">
        <v>9657</v>
      </c>
      <c r="L737" s="36">
        <v>0</v>
      </c>
      <c r="M737" s="36">
        <v>0</v>
      </c>
      <c r="N737" s="36">
        <v>9657</v>
      </c>
      <c r="O737" s="36">
        <v>183</v>
      </c>
      <c r="P737" s="36">
        <v>1.89</v>
      </c>
      <c r="Q737" s="36">
        <v>3124</v>
      </c>
      <c r="R737" s="36">
        <v>3088</v>
      </c>
      <c r="S737" s="36">
        <v>1</v>
      </c>
      <c r="T737" s="36">
        <v>0.03</v>
      </c>
      <c r="U737" s="36">
        <v>98.85</v>
      </c>
      <c r="V737" s="36">
        <v>96.97</v>
      </c>
      <c r="W737" s="36">
        <v>3088</v>
      </c>
      <c r="X737" s="36">
        <v>37</v>
      </c>
      <c r="Y737" s="36">
        <v>1.2</v>
      </c>
      <c r="Z737" s="36">
        <v>108</v>
      </c>
      <c r="AA737" s="36">
        <v>104</v>
      </c>
      <c r="AB737" s="36">
        <v>96.3</v>
      </c>
      <c r="AC737" s="36">
        <v>101</v>
      </c>
      <c r="AD737" s="36">
        <v>100</v>
      </c>
      <c r="AE737" s="36">
        <v>99.01</v>
      </c>
      <c r="AF737" s="36">
        <v>47.39</v>
      </c>
      <c r="AG737" s="36">
        <v>47.31</v>
      </c>
      <c r="AH737" s="36">
        <v>173.34</v>
      </c>
      <c r="AI737" s="36">
        <v>99.84</v>
      </c>
      <c r="AJ737" s="46">
        <f t="shared" ca="1" si="12"/>
        <v>4</v>
      </c>
      <c r="AK737" s="47">
        <v>1.1997405966277563</v>
      </c>
      <c r="AL737" s="48">
        <v>94.657200000000032</v>
      </c>
      <c r="AM737" s="1">
        <v>0</v>
      </c>
      <c r="AN737" s="1">
        <v>0</v>
      </c>
      <c r="AO737" s="1">
        <v>1</v>
      </c>
      <c r="AP737" s="1">
        <v>0</v>
      </c>
      <c r="AQ737" s="1">
        <v>2</v>
      </c>
      <c r="AR737" s="36">
        <v>0</v>
      </c>
      <c r="AS737" s="36">
        <v>1</v>
      </c>
      <c r="AT737" s="36">
        <v>0</v>
      </c>
      <c r="AU737" s="36">
        <v>4</v>
      </c>
    </row>
    <row r="738" spans="1:47">
      <c r="A738" s="50">
        <v>41912</v>
      </c>
      <c r="B738" s="36" t="s">
        <v>103</v>
      </c>
      <c r="C738" s="36" t="s">
        <v>24</v>
      </c>
      <c r="D738" s="36" t="s">
        <v>586</v>
      </c>
      <c r="E738" s="36" t="s">
        <v>110</v>
      </c>
      <c r="F738" s="36" t="s">
        <v>1346</v>
      </c>
      <c r="G738" s="36">
        <v>6</v>
      </c>
      <c r="H738" s="36">
        <v>88</v>
      </c>
      <c r="I738" s="36">
        <v>35</v>
      </c>
      <c r="J738" s="36">
        <v>27.34</v>
      </c>
      <c r="K738" s="36">
        <v>2931</v>
      </c>
      <c r="L738" s="36">
        <v>0</v>
      </c>
      <c r="M738" s="36">
        <v>0</v>
      </c>
      <c r="N738" s="36">
        <v>2931</v>
      </c>
      <c r="O738" s="36">
        <v>60</v>
      </c>
      <c r="P738" s="36">
        <v>2.0499999999999998</v>
      </c>
      <c r="Q738" s="36">
        <v>708</v>
      </c>
      <c r="R738" s="36">
        <v>695</v>
      </c>
      <c r="S738" s="36">
        <v>0</v>
      </c>
      <c r="T738" s="36">
        <v>0</v>
      </c>
      <c r="U738" s="36">
        <v>98.16</v>
      </c>
      <c r="V738" s="36">
        <v>96.15</v>
      </c>
      <c r="W738" s="36">
        <v>695</v>
      </c>
      <c r="X738" s="36">
        <v>6</v>
      </c>
      <c r="Y738" s="36">
        <v>0.86</v>
      </c>
      <c r="Z738" s="36">
        <v>362</v>
      </c>
      <c r="AA738" s="36">
        <v>359</v>
      </c>
      <c r="AB738" s="36">
        <v>99.17</v>
      </c>
      <c r="AC738" s="36">
        <v>353</v>
      </c>
      <c r="AD738" s="36">
        <v>350</v>
      </c>
      <c r="AE738" s="36">
        <v>99.15</v>
      </c>
      <c r="AF738" s="36">
        <v>10.42</v>
      </c>
      <c r="AG738" s="36">
        <v>6.38</v>
      </c>
      <c r="AH738" s="36">
        <v>38.130000000000003</v>
      </c>
      <c r="AI738" s="36">
        <v>61.19</v>
      </c>
      <c r="AJ738" s="46">
        <f t="shared" ca="1" si="12"/>
        <v>4</v>
      </c>
      <c r="AK738" s="47">
        <v>0.87463556851311952</v>
      </c>
      <c r="AL738" s="48">
        <v>27.25799999999996</v>
      </c>
      <c r="AM738" s="1">
        <v>0</v>
      </c>
      <c r="AN738" s="1">
        <v>0</v>
      </c>
      <c r="AO738" s="1">
        <v>1</v>
      </c>
      <c r="AP738" s="1">
        <v>0</v>
      </c>
      <c r="AQ738" s="1">
        <v>0</v>
      </c>
      <c r="AR738" s="36">
        <v>0</v>
      </c>
      <c r="AS738" s="36">
        <v>1</v>
      </c>
      <c r="AT738" s="36">
        <v>0</v>
      </c>
      <c r="AU738" s="36">
        <v>2</v>
      </c>
    </row>
    <row r="739" spans="1:47">
      <c r="A739" s="50">
        <v>41912</v>
      </c>
      <c r="B739" s="36" t="s">
        <v>103</v>
      </c>
      <c r="C739" s="36" t="s">
        <v>24</v>
      </c>
      <c r="D739" s="36" t="s">
        <v>1347</v>
      </c>
      <c r="E739" s="36" t="s">
        <v>110</v>
      </c>
      <c r="F739" s="36" t="s">
        <v>1348</v>
      </c>
      <c r="G739" s="36">
        <v>2</v>
      </c>
      <c r="H739" s="36">
        <v>24</v>
      </c>
      <c r="I739" s="36">
        <v>11</v>
      </c>
      <c r="J739" s="36">
        <v>6.6150000000000002</v>
      </c>
      <c r="K739" s="36">
        <v>1121</v>
      </c>
      <c r="L739" s="36">
        <v>0</v>
      </c>
      <c r="M739" s="36">
        <v>0</v>
      </c>
      <c r="N739" s="36">
        <v>1121</v>
      </c>
      <c r="O739" s="36">
        <v>9</v>
      </c>
      <c r="P739" s="36">
        <v>0.8</v>
      </c>
      <c r="Q739" s="36">
        <v>377</v>
      </c>
      <c r="R739" s="36">
        <v>372</v>
      </c>
      <c r="S739" s="36">
        <v>0</v>
      </c>
      <c r="T739" s="36">
        <v>0</v>
      </c>
      <c r="U739" s="36">
        <v>98.67</v>
      </c>
      <c r="V739" s="36">
        <v>97.88</v>
      </c>
      <c r="W739" s="36">
        <v>372</v>
      </c>
      <c r="X739" s="36">
        <v>2</v>
      </c>
      <c r="Y739" s="36">
        <v>0.54</v>
      </c>
      <c r="Z739" s="36">
        <v>65</v>
      </c>
      <c r="AA739" s="36">
        <v>63</v>
      </c>
      <c r="AB739" s="36">
        <v>96.92</v>
      </c>
      <c r="AC739" s="36">
        <v>60</v>
      </c>
      <c r="AD739" s="36">
        <v>58</v>
      </c>
      <c r="AE739" s="36">
        <v>96.67</v>
      </c>
      <c r="AF739" s="36">
        <v>6.51</v>
      </c>
      <c r="AG739" s="36">
        <v>5.33</v>
      </c>
      <c r="AH739" s="36">
        <v>98.35</v>
      </c>
      <c r="AI739" s="36">
        <v>81.96</v>
      </c>
      <c r="AJ739" s="46">
        <f t="shared" ca="1" si="12"/>
        <v>4</v>
      </c>
      <c r="AK739" s="47">
        <v>0.54495912806539504</v>
      </c>
      <c r="AL739" s="48">
        <v>7.9924000000000168</v>
      </c>
      <c r="AM739" s="1">
        <v>0</v>
      </c>
      <c r="AN739" s="1">
        <v>0</v>
      </c>
      <c r="AO739" s="1">
        <v>1</v>
      </c>
      <c r="AP739" s="1">
        <v>0</v>
      </c>
      <c r="AQ739" s="1">
        <v>0</v>
      </c>
      <c r="AR739" s="36">
        <v>0</v>
      </c>
      <c r="AS739" s="36">
        <v>1</v>
      </c>
      <c r="AT739" s="36">
        <v>0</v>
      </c>
      <c r="AU739" s="36">
        <v>1</v>
      </c>
    </row>
    <row r="740" spans="1:47">
      <c r="A740" s="50">
        <v>41912</v>
      </c>
      <c r="B740" s="36" t="s">
        <v>103</v>
      </c>
      <c r="C740" s="36" t="s">
        <v>24</v>
      </c>
      <c r="D740" s="36" t="s">
        <v>243</v>
      </c>
      <c r="E740" s="36" t="s">
        <v>110</v>
      </c>
      <c r="F740" s="36" t="s">
        <v>244</v>
      </c>
      <c r="G740" s="36">
        <v>4</v>
      </c>
      <c r="H740" s="36">
        <v>56</v>
      </c>
      <c r="I740" s="36">
        <v>23</v>
      </c>
      <c r="J740" s="36">
        <v>16.63</v>
      </c>
      <c r="K740" s="36">
        <v>3600</v>
      </c>
      <c r="L740" s="36">
        <v>0</v>
      </c>
      <c r="M740" s="36">
        <v>0</v>
      </c>
      <c r="N740" s="36">
        <v>3589</v>
      </c>
      <c r="O740" s="36">
        <v>11</v>
      </c>
      <c r="P740" s="36">
        <v>0.31</v>
      </c>
      <c r="Q740" s="36">
        <v>1549</v>
      </c>
      <c r="R740" s="36">
        <v>1520</v>
      </c>
      <c r="S740" s="36">
        <v>0</v>
      </c>
      <c r="T740" s="36">
        <v>0</v>
      </c>
      <c r="U740" s="36">
        <v>98.13</v>
      </c>
      <c r="V740" s="36">
        <v>97.83</v>
      </c>
      <c r="W740" s="36">
        <v>1520</v>
      </c>
      <c r="X740" s="36">
        <v>7</v>
      </c>
      <c r="Y740" s="36">
        <v>0.46</v>
      </c>
      <c r="Z740" s="36">
        <v>434</v>
      </c>
      <c r="AA740" s="36">
        <v>420</v>
      </c>
      <c r="AB740" s="36">
        <v>96.77</v>
      </c>
      <c r="AC740" s="36">
        <v>430</v>
      </c>
      <c r="AD740" s="36">
        <v>416</v>
      </c>
      <c r="AE740" s="36">
        <v>96.74</v>
      </c>
      <c r="AF740" s="36">
        <v>20.350000000000001</v>
      </c>
      <c r="AG740" s="36">
        <v>11.88</v>
      </c>
      <c r="AH740" s="36">
        <v>122.37</v>
      </c>
      <c r="AI740" s="36">
        <v>58.37</v>
      </c>
      <c r="AJ740" s="46">
        <f t="shared" ca="1" si="12"/>
        <v>4</v>
      </c>
      <c r="AK740" s="47">
        <v>0.46174142480211083</v>
      </c>
      <c r="AL740" s="48">
        <v>33.613300000000024</v>
      </c>
      <c r="AM740" s="1">
        <v>0</v>
      </c>
      <c r="AN740" s="1">
        <v>0</v>
      </c>
      <c r="AO740" s="1">
        <v>1</v>
      </c>
      <c r="AP740" s="1">
        <v>0</v>
      </c>
      <c r="AQ740" s="1">
        <v>0</v>
      </c>
      <c r="AR740" s="36">
        <v>0</v>
      </c>
      <c r="AS740" s="36">
        <v>1</v>
      </c>
      <c r="AT740" s="36">
        <v>0</v>
      </c>
      <c r="AU740" s="36">
        <v>6</v>
      </c>
    </row>
    <row r="741" spans="1:47">
      <c r="A741" s="50">
        <v>41912</v>
      </c>
      <c r="B741" s="36" t="s">
        <v>103</v>
      </c>
      <c r="C741" s="36" t="s">
        <v>24</v>
      </c>
      <c r="D741" s="36" t="s">
        <v>243</v>
      </c>
      <c r="E741" s="36" t="s">
        <v>110</v>
      </c>
      <c r="F741" s="36" t="s">
        <v>311</v>
      </c>
      <c r="G741" s="36">
        <v>2</v>
      </c>
      <c r="H741" s="36">
        <v>24</v>
      </c>
      <c r="I741" s="36">
        <v>11</v>
      </c>
      <c r="J741" s="36">
        <v>6.6150000000000002</v>
      </c>
      <c r="K741" s="36">
        <v>2019</v>
      </c>
      <c r="L741" s="36">
        <v>0</v>
      </c>
      <c r="M741" s="36">
        <v>0</v>
      </c>
      <c r="N741" s="36">
        <v>1970</v>
      </c>
      <c r="O741" s="36">
        <v>3</v>
      </c>
      <c r="P741" s="36">
        <v>0.15</v>
      </c>
      <c r="Q741" s="36">
        <v>910</v>
      </c>
      <c r="R741" s="36">
        <v>849</v>
      </c>
      <c r="S741" s="36">
        <v>0</v>
      </c>
      <c r="T741" s="36">
        <v>0</v>
      </c>
      <c r="U741" s="36">
        <v>93.3</v>
      </c>
      <c r="V741" s="36">
        <v>93.15</v>
      </c>
      <c r="W741" s="36">
        <v>849</v>
      </c>
      <c r="X741" s="36">
        <v>7</v>
      </c>
      <c r="Y741" s="36">
        <v>0.82</v>
      </c>
      <c r="Z741" s="36">
        <v>154</v>
      </c>
      <c r="AA741" s="36">
        <v>141</v>
      </c>
      <c r="AB741" s="36">
        <v>91.56</v>
      </c>
      <c r="AC741" s="36">
        <v>156</v>
      </c>
      <c r="AD741" s="36">
        <v>139</v>
      </c>
      <c r="AE741" s="36">
        <v>89.1</v>
      </c>
      <c r="AF741" s="36">
        <v>11.29</v>
      </c>
      <c r="AG741" s="36">
        <v>11.24</v>
      </c>
      <c r="AH741" s="36">
        <v>170.73</v>
      </c>
      <c r="AI741" s="36">
        <v>99.56</v>
      </c>
      <c r="AJ741" s="46">
        <f t="shared" ca="1" si="12"/>
        <v>4</v>
      </c>
      <c r="AK741" s="47">
        <v>0.82644628099173556</v>
      </c>
      <c r="AL741" s="48">
        <v>62.334999999999944</v>
      </c>
      <c r="AM741" s="1">
        <v>0</v>
      </c>
      <c r="AN741" s="1">
        <v>1</v>
      </c>
      <c r="AO741" s="1">
        <v>2</v>
      </c>
      <c r="AP741" s="1">
        <v>0</v>
      </c>
      <c r="AQ741" s="1">
        <v>6</v>
      </c>
      <c r="AR741" s="36">
        <v>0</v>
      </c>
      <c r="AS741" s="36">
        <v>1</v>
      </c>
      <c r="AT741" s="36">
        <v>1</v>
      </c>
      <c r="AU741" s="36">
        <v>7</v>
      </c>
    </row>
    <row r="742" spans="1:47">
      <c r="A742" s="50">
        <v>41912</v>
      </c>
      <c r="B742" s="36" t="s">
        <v>103</v>
      </c>
      <c r="C742" s="36" t="s">
        <v>24</v>
      </c>
      <c r="D742" s="36" t="s">
        <v>111</v>
      </c>
      <c r="E742" s="36" t="s">
        <v>110</v>
      </c>
      <c r="F742" s="36" t="s">
        <v>13</v>
      </c>
      <c r="G742" s="36">
        <v>4</v>
      </c>
      <c r="H742" s="36">
        <v>56</v>
      </c>
      <c r="I742" s="36">
        <v>23</v>
      </c>
      <c r="J742" s="36">
        <v>16.63</v>
      </c>
      <c r="K742" s="36">
        <v>4410</v>
      </c>
      <c r="L742" s="36">
        <v>0</v>
      </c>
      <c r="M742" s="36">
        <v>0</v>
      </c>
      <c r="N742" s="36">
        <v>4401</v>
      </c>
      <c r="O742" s="36">
        <v>33</v>
      </c>
      <c r="P742" s="36">
        <v>0.75</v>
      </c>
      <c r="Q742" s="36">
        <v>1797</v>
      </c>
      <c r="R742" s="36">
        <v>1698</v>
      </c>
      <c r="S742" s="36">
        <v>0</v>
      </c>
      <c r="T742" s="36">
        <v>0</v>
      </c>
      <c r="U742" s="36">
        <v>94.49</v>
      </c>
      <c r="V742" s="36">
        <v>93.78</v>
      </c>
      <c r="W742" s="36">
        <v>1698</v>
      </c>
      <c r="X742" s="36">
        <v>33</v>
      </c>
      <c r="Y742" s="36">
        <v>1.94</v>
      </c>
      <c r="Z742" s="36">
        <v>554</v>
      </c>
      <c r="AA742" s="36">
        <v>538</v>
      </c>
      <c r="AB742" s="36">
        <v>97.11</v>
      </c>
      <c r="AC742" s="36">
        <v>599</v>
      </c>
      <c r="AD742" s="36">
        <v>581</v>
      </c>
      <c r="AE742" s="36">
        <v>96.99</v>
      </c>
      <c r="AF742" s="36">
        <v>16.36</v>
      </c>
      <c r="AG742" s="36">
        <v>11.87</v>
      </c>
      <c r="AH742" s="36">
        <v>98.41</v>
      </c>
      <c r="AI742" s="36">
        <v>72.540000000000006</v>
      </c>
      <c r="AJ742" s="46">
        <f t="shared" ca="1" si="12"/>
        <v>4</v>
      </c>
      <c r="AK742" s="47">
        <v>1.8954623779437105</v>
      </c>
      <c r="AL742" s="48">
        <v>111.77339999999998</v>
      </c>
      <c r="AM742" s="1">
        <v>0</v>
      </c>
      <c r="AN742" s="1">
        <v>1</v>
      </c>
      <c r="AO742" s="1">
        <v>2</v>
      </c>
      <c r="AP742" s="1">
        <v>0</v>
      </c>
      <c r="AQ742" s="1">
        <v>4</v>
      </c>
      <c r="AR742" s="36">
        <v>0</v>
      </c>
      <c r="AS742" s="36">
        <v>1</v>
      </c>
      <c r="AT742" s="36">
        <v>0</v>
      </c>
      <c r="AU742" s="36">
        <v>7</v>
      </c>
    </row>
    <row r="743" spans="1:47">
      <c r="A743" s="50">
        <v>41912</v>
      </c>
      <c r="B743" s="36" t="s">
        <v>103</v>
      </c>
      <c r="C743" s="36" t="s">
        <v>24</v>
      </c>
      <c r="D743" s="36" t="s">
        <v>1349</v>
      </c>
      <c r="E743" s="36" t="s">
        <v>110</v>
      </c>
      <c r="F743" s="36" t="s">
        <v>1350</v>
      </c>
      <c r="G743" s="36">
        <v>2</v>
      </c>
      <c r="H743" s="36">
        <v>24</v>
      </c>
      <c r="I743" s="36">
        <v>11</v>
      </c>
      <c r="J743" s="36">
        <v>6.6150000000000002</v>
      </c>
      <c r="K743" s="36">
        <v>3047</v>
      </c>
      <c r="L743" s="36">
        <v>0</v>
      </c>
      <c r="M743" s="36">
        <v>0</v>
      </c>
      <c r="N743" s="36">
        <v>3047</v>
      </c>
      <c r="O743" s="36">
        <v>5</v>
      </c>
      <c r="P743" s="36">
        <v>0.16</v>
      </c>
      <c r="Q743" s="36">
        <v>1662</v>
      </c>
      <c r="R743" s="36">
        <v>911</v>
      </c>
      <c r="S743" s="36">
        <v>752</v>
      </c>
      <c r="T743" s="36">
        <v>45.25</v>
      </c>
      <c r="U743" s="36">
        <v>54.81</v>
      </c>
      <c r="V743" s="36">
        <v>54.72</v>
      </c>
      <c r="W743" s="36">
        <v>911</v>
      </c>
      <c r="X743" s="36">
        <v>8</v>
      </c>
      <c r="Y743" s="36">
        <v>0.88</v>
      </c>
      <c r="Z743" s="36">
        <v>0</v>
      </c>
      <c r="AA743" s="36">
        <v>0</v>
      </c>
      <c r="AB743" s="36">
        <v>0</v>
      </c>
      <c r="AC743" s="36">
        <v>0</v>
      </c>
      <c r="AD743" s="36">
        <v>0</v>
      </c>
      <c r="AE743" s="36">
        <v>0</v>
      </c>
      <c r="AF743" s="36">
        <v>21.38</v>
      </c>
      <c r="AG743" s="36">
        <v>21.19</v>
      </c>
      <c r="AH743" s="36">
        <v>323.25</v>
      </c>
      <c r="AI743" s="36">
        <v>99.09</v>
      </c>
      <c r="AJ743" s="46">
        <f t="shared" ca="1" si="12"/>
        <v>4</v>
      </c>
      <c r="AK743" s="47">
        <v>0.87815587266739847</v>
      </c>
      <c r="AL743" s="48">
        <v>752.55359999999996</v>
      </c>
      <c r="AM743" s="1">
        <v>0</v>
      </c>
      <c r="AN743" s="1">
        <v>1</v>
      </c>
      <c r="AO743" s="1">
        <v>2</v>
      </c>
      <c r="AP743" s="1">
        <v>0</v>
      </c>
      <c r="AQ743" s="1">
        <v>3</v>
      </c>
      <c r="AR743" s="36">
        <v>0</v>
      </c>
      <c r="AS743" s="36">
        <v>1</v>
      </c>
      <c r="AT743" s="36">
        <v>1</v>
      </c>
      <c r="AU743" s="36">
        <v>3</v>
      </c>
    </row>
    <row r="744" spans="1:47">
      <c r="A744" s="50">
        <v>41912</v>
      </c>
      <c r="B744" s="36" t="s">
        <v>103</v>
      </c>
      <c r="C744" s="36" t="s">
        <v>24</v>
      </c>
      <c r="D744" s="36" t="s">
        <v>1349</v>
      </c>
      <c r="E744" s="36" t="s">
        <v>110</v>
      </c>
      <c r="F744" s="36" t="s">
        <v>1351</v>
      </c>
      <c r="G744" s="36">
        <v>2</v>
      </c>
      <c r="H744" s="36">
        <v>24</v>
      </c>
      <c r="I744" s="36">
        <v>11</v>
      </c>
      <c r="J744" s="36">
        <v>6.6150000000000002</v>
      </c>
      <c r="K744" s="36">
        <v>1642</v>
      </c>
      <c r="L744" s="36">
        <v>0</v>
      </c>
      <c r="M744" s="36">
        <v>0</v>
      </c>
      <c r="N744" s="36">
        <v>1642</v>
      </c>
      <c r="O744" s="36">
        <v>1</v>
      </c>
      <c r="P744" s="36">
        <v>0.06</v>
      </c>
      <c r="Q744" s="36">
        <v>687</v>
      </c>
      <c r="R744" s="36">
        <v>617</v>
      </c>
      <c r="S744" s="36">
        <v>70</v>
      </c>
      <c r="T744" s="36">
        <v>10.19</v>
      </c>
      <c r="U744" s="36">
        <v>89.81</v>
      </c>
      <c r="V744" s="36">
        <v>89.76</v>
      </c>
      <c r="W744" s="36">
        <v>617</v>
      </c>
      <c r="X744" s="36">
        <v>3</v>
      </c>
      <c r="Y744" s="36">
        <v>0.49</v>
      </c>
      <c r="Z744" s="36">
        <v>0</v>
      </c>
      <c r="AA744" s="36">
        <v>0</v>
      </c>
      <c r="AB744" s="36">
        <v>0</v>
      </c>
      <c r="AC744" s="36">
        <v>0</v>
      </c>
      <c r="AD744" s="36">
        <v>0</v>
      </c>
      <c r="AE744" s="36">
        <v>0</v>
      </c>
      <c r="AF744" s="36">
        <v>18.54</v>
      </c>
      <c r="AG744" s="36">
        <v>18.100000000000001</v>
      </c>
      <c r="AH744" s="36">
        <v>280.3</v>
      </c>
      <c r="AI744" s="36">
        <v>97.64</v>
      </c>
      <c r="AJ744" s="46">
        <f t="shared" ca="1" si="12"/>
        <v>4</v>
      </c>
      <c r="AK744" s="47">
        <v>0.48622366288492713</v>
      </c>
      <c r="AL744" s="48">
        <v>70.348799999999969</v>
      </c>
      <c r="AM744" s="1">
        <v>0</v>
      </c>
      <c r="AN744" s="1">
        <v>1</v>
      </c>
      <c r="AO744" s="1">
        <v>2</v>
      </c>
      <c r="AP744" s="1">
        <v>0</v>
      </c>
      <c r="AQ744" s="1">
        <v>1</v>
      </c>
      <c r="AR744" s="36">
        <v>0</v>
      </c>
      <c r="AS744" s="36">
        <v>1</v>
      </c>
      <c r="AT744" s="36">
        <v>1</v>
      </c>
      <c r="AU744" s="36">
        <v>2</v>
      </c>
    </row>
    <row r="745" spans="1:47">
      <c r="A745" s="50">
        <v>41912</v>
      </c>
      <c r="B745" s="36" t="s">
        <v>103</v>
      </c>
      <c r="C745" s="36" t="s">
        <v>107</v>
      </c>
      <c r="D745" s="36" t="s">
        <v>1352</v>
      </c>
      <c r="E745" s="36" t="s">
        <v>134</v>
      </c>
      <c r="F745" s="36" t="s">
        <v>1353</v>
      </c>
      <c r="G745" s="36">
        <v>3</v>
      </c>
      <c r="H745" s="36">
        <v>40</v>
      </c>
      <c r="I745" s="36">
        <v>17</v>
      </c>
      <c r="J745" s="36">
        <v>11.49</v>
      </c>
      <c r="K745" s="36">
        <v>4111</v>
      </c>
      <c r="L745" s="36">
        <v>0</v>
      </c>
      <c r="M745" s="36">
        <v>0</v>
      </c>
      <c r="N745" s="36">
        <v>4111</v>
      </c>
      <c r="O745" s="36">
        <v>4</v>
      </c>
      <c r="P745" s="36">
        <v>0.1</v>
      </c>
      <c r="Q745" s="36">
        <v>1860</v>
      </c>
      <c r="R745" s="36">
        <v>1853</v>
      </c>
      <c r="S745" s="36">
        <v>0</v>
      </c>
      <c r="T745" s="36">
        <v>0</v>
      </c>
      <c r="U745" s="36">
        <v>99.62</v>
      </c>
      <c r="V745" s="36">
        <v>99.53</v>
      </c>
      <c r="W745" s="36">
        <v>1853</v>
      </c>
      <c r="X745" s="36">
        <v>29</v>
      </c>
      <c r="Y745" s="36">
        <v>1.57</v>
      </c>
      <c r="Z745" s="36">
        <v>1844</v>
      </c>
      <c r="AA745" s="36">
        <v>1814</v>
      </c>
      <c r="AB745" s="36">
        <v>98.37</v>
      </c>
      <c r="AC745" s="36">
        <v>1186</v>
      </c>
      <c r="AD745" s="36">
        <v>1181</v>
      </c>
      <c r="AE745" s="36">
        <v>99.58</v>
      </c>
      <c r="AF745" s="36">
        <v>12.23</v>
      </c>
      <c r="AG745" s="36">
        <v>12.18</v>
      </c>
      <c r="AH745" s="36">
        <v>106.45</v>
      </c>
      <c r="AI745" s="36">
        <v>99.6</v>
      </c>
      <c r="AJ745" s="46">
        <f t="shared" ca="1" si="12"/>
        <v>4</v>
      </c>
      <c r="AK745" s="47">
        <v>2.3770491803278686</v>
      </c>
      <c r="AL745" s="48">
        <v>8.7419999999999796</v>
      </c>
      <c r="AM745" s="1">
        <v>0</v>
      </c>
      <c r="AN745" s="1">
        <v>0</v>
      </c>
      <c r="AO745" s="1">
        <v>1</v>
      </c>
      <c r="AP745" s="1">
        <v>0</v>
      </c>
      <c r="AQ745" s="1">
        <v>0</v>
      </c>
      <c r="AR745" s="36">
        <v>1</v>
      </c>
      <c r="AS745" s="36">
        <v>0</v>
      </c>
      <c r="AT745" s="36">
        <v>1</v>
      </c>
      <c r="AU745" s="36">
        <v>0</v>
      </c>
    </row>
    <row r="746" spans="1:47">
      <c r="A746" s="50">
        <v>41912</v>
      </c>
      <c r="B746" s="36" t="s">
        <v>103</v>
      </c>
      <c r="C746" s="36" t="s">
        <v>107</v>
      </c>
      <c r="D746" s="36" t="s">
        <v>1352</v>
      </c>
      <c r="E746" s="36" t="s">
        <v>134</v>
      </c>
      <c r="F746" s="36" t="s">
        <v>1354</v>
      </c>
      <c r="G746" s="36">
        <v>4</v>
      </c>
      <c r="H746" s="36">
        <v>56</v>
      </c>
      <c r="I746" s="36">
        <v>23</v>
      </c>
      <c r="J746" s="36">
        <v>16.63</v>
      </c>
      <c r="K746" s="36">
        <v>1879</v>
      </c>
      <c r="L746" s="36">
        <v>0</v>
      </c>
      <c r="M746" s="36">
        <v>0</v>
      </c>
      <c r="N746" s="36">
        <v>1879</v>
      </c>
      <c r="O746" s="36">
        <v>9</v>
      </c>
      <c r="P746" s="36">
        <v>0.48</v>
      </c>
      <c r="Q746" s="36">
        <v>795</v>
      </c>
      <c r="R746" s="36">
        <v>786</v>
      </c>
      <c r="S746" s="36">
        <v>0</v>
      </c>
      <c r="T746" s="36">
        <v>0</v>
      </c>
      <c r="U746" s="36">
        <v>98.87</v>
      </c>
      <c r="V746" s="36">
        <v>98.39</v>
      </c>
      <c r="W746" s="36">
        <v>786</v>
      </c>
      <c r="X746" s="36">
        <v>33</v>
      </c>
      <c r="Y746" s="36">
        <v>4.2</v>
      </c>
      <c r="Z746" s="36">
        <v>1775</v>
      </c>
      <c r="AA746" s="36">
        <v>1760</v>
      </c>
      <c r="AB746" s="36">
        <v>99.15</v>
      </c>
      <c r="AC746" s="36">
        <v>1837</v>
      </c>
      <c r="AD746" s="36">
        <v>1830</v>
      </c>
      <c r="AE746" s="36">
        <v>99.62</v>
      </c>
      <c r="AF746" s="36">
        <v>10.220000000000001</v>
      </c>
      <c r="AG746" s="36">
        <v>3.95</v>
      </c>
      <c r="AH746" s="36">
        <v>61.44</v>
      </c>
      <c r="AI746" s="36">
        <v>38.659999999999997</v>
      </c>
      <c r="AJ746" s="46">
        <f t="shared" ca="1" si="12"/>
        <v>4</v>
      </c>
      <c r="AK746" s="47">
        <v>3.8551401869158877</v>
      </c>
      <c r="AL746" s="48">
        <v>12.799499999999997</v>
      </c>
      <c r="AM746" s="1">
        <v>0</v>
      </c>
      <c r="AN746" s="1">
        <v>0</v>
      </c>
      <c r="AO746" s="1">
        <v>1</v>
      </c>
      <c r="AP746" s="1">
        <v>0</v>
      </c>
      <c r="AQ746" s="1">
        <v>0</v>
      </c>
      <c r="AR746" s="36">
        <v>1</v>
      </c>
      <c r="AS746" s="36">
        <v>0</v>
      </c>
      <c r="AT746" s="36">
        <v>1</v>
      </c>
      <c r="AU746" s="36">
        <v>0</v>
      </c>
    </row>
    <row r="747" spans="1:47">
      <c r="A747" s="50">
        <v>41912</v>
      </c>
      <c r="B747" s="36" t="s">
        <v>103</v>
      </c>
      <c r="C747" s="36" t="s">
        <v>107</v>
      </c>
      <c r="D747" s="36" t="s">
        <v>1352</v>
      </c>
      <c r="E747" s="36" t="s">
        <v>134</v>
      </c>
      <c r="F747" s="36" t="s">
        <v>1355</v>
      </c>
      <c r="G747" s="36">
        <v>4</v>
      </c>
      <c r="H747" s="36">
        <v>56</v>
      </c>
      <c r="I747" s="36">
        <v>23</v>
      </c>
      <c r="J747" s="36">
        <v>16.63</v>
      </c>
      <c r="K747" s="36">
        <v>1155</v>
      </c>
      <c r="L747" s="36">
        <v>0</v>
      </c>
      <c r="M747" s="36">
        <v>0</v>
      </c>
      <c r="N747" s="36">
        <v>1155</v>
      </c>
      <c r="O747" s="36">
        <v>1</v>
      </c>
      <c r="P747" s="36">
        <v>0.09</v>
      </c>
      <c r="Q747" s="36">
        <v>601</v>
      </c>
      <c r="R747" s="36">
        <v>596</v>
      </c>
      <c r="S747" s="36">
        <v>0</v>
      </c>
      <c r="T747" s="36">
        <v>0</v>
      </c>
      <c r="U747" s="36">
        <v>99.17</v>
      </c>
      <c r="V747" s="36">
        <v>99.08</v>
      </c>
      <c r="W747" s="36">
        <v>596</v>
      </c>
      <c r="X747" s="36">
        <v>32</v>
      </c>
      <c r="Y747" s="36">
        <v>5.37</v>
      </c>
      <c r="Z747" s="36">
        <v>1232</v>
      </c>
      <c r="AA747" s="36">
        <v>1230</v>
      </c>
      <c r="AB747" s="36">
        <v>99.84</v>
      </c>
      <c r="AC747" s="36">
        <v>1954</v>
      </c>
      <c r="AD747" s="36">
        <v>1926</v>
      </c>
      <c r="AE747" s="36">
        <v>98.57</v>
      </c>
      <c r="AF747" s="36">
        <v>19.77</v>
      </c>
      <c r="AG747" s="36">
        <v>19.73</v>
      </c>
      <c r="AH747" s="36">
        <v>118.89</v>
      </c>
      <c r="AI747" s="36">
        <v>99.77</v>
      </c>
      <c r="AJ747" s="46">
        <f t="shared" ca="1" si="12"/>
        <v>4</v>
      </c>
      <c r="AK747" s="47">
        <v>2.4767801857585141</v>
      </c>
      <c r="AL747" s="48">
        <v>5.5292000000000101</v>
      </c>
      <c r="AM747" s="1">
        <v>0</v>
      </c>
      <c r="AN747" s="1">
        <v>0</v>
      </c>
      <c r="AO747" s="1">
        <v>1</v>
      </c>
      <c r="AP747" s="1">
        <v>0</v>
      </c>
      <c r="AQ747" s="1">
        <v>0</v>
      </c>
      <c r="AR747" s="36">
        <v>1</v>
      </c>
      <c r="AS747" s="36">
        <v>0</v>
      </c>
      <c r="AT747" s="36">
        <v>1</v>
      </c>
      <c r="AU747" s="36">
        <v>0</v>
      </c>
    </row>
    <row r="748" spans="1:47">
      <c r="A748" s="50">
        <v>41912</v>
      </c>
      <c r="B748" s="36" t="s">
        <v>103</v>
      </c>
      <c r="C748" s="36" t="s">
        <v>107</v>
      </c>
      <c r="D748" s="36" t="s">
        <v>1352</v>
      </c>
      <c r="E748" s="36" t="s">
        <v>134</v>
      </c>
      <c r="F748" s="36" t="s">
        <v>1356</v>
      </c>
      <c r="G748" s="36">
        <v>4</v>
      </c>
      <c r="H748" s="36">
        <v>56</v>
      </c>
      <c r="I748" s="36">
        <v>23</v>
      </c>
      <c r="J748" s="36">
        <v>16.63</v>
      </c>
      <c r="K748" s="36">
        <v>1730</v>
      </c>
      <c r="L748" s="36">
        <v>0</v>
      </c>
      <c r="M748" s="36">
        <v>0</v>
      </c>
      <c r="N748" s="36">
        <v>1730</v>
      </c>
      <c r="O748" s="36">
        <v>10</v>
      </c>
      <c r="P748" s="36">
        <v>0.57999999999999996</v>
      </c>
      <c r="Q748" s="36">
        <v>865</v>
      </c>
      <c r="R748" s="36">
        <v>855</v>
      </c>
      <c r="S748" s="36">
        <v>0</v>
      </c>
      <c r="T748" s="36">
        <v>0</v>
      </c>
      <c r="U748" s="36">
        <v>98.84</v>
      </c>
      <c r="V748" s="36">
        <v>98.27</v>
      </c>
      <c r="W748" s="36">
        <v>855</v>
      </c>
      <c r="X748" s="36">
        <v>41</v>
      </c>
      <c r="Y748" s="36">
        <v>4.8</v>
      </c>
      <c r="Z748" s="36">
        <v>2337</v>
      </c>
      <c r="AA748" s="36">
        <v>2332</v>
      </c>
      <c r="AB748" s="36">
        <v>99.79</v>
      </c>
      <c r="AC748" s="36">
        <v>3352</v>
      </c>
      <c r="AD748" s="36">
        <v>3323</v>
      </c>
      <c r="AE748" s="36">
        <v>99.13</v>
      </c>
      <c r="AF748" s="36">
        <v>31.94</v>
      </c>
      <c r="AG748" s="36">
        <v>31.94</v>
      </c>
      <c r="AH748" s="36">
        <v>192.09</v>
      </c>
      <c r="AI748" s="36">
        <v>99.98</v>
      </c>
      <c r="AJ748" s="46">
        <f t="shared" ca="1" si="12"/>
        <v>4</v>
      </c>
      <c r="AK748" s="47">
        <v>2.2210184182015169</v>
      </c>
      <c r="AL748" s="48">
        <v>14.964500000000035</v>
      </c>
      <c r="AM748" s="1">
        <v>0</v>
      </c>
      <c r="AN748" s="1">
        <v>0</v>
      </c>
      <c r="AO748" s="1">
        <v>1</v>
      </c>
      <c r="AP748" s="1">
        <v>0</v>
      </c>
      <c r="AQ748" s="1">
        <v>0</v>
      </c>
      <c r="AR748" s="36">
        <v>1</v>
      </c>
      <c r="AS748" s="36">
        <v>0</v>
      </c>
      <c r="AT748" s="36">
        <v>1</v>
      </c>
      <c r="AU748" s="36">
        <v>2</v>
      </c>
    </row>
    <row r="749" spans="1:47">
      <c r="A749" s="50">
        <v>41912</v>
      </c>
      <c r="B749" s="36" t="s">
        <v>103</v>
      </c>
      <c r="C749" s="36" t="s">
        <v>107</v>
      </c>
      <c r="D749" s="36" t="s">
        <v>200</v>
      </c>
      <c r="E749" s="36" t="s">
        <v>134</v>
      </c>
      <c r="F749" s="36" t="s">
        <v>199</v>
      </c>
      <c r="G749" s="36">
        <v>2</v>
      </c>
      <c r="H749" s="36">
        <v>24</v>
      </c>
      <c r="I749" s="36">
        <v>11</v>
      </c>
      <c r="J749" s="36">
        <v>6.6150000000000002</v>
      </c>
      <c r="K749" s="36">
        <v>3970</v>
      </c>
      <c r="L749" s="36">
        <v>0</v>
      </c>
      <c r="M749" s="36">
        <v>0</v>
      </c>
      <c r="N749" s="36">
        <v>3970</v>
      </c>
      <c r="O749" s="36">
        <v>4</v>
      </c>
      <c r="P749" s="36">
        <v>0.1</v>
      </c>
      <c r="Q749" s="36">
        <v>1589</v>
      </c>
      <c r="R749" s="36">
        <v>1479</v>
      </c>
      <c r="S749" s="36">
        <v>90</v>
      </c>
      <c r="T749" s="36">
        <v>5.66</v>
      </c>
      <c r="U749" s="36">
        <v>93.08</v>
      </c>
      <c r="V749" s="36">
        <v>92.98</v>
      </c>
      <c r="W749" s="36">
        <v>1479</v>
      </c>
      <c r="X749" s="36">
        <v>2</v>
      </c>
      <c r="Y749" s="36">
        <v>0.14000000000000001</v>
      </c>
      <c r="Z749" s="36">
        <v>1282</v>
      </c>
      <c r="AA749" s="36">
        <v>1271</v>
      </c>
      <c r="AB749" s="36">
        <v>99.14</v>
      </c>
      <c r="AC749" s="36">
        <v>869</v>
      </c>
      <c r="AD749" s="36">
        <v>863</v>
      </c>
      <c r="AE749" s="36">
        <v>99.31</v>
      </c>
      <c r="AF749" s="36">
        <v>21.86</v>
      </c>
      <c r="AG749" s="36">
        <v>21.86</v>
      </c>
      <c r="AH749" s="36">
        <v>330.54</v>
      </c>
      <c r="AI749" s="36">
        <v>100</v>
      </c>
      <c r="AJ749" s="46">
        <f t="shared" ca="1" si="12"/>
        <v>4</v>
      </c>
      <c r="AK749" s="47">
        <v>0.18674136321195145</v>
      </c>
      <c r="AL749" s="48">
        <v>111.54779999999994</v>
      </c>
      <c r="AM749" s="1">
        <v>0</v>
      </c>
      <c r="AN749" s="1">
        <v>1</v>
      </c>
      <c r="AO749" s="1">
        <v>2</v>
      </c>
      <c r="AP749" s="1">
        <v>0</v>
      </c>
      <c r="AQ749" s="1">
        <v>6</v>
      </c>
      <c r="AR749" s="36">
        <v>0</v>
      </c>
      <c r="AS749" s="36">
        <v>1</v>
      </c>
      <c r="AT749" s="36">
        <v>0</v>
      </c>
      <c r="AU749" s="36">
        <v>7</v>
      </c>
    </row>
    <row r="750" spans="1:47">
      <c r="A750" s="50">
        <v>41912</v>
      </c>
      <c r="B750" s="36" t="s">
        <v>103</v>
      </c>
      <c r="C750" s="36" t="s">
        <v>107</v>
      </c>
      <c r="D750" s="36" t="s">
        <v>1357</v>
      </c>
      <c r="E750" s="36" t="s">
        <v>134</v>
      </c>
      <c r="F750" s="36" t="s">
        <v>1358</v>
      </c>
      <c r="G750" s="36">
        <v>5</v>
      </c>
      <c r="H750" s="36">
        <v>72</v>
      </c>
      <c r="I750" s="36">
        <v>29</v>
      </c>
      <c r="J750" s="36">
        <v>21.93</v>
      </c>
      <c r="K750" s="36">
        <v>1230</v>
      </c>
      <c r="L750" s="36">
        <v>0</v>
      </c>
      <c r="M750" s="36">
        <v>0</v>
      </c>
      <c r="N750" s="36">
        <v>1230</v>
      </c>
      <c r="O750" s="36">
        <v>8</v>
      </c>
      <c r="P750" s="36">
        <v>0.65</v>
      </c>
      <c r="Q750" s="36">
        <v>679</v>
      </c>
      <c r="R750" s="36">
        <v>669</v>
      </c>
      <c r="S750" s="36">
        <v>2</v>
      </c>
      <c r="T750" s="36">
        <v>0.28999999999999998</v>
      </c>
      <c r="U750" s="36">
        <v>98.53</v>
      </c>
      <c r="V750" s="36">
        <v>97.89</v>
      </c>
      <c r="W750" s="36">
        <v>669</v>
      </c>
      <c r="X750" s="36">
        <v>7</v>
      </c>
      <c r="Y750" s="36">
        <v>1.05</v>
      </c>
      <c r="Z750" s="36">
        <v>4387</v>
      </c>
      <c r="AA750" s="36">
        <v>4348</v>
      </c>
      <c r="AB750" s="36">
        <v>99.11</v>
      </c>
      <c r="AC750" s="36">
        <v>6671</v>
      </c>
      <c r="AD750" s="36">
        <v>6494</v>
      </c>
      <c r="AE750" s="36">
        <v>97.35</v>
      </c>
      <c r="AF750" s="36">
        <v>55.84</v>
      </c>
      <c r="AG750" s="36">
        <v>55.67</v>
      </c>
      <c r="AH750" s="36">
        <v>254.62</v>
      </c>
      <c r="AI750" s="36">
        <v>99.7</v>
      </c>
      <c r="AJ750" s="46">
        <f t="shared" ca="1" si="12"/>
        <v>4</v>
      </c>
      <c r="AK750" s="47">
        <v>0.24866785079928952</v>
      </c>
      <c r="AL750" s="48">
        <v>14.326899999999997</v>
      </c>
      <c r="AM750" s="1">
        <v>0</v>
      </c>
      <c r="AN750" s="1">
        <v>0</v>
      </c>
      <c r="AO750" s="1">
        <v>1</v>
      </c>
      <c r="AP750" s="1">
        <v>0</v>
      </c>
      <c r="AQ750" s="1">
        <v>0</v>
      </c>
      <c r="AR750" s="36">
        <v>0</v>
      </c>
      <c r="AS750" s="36">
        <v>1</v>
      </c>
      <c r="AT750" s="36">
        <v>0</v>
      </c>
      <c r="AU750" s="36">
        <v>1</v>
      </c>
    </row>
    <row r="751" spans="1:47">
      <c r="A751" s="50">
        <v>41912</v>
      </c>
      <c r="B751" s="36" t="s">
        <v>103</v>
      </c>
      <c r="C751" s="36" t="s">
        <v>107</v>
      </c>
      <c r="D751" s="36" t="s">
        <v>805</v>
      </c>
      <c r="E751" s="36" t="s">
        <v>134</v>
      </c>
      <c r="F751" s="36" t="s">
        <v>957</v>
      </c>
      <c r="G751" s="36">
        <v>4</v>
      </c>
      <c r="H751" s="36">
        <v>56</v>
      </c>
      <c r="I751" s="36">
        <v>23</v>
      </c>
      <c r="J751" s="36">
        <v>16.63</v>
      </c>
      <c r="K751" s="36">
        <v>1948</v>
      </c>
      <c r="L751" s="36">
        <v>9</v>
      </c>
      <c r="M751" s="36">
        <v>0.46</v>
      </c>
      <c r="N751" s="36">
        <v>1939</v>
      </c>
      <c r="O751" s="36">
        <v>2</v>
      </c>
      <c r="P751" s="36">
        <v>0.1</v>
      </c>
      <c r="Q751" s="36">
        <v>929</v>
      </c>
      <c r="R751" s="36">
        <v>924</v>
      </c>
      <c r="S751" s="36">
        <v>0</v>
      </c>
      <c r="T751" s="36">
        <v>0</v>
      </c>
      <c r="U751" s="36">
        <v>99.46</v>
      </c>
      <c r="V751" s="36">
        <v>99.36</v>
      </c>
      <c r="W751" s="36">
        <v>924</v>
      </c>
      <c r="X751" s="36">
        <v>18</v>
      </c>
      <c r="Y751" s="36">
        <v>1.95</v>
      </c>
      <c r="Z751" s="36">
        <v>1014</v>
      </c>
      <c r="AA751" s="36">
        <v>999</v>
      </c>
      <c r="AB751" s="36">
        <v>98.52</v>
      </c>
      <c r="AC751" s="36">
        <v>975</v>
      </c>
      <c r="AD751" s="36">
        <v>970</v>
      </c>
      <c r="AE751" s="36">
        <v>99.49</v>
      </c>
      <c r="AF751" s="36">
        <v>12.62</v>
      </c>
      <c r="AG751" s="36">
        <v>5.32</v>
      </c>
      <c r="AH751" s="36">
        <v>75.87</v>
      </c>
      <c r="AI751" s="36">
        <v>42.18</v>
      </c>
      <c r="AJ751" s="46">
        <f t="shared" ca="1" si="12"/>
        <v>4</v>
      </c>
      <c r="AK751" s="47">
        <v>2.011173184357542</v>
      </c>
      <c r="AL751" s="48">
        <v>5.9456000000000051</v>
      </c>
      <c r="AM751" s="1">
        <v>0</v>
      </c>
      <c r="AN751" s="1">
        <v>0</v>
      </c>
      <c r="AO751" s="1">
        <v>1</v>
      </c>
      <c r="AP751" s="1">
        <v>0</v>
      </c>
      <c r="AQ751" s="1">
        <v>0</v>
      </c>
      <c r="AR751" s="36">
        <v>1</v>
      </c>
      <c r="AS751" s="36">
        <v>0</v>
      </c>
      <c r="AT751" s="36">
        <v>1</v>
      </c>
      <c r="AU751" s="36">
        <v>1</v>
      </c>
    </row>
    <row r="752" spans="1:47">
      <c r="A752" s="50">
        <v>41912</v>
      </c>
      <c r="B752" s="36" t="s">
        <v>103</v>
      </c>
      <c r="C752" s="36" t="s">
        <v>107</v>
      </c>
      <c r="D752" s="36" t="s">
        <v>805</v>
      </c>
      <c r="E752" s="36" t="s">
        <v>134</v>
      </c>
      <c r="F752" s="36" t="s">
        <v>1359</v>
      </c>
      <c r="G752" s="36">
        <v>4</v>
      </c>
      <c r="H752" s="36">
        <v>56</v>
      </c>
      <c r="I752" s="36">
        <v>23</v>
      </c>
      <c r="J752" s="36">
        <v>16.63</v>
      </c>
      <c r="K752" s="36">
        <v>2583</v>
      </c>
      <c r="L752" s="36">
        <v>12</v>
      </c>
      <c r="M752" s="36">
        <v>0.46</v>
      </c>
      <c r="N752" s="36">
        <v>2571</v>
      </c>
      <c r="O752" s="36">
        <v>3</v>
      </c>
      <c r="P752" s="36">
        <v>0.12</v>
      </c>
      <c r="Q752" s="36">
        <v>1196</v>
      </c>
      <c r="R752" s="36">
        <v>1192</v>
      </c>
      <c r="S752" s="36">
        <v>0</v>
      </c>
      <c r="T752" s="36">
        <v>0</v>
      </c>
      <c r="U752" s="36">
        <v>99.67</v>
      </c>
      <c r="V752" s="36">
        <v>99.55</v>
      </c>
      <c r="W752" s="36">
        <v>1192</v>
      </c>
      <c r="X752" s="36">
        <v>28</v>
      </c>
      <c r="Y752" s="36">
        <v>2.35</v>
      </c>
      <c r="Z752" s="36">
        <v>359</v>
      </c>
      <c r="AA752" s="36">
        <v>347</v>
      </c>
      <c r="AB752" s="36">
        <v>96.66</v>
      </c>
      <c r="AC752" s="36">
        <v>350</v>
      </c>
      <c r="AD752" s="36">
        <v>350</v>
      </c>
      <c r="AE752" s="36">
        <v>100</v>
      </c>
      <c r="AF752" s="36">
        <v>16.510000000000002</v>
      </c>
      <c r="AG752" s="36">
        <v>16.399999999999999</v>
      </c>
      <c r="AH752" s="36">
        <v>99.27</v>
      </c>
      <c r="AI752" s="36">
        <v>99.32</v>
      </c>
      <c r="AJ752" s="46">
        <f t="shared" ca="1" si="12"/>
        <v>4</v>
      </c>
      <c r="AK752" s="47">
        <v>2.3430962343096233</v>
      </c>
      <c r="AL752" s="48">
        <v>5.3820000000000343</v>
      </c>
      <c r="AM752" s="1">
        <v>0</v>
      </c>
      <c r="AN752" s="1">
        <v>0</v>
      </c>
      <c r="AO752" s="1">
        <v>1</v>
      </c>
      <c r="AP752" s="1">
        <v>0</v>
      </c>
      <c r="AQ752" s="1">
        <v>0</v>
      </c>
      <c r="AR752" s="36">
        <v>1</v>
      </c>
      <c r="AS752" s="36">
        <v>0</v>
      </c>
      <c r="AT752" s="36">
        <v>1</v>
      </c>
      <c r="AU752" s="36">
        <v>0</v>
      </c>
    </row>
    <row r="753" spans="1:47">
      <c r="A753" s="50">
        <v>41912</v>
      </c>
      <c r="B753" s="36" t="s">
        <v>103</v>
      </c>
      <c r="C753" s="36" t="s">
        <v>107</v>
      </c>
      <c r="D753" s="36" t="s">
        <v>569</v>
      </c>
      <c r="E753" s="36" t="s">
        <v>134</v>
      </c>
      <c r="F753" s="36" t="s">
        <v>570</v>
      </c>
      <c r="G753" s="36">
        <v>2</v>
      </c>
      <c r="H753" s="36">
        <v>24</v>
      </c>
      <c r="I753" s="36">
        <v>11</v>
      </c>
      <c r="J753" s="36">
        <v>6.6150000000000002</v>
      </c>
      <c r="K753" s="36">
        <v>621</v>
      </c>
      <c r="L753" s="36">
        <v>0</v>
      </c>
      <c r="M753" s="36">
        <v>0</v>
      </c>
      <c r="N753" s="36">
        <v>621</v>
      </c>
      <c r="O753" s="36">
        <v>0</v>
      </c>
      <c r="P753" s="36">
        <v>0</v>
      </c>
      <c r="Q753" s="36">
        <v>344</v>
      </c>
      <c r="R753" s="36">
        <v>344</v>
      </c>
      <c r="S753" s="36">
        <v>0</v>
      </c>
      <c r="T753" s="36">
        <v>0</v>
      </c>
      <c r="U753" s="36">
        <v>100</v>
      </c>
      <c r="V753" s="36">
        <v>100</v>
      </c>
      <c r="W753" s="36">
        <v>344</v>
      </c>
      <c r="X753" s="36">
        <v>9</v>
      </c>
      <c r="Y753" s="36">
        <v>2.62</v>
      </c>
      <c r="Z753" s="36">
        <v>215</v>
      </c>
      <c r="AA753" s="36">
        <v>214</v>
      </c>
      <c r="AB753" s="36">
        <v>99.53</v>
      </c>
      <c r="AC753" s="36">
        <v>247</v>
      </c>
      <c r="AD753" s="36">
        <v>235</v>
      </c>
      <c r="AE753" s="36">
        <v>95.14</v>
      </c>
      <c r="AF753" s="36">
        <v>5.59</v>
      </c>
      <c r="AG753" s="36">
        <v>2.5099999999999998</v>
      </c>
      <c r="AH753" s="36">
        <v>84.44</v>
      </c>
      <c r="AI753" s="36">
        <v>44.9</v>
      </c>
      <c r="AJ753" s="46">
        <f t="shared" ca="1" si="12"/>
        <v>4</v>
      </c>
      <c r="AK753" s="47">
        <v>2.4657534246575343</v>
      </c>
      <c r="AL753" s="48">
        <v>0</v>
      </c>
      <c r="AM753" s="1">
        <v>0</v>
      </c>
      <c r="AN753" s="1">
        <v>0</v>
      </c>
      <c r="AO753" s="1">
        <v>1</v>
      </c>
      <c r="AP753" s="1">
        <v>0</v>
      </c>
      <c r="AQ753" s="1">
        <v>0</v>
      </c>
      <c r="AR753" s="36">
        <v>1</v>
      </c>
      <c r="AS753" s="36">
        <v>0</v>
      </c>
      <c r="AT753" s="36">
        <v>2</v>
      </c>
      <c r="AU753" s="36">
        <v>0</v>
      </c>
    </row>
    <row r="754" spans="1:47">
      <c r="A754" s="50">
        <v>41912</v>
      </c>
      <c r="B754" s="36" t="s">
        <v>103</v>
      </c>
      <c r="C754" s="36" t="s">
        <v>107</v>
      </c>
      <c r="D754" s="36" t="s">
        <v>681</v>
      </c>
      <c r="E754" s="36" t="s">
        <v>134</v>
      </c>
      <c r="F754" s="36" t="s">
        <v>682</v>
      </c>
      <c r="G754" s="36">
        <v>2</v>
      </c>
      <c r="H754" s="36">
        <v>24</v>
      </c>
      <c r="I754" s="36">
        <v>11</v>
      </c>
      <c r="J754" s="36">
        <v>6.6150000000000002</v>
      </c>
      <c r="K754" s="36">
        <v>642</v>
      </c>
      <c r="L754" s="36">
        <v>0</v>
      </c>
      <c r="M754" s="36">
        <v>0</v>
      </c>
      <c r="N754" s="36">
        <v>641</v>
      </c>
      <c r="O754" s="36">
        <v>0</v>
      </c>
      <c r="P754" s="36">
        <v>0</v>
      </c>
      <c r="Q754" s="36">
        <v>273</v>
      </c>
      <c r="R754" s="36">
        <v>265</v>
      </c>
      <c r="S754" s="36">
        <v>0</v>
      </c>
      <c r="T754" s="36">
        <v>0</v>
      </c>
      <c r="U754" s="36">
        <v>97.07</v>
      </c>
      <c r="V754" s="36">
        <v>97.07</v>
      </c>
      <c r="W754" s="36">
        <v>265</v>
      </c>
      <c r="X754" s="36">
        <v>1</v>
      </c>
      <c r="Y754" s="36">
        <v>0.38</v>
      </c>
      <c r="Z754" s="36">
        <v>222</v>
      </c>
      <c r="AA754" s="36">
        <v>219</v>
      </c>
      <c r="AB754" s="36">
        <v>98.65</v>
      </c>
      <c r="AC754" s="36">
        <v>207</v>
      </c>
      <c r="AD754" s="36">
        <v>200</v>
      </c>
      <c r="AE754" s="36">
        <v>96.62</v>
      </c>
      <c r="AF754" s="36">
        <v>4.68</v>
      </c>
      <c r="AG754" s="36">
        <v>0.69</v>
      </c>
      <c r="AH754" s="36">
        <v>70.69</v>
      </c>
      <c r="AI754" s="36">
        <v>14.73</v>
      </c>
      <c r="AJ754" s="46">
        <f t="shared" ca="1" si="12"/>
        <v>4</v>
      </c>
      <c r="AK754" s="47">
        <v>0.40650406504065045</v>
      </c>
      <c r="AL754" s="48">
        <v>7.9989000000000194</v>
      </c>
      <c r="AM754" s="1">
        <v>0</v>
      </c>
      <c r="AN754" s="1">
        <v>0</v>
      </c>
      <c r="AO754" s="1">
        <v>1</v>
      </c>
      <c r="AP754" s="1">
        <v>0</v>
      </c>
      <c r="AQ754" s="1">
        <v>0</v>
      </c>
      <c r="AR754" s="36">
        <v>0</v>
      </c>
      <c r="AS754" s="36">
        <v>1</v>
      </c>
      <c r="AT754" s="36">
        <v>0</v>
      </c>
      <c r="AU754" s="36">
        <v>4</v>
      </c>
    </row>
    <row r="755" spans="1:47">
      <c r="A755" s="50">
        <v>41912</v>
      </c>
      <c r="B755" s="36" t="s">
        <v>103</v>
      </c>
      <c r="C755" s="36" t="s">
        <v>107</v>
      </c>
      <c r="D755" s="36" t="s">
        <v>367</v>
      </c>
      <c r="E755" s="36" t="s">
        <v>134</v>
      </c>
      <c r="F755" s="36" t="s">
        <v>368</v>
      </c>
      <c r="G755" s="36">
        <v>2</v>
      </c>
      <c r="H755" s="36">
        <v>24</v>
      </c>
      <c r="I755" s="36">
        <v>11</v>
      </c>
      <c r="J755" s="36">
        <v>6.6150000000000002</v>
      </c>
      <c r="K755" s="36">
        <v>1359</v>
      </c>
      <c r="L755" s="36">
        <v>0</v>
      </c>
      <c r="M755" s="36">
        <v>0</v>
      </c>
      <c r="N755" s="36">
        <v>1356</v>
      </c>
      <c r="O755" s="36">
        <v>0</v>
      </c>
      <c r="P755" s="36">
        <v>0</v>
      </c>
      <c r="Q755" s="36">
        <v>569</v>
      </c>
      <c r="R755" s="36">
        <v>557</v>
      </c>
      <c r="S755" s="36">
        <v>0</v>
      </c>
      <c r="T755" s="36">
        <v>0</v>
      </c>
      <c r="U755" s="36">
        <v>97.89</v>
      </c>
      <c r="V755" s="36">
        <v>97.89</v>
      </c>
      <c r="W755" s="36">
        <v>557</v>
      </c>
      <c r="X755" s="36">
        <v>4</v>
      </c>
      <c r="Y755" s="36">
        <v>0.72</v>
      </c>
      <c r="Z755" s="36">
        <v>624</v>
      </c>
      <c r="AA755" s="36">
        <v>614</v>
      </c>
      <c r="AB755" s="36">
        <v>98.4</v>
      </c>
      <c r="AC755" s="36">
        <v>606</v>
      </c>
      <c r="AD755" s="36">
        <v>597</v>
      </c>
      <c r="AE755" s="36">
        <v>98.51</v>
      </c>
      <c r="AF755" s="36">
        <v>8.9499999999999993</v>
      </c>
      <c r="AG755" s="36">
        <v>8.52</v>
      </c>
      <c r="AH755" s="36">
        <v>135.30000000000001</v>
      </c>
      <c r="AI755" s="36">
        <v>95.25</v>
      </c>
      <c r="AJ755" s="46">
        <f t="shared" ca="1" si="12"/>
        <v>4</v>
      </c>
      <c r="AK755" s="47">
        <v>0.74074074074074081</v>
      </c>
      <c r="AL755" s="48">
        <v>12.005899999999997</v>
      </c>
      <c r="AM755" s="1">
        <v>0</v>
      </c>
      <c r="AN755" s="1">
        <v>0</v>
      </c>
      <c r="AO755" s="1">
        <v>1</v>
      </c>
      <c r="AP755" s="1">
        <v>0</v>
      </c>
      <c r="AQ755" s="1">
        <v>1</v>
      </c>
      <c r="AR755" s="36">
        <v>0</v>
      </c>
      <c r="AS755" s="36">
        <v>1</v>
      </c>
      <c r="AT755" s="36">
        <v>0</v>
      </c>
      <c r="AU755" s="36">
        <v>4</v>
      </c>
    </row>
    <row r="756" spans="1:47">
      <c r="A756" s="50">
        <v>41912</v>
      </c>
      <c r="B756" s="36" t="s">
        <v>103</v>
      </c>
      <c r="C756" s="36" t="s">
        <v>107</v>
      </c>
      <c r="D756" s="36" t="s">
        <v>759</v>
      </c>
      <c r="E756" s="36" t="s">
        <v>134</v>
      </c>
      <c r="F756" s="36" t="s">
        <v>760</v>
      </c>
      <c r="G756" s="36">
        <v>4</v>
      </c>
      <c r="H756" s="36">
        <v>56</v>
      </c>
      <c r="I756" s="36">
        <v>23</v>
      </c>
      <c r="J756" s="36">
        <v>16.63</v>
      </c>
      <c r="K756" s="36">
        <v>8365</v>
      </c>
      <c r="L756" s="36">
        <v>21</v>
      </c>
      <c r="M756" s="36">
        <v>0.25</v>
      </c>
      <c r="N756" s="36">
        <v>8285</v>
      </c>
      <c r="O756" s="36">
        <v>44</v>
      </c>
      <c r="P756" s="36">
        <v>0.53</v>
      </c>
      <c r="Q756" s="36">
        <v>2891</v>
      </c>
      <c r="R756" s="36">
        <v>2735</v>
      </c>
      <c r="S756" s="36">
        <v>7</v>
      </c>
      <c r="T756" s="36">
        <v>0.24</v>
      </c>
      <c r="U756" s="36">
        <v>94.6</v>
      </c>
      <c r="V756" s="36">
        <v>94.1</v>
      </c>
      <c r="W756" s="36">
        <v>2735</v>
      </c>
      <c r="X756" s="36">
        <v>32</v>
      </c>
      <c r="Y756" s="36">
        <v>1.17</v>
      </c>
      <c r="Z756" s="36">
        <v>2349</v>
      </c>
      <c r="AA756" s="36">
        <v>2293</v>
      </c>
      <c r="AB756" s="36">
        <v>97.62</v>
      </c>
      <c r="AC756" s="36">
        <v>1998</v>
      </c>
      <c r="AD756" s="36">
        <v>1945</v>
      </c>
      <c r="AE756" s="36">
        <v>97.35</v>
      </c>
      <c r="AF756" s="36">
        <v>40.799999999999997</v>
      </c>
      <c r="AG756" s="36">
        <v>40.520000000000003</v>
      </c>
      <c r="AH756" s="36">
        <v>245.36</v>
      </c>
      <c r="AI756" s="36">
        <v>99.31</v>
      </c>
      <c r="AJ756" s="46">
        <f t="shared" ca="1" si="12"/>
        <v>4</v>
      </c>
      <c r="AK756" s="47">
        <v>1.3405948889819856</v>
      </c>
      <c r="AL756" s="48">
        <v>170.56900000000016</v>
      </c>
      <c r="AM756" s="1">
        <v>0</v>
      </c>
      <c r="AN756" s="1">
        <v>1</v>
      </c>
      <c r="AO756" s="1">
        <v>2</v>
      </c>
      <c r="AP756" s="1">
        <v>0</v>
      </c>
      <c r="AQ756" s="1">
        <v>3</v>
      </c>
      <c r="AR756" s="36">
        <v>0</v>
      </c>
      <c r="AS756" s="36">
        <v>1</v>
      </c>
      <c r="AT756" s="36">
        <v>3</v>
      </c>
      <c r="AU756" s="36">
        <v>7</v>
      </c>
    </row>
    <row r="757" spans="1:47">
      <c r="A757" s="50">
        <v>41912</v>
      </c>
      <c r="B757" s="36" t="s">
        <v>103</v>
      </c>
      <c r="C757" s="36" t="s">
        <v>107</v>
      </c>
      <c r="D757" s="36" t="s">
        <v>864</v>
      </c>
      <c r="E757" s="36" t="s">
        <v>134</v>
      </c>
      <c r="F757" s="36" t="s">
        <v>958</v>
      </c>
      <c r="G757" s="36">
        <v>4</v>
      </c>
      <c r="H757" s="36">
        <v>56</v>
      </c>
      <c r="I757" s="36">
        <v>23</v>
      </c>
      <c r="J757" s="36">
        <v>16.63</v>
      </c>
      <c r="K757" s="36">
        <v>3646</v>
      </c>
      <c r="L757" s="36">
        <v>0</v>
      </c>
      <c r="M757" s="36">
        <v>0</v>
      </c>
      <c r="N757" s="36">
        <v>3646</v>
      </c>
      <c r="O757" s="36">
        <v>18</v>
      </c>
      <c r="P757" s="36">
        <v>0.49</v>
      </c>
      <c r="Q757" s="36">
        <v>1343</v>
      </c>
      <c r="R757" s="36">
        <v>1272</v>
      </c>
      <c r="S757" s="36">
        <v>0</v>
      </c>
      <c r="T757" s="36">
        <v>0</v>
      </c>
      <c r="U757" s="36">
        <v>94.71</v>
      </c>
      <c r="V757" s="36">
        <v>94.25</v>
      </c>
      <c r="W757" s="36">
        <v>1272</v>
      </c>
      <c r="X757" s="36">
        <v>35</v>
      </c>
      <c r="Y757" s="36">
        <v>2.75</v>
      </c>
      <c r="Z757" s="36">
        <v>663</v>
      </c>
      <c r="AA757" s="36">
        <v>652</v>
      </c>
      <c r="AB757" s="36">
        <v>98.34</v>
      </c>
      <c r="AC757" s="36">
        <v>696</v>
      </c>
      <c r="AD757" s="36">
        <v>651</v>
      </c>
      <c r="AE757" s="36">
        <v>93.53</v>
      </c>
      <c r="AF757" s="36">
        <v>17.27</v>
      </c>
      <c r="AG757" s="36">
        <v>8.89</v>
      </c>
      <c r="AH757" s="36">
        <v>103.84</v>
      </c>
      <c r="AI757" s="36">
        <v>51.45</v>
      </c>
      <c r="AJ757" s="46">
        <f t="shared" ca="1" si="12"/>
        <v>4</v>
      </c>
      <c r="AK757" s="47">
        <v>2.7537372147915029</v>
      </c>
      <c r="AL757" s="48">
        <v>77.222499999999997</v>
      </c>
      <c r="AM757" s="1">
        <v>0</v>
      </c>
      <c r="AN757" s="1">
        <v>1</v>
      </c>
      <c r="AO757" s="1">
        <v>3</v>
      </c>
      <c r="AP757" s="1">
        <v>0</v>
      </c>
      <c r="AQ757" s="1">
        <v>1</v>
      </c>
      <c r="AR757" s="36">
        <v>1</v>
      </c>
      <c r="AS757" s="36">
        <v>1</v>
      </c>
      <c r="AT757" s="36">
        <v>1</v>
      </c>
      <c r="AU757" s="36">
        <v>3</v>
      </c>
    </row>
    <row r="758" spans="1:47">
      <c r="A758" s="50">
        <v>41912</v>
      </c>
      <c r="B758" s="36" t="s">
        <v>103</v>
      </c>
      <c r="C758" s="36" t="s">
        <v>107</v>
      </c>
      <c r="D758" s="36" t="s">
        <v>404</v>
      </c>
      <c r="E758" s="36" t="s">
        <v>134</v>
      </c>
      <c r="F758" s="36" t="s">
        <v>405</v>
      </c>
      <c r="G758" s="36">
        <v>4</v>
      </c>
      <c r="H758" s="36">
        <v>56</v>
      </c>
      <c r="I758" s="36">
        <v>23</v>
      </c>
      <c r="J758" s="36">
        <v>16.63</v>
      </c>
      <c r="K758" s="36">
        <v>1361</v>
      </c>
      <c r="L758" s="36">
        <v>0</v>
      </c>
      <c r="M758" s="36">
        <v>0</v>
      </c>
      <c r="N758" s="36">
        <v>1353</v>
      </c>
      <c r="O758" s="36">
        <v>1</v>
      </c>
      <c r="P758" s="36">
        <v>7.0000000000000007E-2</v>
      </c>
      <c r="Q758" s="36">
        <v>806</v>
      </c>
      <c r="R758" s="36">
        <v>786</v>
      </c>
      <c r="S758" s="36">
        <v>0</v>
      </c>
      <c r="T758" s="36">
        <v>0</v>
      </c>
      <c r="U758" s="36">
        <v>97.52</v>
      </c>
      <c r="V758" s="36">
        <v>97.45</v>
      </c>
      <c r="W758" s="36">
        <v>786</v>
      </c>
      <c r="X758" s="36">
        <v>1</v>
      </c>
      <c r="Y758" s="36">
        <v>0.13</v>
      </c>
      <c r="Z758" s="36">
        <v>447</v>
      </c>
      <c r="AA758" s="36">
        <v>437</v>
      </c>
      <c r="AB758" s="36">
        <v>97.76</v>
      </c>
      <c r="AC758" s="36">
        <v>437</v>
      </c>
      <c r="AD758" s="36">
        <v>430</v>
      </c>
      <c r="AE758" s="36">
        <v>98.4</v>
      </c>
      <c r="AF758" s="36">
        <v>12.09</v>
      </c>
      <c r="AG758" s="36">
        <v>2.16</v>
      </c>
      <c r="AH758" s="36">
        <v>72.67</v>
      </c>
      <c r="AI758" s="36">
        <v>17.91</v>
      </c>
      <c r="AJ758" s="46">
        <f t="shared" ca="1" si="12"/>
        <v>4</v>
      </c>
      <c r="AK758" s="47">
        <v>0.12836970474967907</v>
      </c>
      <c r="AL758" s="48">
        <v>20.55299999999998</v>
      </c>
      <c r="AM758" s="1">
        <v>0</v>
      </c>
      <c r="AN758" s="1">
        <v>0</v>
      </c>
      <c r="AO758" s="1">
        <v>1</v>
      </c>
      <c r="AP758" s="1">
        <v>0</v>
      </c>
      <c r="AQ758" s="1">
        <v>0</v>
      </c>
      <c r="AR758" s="36">
        <v>0</v>
      </c>
      <c r="AS758" s="36">
        <v>1</v>
      </c>
      <c r="AT758" s="36">
        <v>0</v>
      </c>
      <c r="AU758" s="36">
        <v>6</v>
      </c>
    </row>
    <row r="759" spans="1:47">
      <c r="A759" s="50">
        <v>41912</v>
      </c>
      <c r="B759" s="36" t="s">
        <v>103</v>
      </c>
      <c r="C759" s="36" t="s">
        <v>98</v>
      </c>
      <c r="D759" s="36" t="s">
        <v>414</v>
      </c>
      <c r="E759" s="36" t="s">
        <v>127</v>
      </c>
      <c r="F759" s="36" t="s">
        <v>415</v>
      </c>
      <c r="G759" s="36">
        <v>4</v>
      </c>
      <c r="H759" s="36">
        <v>56</v>
      </c>
      <c r="I759" s="36">
        <v>23</v>
      </c>
      <c r="J759" s="36">
        <v>16.63</v>
      </c>
      <c r="K759" s="36">
        <v>1497</v>
      </c>
      <c r="L759" s="36">
        <v>0</v>
      </c>
      <c r="M759" s="36">
        <v>0</v>
      </c>
      <c r="N759" s="36">
        <v>1497</v>
      </c>
      <c r="O759" s="36">
        <v>4</v>
      </c>
      <c r="P759" s="36">
        <v>0.27</v>
      </c>
      <c r="Q759" s="36">
        <v>470</v>
      </c>
      <c r="R759" s="36">
        <v>459</v>
      </c>
      <c r="S759" s="36">
        <v>0</v>
      </c>
      <c r="T759" s="36">
        <v>0</v>
      </c>
      <c r="U759" s="36">
        <v>97.66</v>
      </c>
      <c r="V759" s="36">
        <v>97.4</v>
      </c>
      <c r="W759" s="36">
        <v>459</v>
      </c>
      <c r="X759" s="36">
        <v>1</v>
      </c>
      <c r="Y759" s="36">
        <v>0.22</v>
      </c>
      <c r="Z759" s="36">
        <v>841</v>
      </c>
      <c r="AA759" s="36">
        <v>828</v>
      </c>
      <c r="AB759" s="36">
        <v>98.45</v>
      </c>
      <c r="AC759" s="36">
        <v>709</v>
      </c>
      <c r="AD759" s="36">
        <v>670</v>
      </c>
      <c r="AE759" s="36">
        <v>94.5</v>
      </c>
      <c r="AF759" s="36">
        <v>4</v>
      </c>
      <c r="AG759" s="36">
        <v>0.28000000000000003</v>
      </c>
      <c r="AH759" s="36">
        <v>24.07</v>
      </c>
      <c r="AI759" s="36">
        <v>6.97</v>
      </c>
      <c r="AJ759" s="46">
        <f t="shared" ca="1" si="12"/>
        <v>4</v>
      </c>
      <c r="AK759" s="47">
        <v>0.33222591362126247</v>
      </c>
      <c r="AL759" s="48">
        <v>12.219999999999972</v>
      </c>
      <c r="AM759" s="1">
        <v>0</v>
      </c>
      <c r="AN759" s="1">
        <v>0</v>
      </c>
      <c r="AO759" s="1">
        <v>1</v>
      </c>
      <c r="AP759" s="1">
        <v>0</v>
      </c>
      <c r="AQ759" s="1">
        <v>0</v>
      </c>
      <c r="AR759" s="36">
        <v>0</v>
      </c>
      <c r="AS759" s="36">
        <v>1</v>
      </c>
      <c r="AT759" s="36">
        <v>0</v>
      </c>
      <c r="AU759" s="36">
        <v>6</v>
      </c>
    </row>
    <row r="760" spans="1:47">
      <c r="A760" s="50">
        <v>41912</v>
      </c>
      <c r="B760" s="36" t="s">
        <v>103</v>
      </c>
      <c r="C760" s="36" t="s">
        <v>98</v>
      </c>
      <c r="D760" s="36" t="s">
        <v>865</v>
      </c>
      <c r="E760" s="36" t="s">
        <v>127</v>
      </c>
      <c r="F760" s="36" t="s">
        <v>866</v>
      </c>
      <c r="G760" s="36">
        <v>4</v>
      </c>
      <c r="H760" s="36">
        <v>56</v>
      </c>
      <c r="I760" s="36">
        <v>23</v>
      </c>
      <c r="J760" s="36">
        <v>16.63</v>
      </c>
      <c r="K760" s="36">
        <v>1669</v>
      </c>
      <c r="L760" s="36">
        <v>0</v>
      </c>
      <c r="M760" s="36">
        <v>0</v>
      </c>
      <c r="N760" s="36">
        <v>1669</v>
      </c>
      <c r="O760" s="36">
        <v>1</v>
      </c>
      <c r="P760" s="36">
        <v>0.06</v>
      </c>
      <c r="Q760" s="36">
        <v>658</v>
      </c>
      <c r="R760" s="36">
        <v>656</v>
      </c>
      <c r="S760" s="36">
        <v>0</v>
      </c>
      <c r="T760" s="36">
        <v>0</v>
      </c>
      <c r="U760" s="36">
        <v>99.7</v>
      </c>
      <c r="V760" s="36">
        <v>99.64</v>
      </c>
      <c r="W760" s="36">
        <v>656</v>
      </c>
      <c r="X760" s="36">
        <v>26</v>
      </c>
      <c r="Y760" s="36">
        <v>3.96</v>
      </c>
      <c r="Z760" s="36">
        <v>4613</v>
      </c>
      <c r="AA760" s="36">
        <v>4589</v>
      </c>
      <c r="AB760" s="36">
        <v>99.48</v>
      </c>
      <c r="AC760" s="36">
        <v>5368</v>
      </c>
      <c r="AD760" s="36">
        <v>5219</v>
      </c>
      <c r="AE760" s="36">
        <v>97.22</v>
      </c>
      <c r="AF760" s="36">
        <v>23.89</v>
      </c>
      <c r="AG760" s="36">
        <v>23.78</v>
      </c>
      <c r="AH760" s="36">
        <v>143.63</v>
      </c>
      <c r="AI760" s="36">
        <v>99.54</v>
      </c>
      <c r="AJ760" s="46">
        <f t="shared" ca="1" si="12"/>
        <v>4</v>
      </c>
      <c r="AK760" s="47">
        <v>2.0217729393468118</v>
      </c>
      <c r="AL760" s="48">
        <v>2.3687999999999962</v>
      </c>
      <c r="AM760" s="1">
        <v>0</v>
      </c>
      <c r="AN760" s="1">
        <v>0</v>
      </c>
      <c r="AO760" s="1">
        <v>1</v>
      </c>
      <c r="AP760" s="1">
        <v>0</v>
      </c>
      <c r="AQ760" s="1">
        <v>0</v>
      </c>
      <c r="AR760" s="36">
        <v>1</v>
      </c>
      <c r="AS760" s="36">
        <v>0</v>
      </c>
      <c r="AT760" s="36">
        <v>3</v>
      </c>
      <c r="AU760" s="36">
        <v>0</v>
      </c>
    </row>
    <row r="761" spans="1:47">
      <c r="A761" s="50">
        <v>41912</v>
      </c>
      <c r="B761" s="36" t="s">
        <v>103</v>
      </c>
      <c r="C761" s="36" t="s">
        <v>98</v>
      </c>
      <c r="D761" s="36" t="s">
        <v>551</v>
      </c>
      <c r="E761" s="36" t="s">
        <v>127</v>
      </c>
      <c r="F761" s="36" t="s">
        <v>552</v>
      </c>
      <c r="G761" s="36">
        <v>4</v>
      </c>
      <c r="H761" s="36">
        <v>56</v>
      </c>
      <c r="I761" s="36">
        <v>23</v>
      </c>
      <c r="J761" s="36">
        <v>16.63</v>
      </c>
      <c r="K761" s="36">
        <v>6757</v>
      </c>
      <c r="L761" s="36">
        <v>0</v>
      </c>
      <c r="M761" s="36">
        <v>0</v>
      </c>
      <c r="N761" s="36">
        <v>6757</v>
      </c>
      <c r="O761" s="36">
        <v>65</v>
      </c>
      <c r="P761" s="36">
        <v>0.96</v>
      </c>
      <c r="Q761" s="36">
        <v>1677</v>
      </c>
      <c r="R761" s="36">
        <v>1653</v>
      </c>
      <c r="S761" s="36">
        <v>0</v>
      </c>
      <c r="T761" s="36">
        <v>0</v>
      </c>
      <c r="U761" s="36">
        <v>98.57</v>
      </c>
      <c r="V761" s="36">
        <v>97.62</v>
      </c>
      <c r="W761" s="36">
        <v>1653</v>
      </c>
      <c r="X761" s="36">
        <v>7</v>
      </c>
      <c r="Y761" s="36">
        <v>0.42</v>
      </c>
      <c r="Z761" s="36">
        <v>2434</v>
      </c>
      <c r="AA761" s="36">
        <v>2381</v>
      </c>
      <c r="AB761" s="36">
        <v>97.82</v>
      </c>
      <c r="AC761" s="36">
        <v>2371</v>
      </c>
      <c r="AD761" s="36">
        <v>2209</v>
      </c>
      <c r="AE761" s="36">
        <v>93.17</v>
      </c>
      <c r="AF761" s="36">
        <v>21.61</v>
      </c>
      <c r="AG761" s="36">
        <v>21.59</v>
      </c>
      <c r="AH761" s="36">
        <v>129.94999999999999</v>
      </c>
      <c r="AI761" s="36">
        <v>99.9</v>
      </c>
      <c r="AJ761" s="46">
        <f t="shared" ca="1" si="12"/>
        <v>4</v>
      </c>
      <c r="AK761" s="47">
        <v>0.47265361242403781</v>
      </c>
      <c r="AL761" s="48">
        <v>39.912599999999927</v>
      </c>
      <c r="AM761" s="1">
        <v>0</v>
      </c>
      <c r="AN761" s="1">
        <v>0</v>
      </c>
      <c r="AO761" s="1">
        <v>1</v>
      </c>
      <c r="AP761" s="1">
        <v>0</v>
      </c>
      <c r="AQ761" s="1">
        <v>0</v>
      </c>
      <c r="AR761" s="36">
        <v>0</v>
      </c>
      <c r="AS761" s="36">
        <v>1</v>
      </c>
      <c r="AT761" s="36">
        <v>0</v>
      </c>
      <c r="AU761" s="36">
        <v>3</v>
      </c>
    </row>
    <row r="762" spans="1:47">
      <c r="A762" s="50">
        <v>41912</v>
      </c>
      <c r="B762" s="36" t="s">
        <v>103</v>
      </c>
      <c r="C762" s="36" t="s">
        <v>98</v>
      </c>
      <c r="D762" s="36" t="s">
        <v>419</v>
      </c>
      <c r="E762" s="36" t="s">
        <v>127</v>
      </c>
      <c r="F762" s="36" t="s">
        <v>420</v>
      </c>
      <c r="G762" s="36">
        <v>4</v>
      </c>
      <c r="H762" s="36">
        <v>56</v>
      </c>
      <c r="I762" s="36">
        <v>23</v>
      </c>
      <c r="J762" s="36">
        <v>16.63</v>
      </c>
      <c r="K762" s="36">
        <v>6789</v>
      </c>
      <c r="L762" s="36">
        <v>336</v>
      </c>
      <c r="M762" s="36">
        <v>4.95</v>
      </c>
      <c r="N762" s="36">
        <v>6452</v>
      </c>
      <c r="O762" s="36">
        <v>29</v>
      </c>
      <c r="P762" s="36">
        <v>0.45</v>
      </c>
      <c r="Q762" s="36">
        <v>2630</v>
      </c>
      <c r="R762" s="36">
        <v>2569</v>
      </c>
      <c r="S762" s="36">
        <v>1</v>
      </c>
      <c r="T762" s="36">
        <v>0.04</v>
      </c>
      <c r="U762" s="36">
        <v>97.68</v>
      </c>
      <c r="V762" s="36">
        <v>97.24</v>
      </c>
      <c r="W762" s="36">
        <v>2569</v>
      </c>
      <c r="X762" s="36">
        <v>29</v>
      </c>
      <c r="Y762" s="36">
        <v>1.1299999999999999</v>
      </c>
      <c r="Z762" s="36">
        <v>4779</v>
      </c>
      <c r="AA762" s="36">
        <v>4709</v>
      </c>
      <c r="AB762" s="36">
        <v>98.54</v>
      </c>
      <c r="AC762" s="36">
        <v>3625</v>
      </c>
      <c r="AD762" s="36">
        <v>3330</v>
      </c>
      <c r="AE762" s="36">
        <v>91.86</v>
      </c>
      <c r="AF762" s="36">
        <v>17.41</v>
      </c>
      <c r="AG762" s="36">
        <v>17.260000000000002</v>
      </c>
      <c r="AH762" s="36">
        <v>104.7</v>
      </c>
      <c r="AI762" s="36">
        <v>99.14</v>
      </c>
      <c r="AJ762" s="46">
        <f t="shared" ca="1" si="12"/>
        <v>4</v>
      </c>
      <c r="AK762" s="47">
        <v>2.4369747899159666</v>
      </c>
      <c r="AL762" s="48">
        <v>72.588000000000136</v>
      </c>
      <c r="AM762" s="1">
        <v>0</v>
      </c>
      <c r="AN762" s="1">
        <v>0</v>
      </c>
      <c r="AO762" s="1">
        <v>2</v>
      </c>
      <c r="AP762" s="1">
        <v>0</v>
      </c>
      <c r="AQ762" s="1">
        <v>0</v>
      </c>
      <c r="AR762" s="36">
        <v>1</v>
      </c>
      <c r="AS762" s="36">
        <v>1</v>
      </c>
      <c r="AT762" s="36">
        <v>2</v>
      </c>
      <c r="AU762" s="36">
        <v>6</v>
      </c>
    </row>
    <row r="763" spans="1:47">
      <c r="A763" s="50">
        <v>41912</v>
      </c>
      <c r="B763" s="36" t="s">
        <v>103</v>
      </c>
      <c r="C763" s="36" t="s">
        <v>98</v>
      </c>
      <c r="D763" s="36" t="s">
        <v>416</v>
      </c>
      <c r="E763" s="36" t="s">
        <v>127</v>
      </c>
      <c r="F763" s="36" t="s">
        <v>579</v>
      </c>
      <c r="G763" s="36">
        <v>2</v>
      </c>
      <c r="H763" s="36">
        <v>24</v>
      </c>
      <c r="I763" s="36">
        <v>11</v>
      </c>
      <c r="J763" s="36">
        <v>6.6150000000000002</v>
      </c>
      <c r="K763" s="36">
        <v>2939</v>
      </c>
      <c r="L763" s="36">
        <v>12</v>
      </c>
      <c r="M763" s="36">
        <v>0.41</v>
      </c>
      <c r="N763" s="36">
        <v>2927</v>
      </c>
      <c r="O763" s="36">
        <v>6</v>
      </c>
      <c r="P763" s="36">
        <v>0.2</v>
      </c>
      <c r="Q763" s="36">
        <v>1214</v>
      </c>
      <c r="R763" s="36">
        <v>1186</v>
      </c>
      <c r="S763" s="36">
        <v>0</v>
      </c>
      <c r="T763" s="36">
        <v>0</v>
      </c>
      <c r="U763" s="36">
        <v>97.69</v>
      </c>
      <c r="V763" s="36">
        <v>97.49</v>
      </c>
      <c r="W763" s="36">
        <v>1186</v>
      </c>
      <c r="X763" s="36">
        <v>9</v>
      </c>
      <c r="Y763" s="36">
        <v>0.76</v>
      </c>
      <c r="Z763" s="36">
        <v>1699</v>
      </c>
      <c r="AA763" s="36">
        <v>1642</v>
      </c>
      <c r="AB763" s="36">
        <v>96.65</v>
      </c>
      <c r="AC763" s="36">
        <v>1070</v>
      </c>
      <c r="AD763" s="36">
        <v>1021</v>
      </c>
      <c r="AE763" s="36">
        <v>95.42</v>
      </c>
      <c r="AF763" s="36">
        <v>6.14</v>
      </c>
      <c r="AG763" s="36">
        <v>6.11</v>
      </c>
      <c r="AH763" s="36">
        <v>92.85</v>
      </c>
      <c r="AI763" s="36">
        <v>99.43</v>
      </c>
      <c r="AJ763" s="46">
        <f t="shared" ca="1" si="12"/>
        <v>4</v>
      </c>
      <c r="AK763" s="47">
        <v>1.5929203539823009</v>
      </c>
      <c r="AL763" s="48">
        <v>30.471400000000063</v>
      </c>
      <c r="AM763" s="1">
        <v>0</v>
      </c>
      <c r="AN763" s="1">
        <v>0</v>
      </c>
      <c r="AO763" s="1">
        <v>1</v>
      </c>
      <c r="AP763" s="1">
        <v>0</v>
      </c>
      <c r="AQ763" s="1">
        <v>0</v>
      </c>
      <c r="AR763" s="36">
        <v>0</v>
      </c>
      <c r="AS763" s="36">
        <v>1</v>
      </c>
      <c r="AT763" s="36">
        <v>1</v>
      </c>
      <c r="AU763" s="36">
        <v>6</v>
      </c>
    </row>
    <row r="764" spans="1:47">
      <c r="A764" s="50">
        <v>41912</v>
      </c>
      <c r="B764" s="36" t="s">
        <v>103</v>
      </c>
      <c r="C764" s="36" t="s">
        <v>98</v>
      </c>
      <c r="D764" s="36" t="s">
        <v>1230</v>
      </c>
      <c r="E764" s="36" t="s">
        <v>127</v>
      </c>
      <c r="F764" s="36" t="s">
        <v>1232</v>
      </c>
      <c r="G764" s="36">
        <v>4</v>
      </c>
      <c r="H764" s="36">
        <v>56</v>
      </c>
      <c r="I764" s="36">
        <v>23</v>
      </c>
      <c r="J764" s="36">
        <v>16.63</v>
      </c>
      <c r="K764" s="36">
        <v>6497</v>
      </c>
      <c r="L764" s="36">
        <v>0</v>
      </c>
      <c r="M764" s="36">
        <v>0</v>
      </c>
      <c r="N764" s="36">
        <v>6497</v>
      </c>
      <c r="O764" s="36">
        <v>8</v>
      </c>
      <c r="P764" s="36">
        <v>0.12</v>
      </c>
      <c r="Q764" s="36">
        <v>3066</v>
      </c>
      <c r="R764" s="36">
        <v>2899</v>
      </c>
      <c r="S764" s="36">
        <v>147</v>
      </c>
      <c r="T764" s="36">
        <v>4.79</v>
      </c>
      <c r="U764" s="36">
        <v>94.55</v>
      </c>
      <c r="V764" s="36">
        <v>94.44</v>
      </c>
      <c r="W764" s="36">
        <v>2899</v>
      </c>
      <c r="X764" s="36">
        <v>6</v>
      </c>
      <c r="Y764" s="36">
        <v>0.21</v>
      </c>
      <c r="Z764" s="36">
        <v>351</v>
      </c>
      <c r="AA764" s="36">
        <v>318</v>
      </c>
      <c r="AB764" s="36">
        <v>90.6</v>
      </c>
      <c r="AC764" s="36">
        <v>329</v>
      </c>
      <c r="AD764" s="36">
        <v>327</v>
      </c>
      <c r="AE764" s="36">
        <v>99.39</v>
      </c>
      <c r="AF764" s="36">
        <v>44.11</v>
      </c>
      <c r="AG764" s="36">
        <v>44.01</v>
      </c>
      <c r="AH764" s="36">
        <v>265.25</v>
      </c>
      <c r="AI764" s="36">
        <v>99.78</v>
      </c>
      <c r="AJ764" s="46">
        <f t="shared" ca="1" si="12"/>
        <v>4</v>
      </c>
      <c r="AK764" s="47">
        <v>0.20632737276478677</v>
      </c>
      <c r="AL764" s="48">
        <v>170.46960000000007</v>
      </c>
      <c r="AM764" s="1">
        <v>0</v>
      </c>
      <c r="AN764" s="1">
        <v>1</v>
      </c>
      <c r="AO764" s="1">
        <v>2</v>
      </c>
      <c r="AP764" s="1">
        <v>0</v>
      </c>
      <c r="AQ764" s="1">
        <v>3</v>
      </c>
      <c r="AR764" s="36">
        <v>0</v>
      </c>
      <c r="AS764" s="36">
        <v>1</v>
      </c>
      <c r="AT764" s="36">
        <v>0</v>
      </c>
      <c r="AU764" s="36">
        <v>4</v>
      </c>
    </row>
    <row r="765" spans="1:47">
      <c r="A765" s="50">
        <v>41912</v>
      </c>
      <c r="B765" s="36" t="s">
        <v>103</v>
      </c>
      <c r="C765" s="36" t="s">
        <v>98</v>
      </c>
      <c r="D765" s="36" t="s">
        <v>778</v>
      </c>
      <c r="E765" s="36" t="s">
        <v>127</v>
      </c>
      <c r="F765" s="36" t="s">
        <v>779</v>
      </c>
      <c r="G765" s="36">
        <v>4</v>
      </c>
      <c r="H765" s="36">
        <v>56</v>
      </c>
      <c r="I765" s="36">
        <v>23</v>
      </c>
      <c r="J765" s="36">
        <v>16.63</v>
      </c>
      <c r="K765" s="36">
        <v>8563</v>
      </c>
      <c r="L765" s="36">
        <v>0</v>
      </c>
      <c r="M765" s="36">
        <v>0</v>
      </c>
      <c r="N765" s="36">
        <v>8563</v>
      </c>
      <c r="O765" s="36">
        <v>15</v>
      </c>
      <c r="P765" s="36">
        <v>0.18</v>
      </c>
      <c r="Q765" s="36">
        <v>2836</v>
      </c>
      <c r="R765" s="36">
        <v>2745</v>
      </c>
      <c r="S765" s="36">
        <v>58</v>
      </c>
      <c r="T765" s="36">
        <v>2.0499999999999998</v>
      </c>
      <c r="U765" s="36">
        <v>96.79</v>
      </c>
      <c r="V765" s="36">
        <v>96.62</v>
      </c>
      <c r="W765" s="36">
        <v>2745</v>
      </c>
      <c r="X765" s="36">
        <v>11</v>
      </c>
      <c r="Y765" s="36">
        <v>0.4</v>
      </c>
      <c r="Z765" s="36">
        <v>981</v>
      </c>
      <c r="AA765" s="36">
        <v>949</v>
      </c>
      <c r="AB765" s="36">
        <v>96.74</v>
      </c>
      <c r="AC765" s="36">
        <v>744</v>
      </c>
      <c r="AD765" s="36">
        <v>729</v>
      </c>
      <c r="AE765" s="36">
        <v>97.98</v>
      </c>
      <c r="AF765" s="36">
        <v>43.04</v>
      </c>
      <c r="AG765" s="36">
        <v>42.89</v>
      </c>
      <c r="AH765" s="36">
        <v>258.8</v>
      </c>
      <c r="AI765" s="36">
        <v>99.67</v>
      </c>
      <c r="AJ765" s="46">
        <f t="shared" ca="1" si="12"/>
        <v>4</v>
      </c>
      <c r="AK765" s="47">
        <v>0.4356435643564357</v>
      </c>
      <c r="AL765" s="48">
        <v>95.856799999999879</v>
      </c>
      <c r="AM765" s="1">
        <v>0</v>
      </c>
      <c r="AN765" s="1">
        <v>0</v>
      </c>
      <c r="AO765" s="1">
        <v>1</v>
      </c>
      <c r="AP765" s="1">
        <v>0</v>
      </c>
      <c r="AQ765" s="1">
        <v>2</v>
      </c>
      <c r="AR765" s="36">
        <v>0</v>
      </c>
      <c r="AS765" s="36">
        <v>1</v>
      </c>
      <c r="AT765" s="36">
        <v>0</v>
      </c>
      <c r="AU765" s="36">
        <v>6</v>
      </c>
    </row>
    <row r="766" spans="1:47">
      <c r="A766" s="50">
        <v>41912</v>
      </c>
      <c r="B766" s="36" t="s">
        <v>103</v>
      </c>
      <c r="C766" s="36" t="s">
        <v>98</v>
      </c>
      <c r="D766" s="36" t="s">
        <v>235</v>
      </c>
      <c r="E766" s="36" t="s">
        <v>127</v>
      </c>
      <c r="F766" s="36" t="s">
        <v>1360</v>
      </c>
      <c r="G766" s="36">
        <v>4</v>
      </c>
      <c r="H766" s="36">
        <v>56</v>
      </c>
      <c r="I766" s="36">
        <v>23</v>
      </c>
      <c r="J766" s="36">
        <v>16.63</v>
      </c>
      <c r="K766" s="36">
        <v>1116</v>
      </c>
      <c r="L766" s="36">
        <v>24</v>
      </c>
      <c r="M766" s="36">
        <v>2.15</v>
      </c>
      <c r="N766" s="36">
        <v>1092</v>
      </c>
      <c r="O766" s="36">
        <v>1</v>
      </c>
      <c r="P766" s="36">
        <v>0.09</v>
      </c>
      <c r="Q766" s="36">
        <v>365</v>
      </c>
      <c r="R766" s="36">
        <v>364</v>
      </c>
      <c r="S766" s="36">
        <v>0</v>
      </c>
      <c r="T766" s="36">
        <v>0</v>
      </c>
      <c r="U766" s="36">
        <v>99.73</v>
      </c>
      <c r="V766" s="36">
        <v>99.63</v>
      </c>
      <c r="W766" s="36">
        <v>364</v>
      </c>
      <c r="X766" s="36">
        <v>15</v>
      </c>
      <c r="Y766" s="36">
        <v>4.12</v>
      </c>
      <c r="Z766" s="36">
        <v>50</v>
      </c>
      <c r="AA766" s="36">
        <v>49</v>
      </c>
      <c r="AB766" s="36">
        <v>98</v>
      </c>
      <c r="AC766" s="36">
        <v>53</v>
      </c>
      <c r="AD766" s="36">
        <v>53</v>
      </c>
      <c r="AE766" s="36">
        <v>100</v>
      </c>
      <c r="AF766" s="36">
        <v>4.9800000000000004</v>
      </c>
      <c r="AG766" s="36">
        <v>3.16</v>
      </c>
      <c r="AH766" s="36">
        <v>29.95</v>
      </c>
      <c r="AI766" s="36">
        <v>63.36</v>
      </c>
      <c r="AJ766" s="46">
        <f t="shared" ca="1" si="12"/>
        <v>4</v>
      </c>
      <c r="AK766" s="47">
        <v>4.0760869565217392</v>
      </c>
      <c r="AL766" s="48">
        <v>1.3505000000000167</v>
      </c>
      <c r="AM766" s="1">
        <v>0</v>
      </c>
      <c r="AN766" s="1">
        <v>0</v>
      </c>
      <c r="AO766" s="1">
        <v>1</v>
      </c>
      <c r="AP766" s="1">
        <v>0</v>
      </c>
      <c r="AQ766" s="1">
        <v>0</v>
      </c>
      <c r="AR766" s="36">
        <v>1</v>
      </c>
      <c r="AS766" s="36">
        <v>0</v>
      </c>
      <c r="AT766" s="36">
        <v>1</v>
      </c>
      <c r="AU766" s="36">
        <v>0</v>
      </c>
    </row>
    <row r="767" spans="1:47">
      <c r="A767" s="50">
        <v>41912</v>
      </c>
      <c r="B767" s="36" t="s">
        <v>103</v>
      </c>
      <c r="C767" s="36" t="s">
        <v>98</v>
      </c>
      <c r="D767" s="36" t="s">
        <v>235</v>
      </c>
      <c r="E767" s="36" t="s">
        <v>127</v>
      </c>
      <c r="F767" s="36" t="s">
        <v>1233</v>
      </c>
      <c r="G767" s="36">
        <v>2</v>
      </c>
      <c r="H767" s="36">
        <v>24</v>
      </c>
      <c r="I767" s="36">
        <v>11</v>
      </c>
      <c r="J767" s="36">
        <v>6.6150000000000002</v>
      </c>
      <c r="K767" s="36">
        <v>1317</v>
      </c>
      <c r="L767" s="36">
        <v>24</v>
      </c>
      <c r="M767" s="36">
        <v>1.82</v>
      </c>
      <c r="N767" s="36">
        <v>1293</v>
      </c>
      <c r="O767" s="36">
        <v>1</v>
      </c>
      <c r="P767" s="36">
        <v>0.08</v>
      </c>
      <c r="Q767" s="36">
        <v>446</v>
      </c>
      <c r="R767" s="36">
        <v>445</v>
      </c>
      <c r="S767" s="36">
        <v>0</v>
      </c>
      <c r="T767" s="36">
        <v>0</v>
      </c>
      <c r="U767" s="36">
        <v>99.78</v>
      </c>
      <c r="V767" s="36">
        <v>99.7</v>
      </c>
      <c r="W767" s="36">
        <v>445</v>
      </c>
      <c r="X767" s="36">
        <v>24</v>
      </c>
      <c r="Y767" s="36">
        <v>5.39</v>
      </c>
      <c r="Z767" s="36">
        <v>263</v>
      </c>
      <c r="AA767" s="36">
        <v>261</v>
      </c>
      <c r="AB767" s="36">
        <v>99.24</v>
      </c>
      <c r="AC767" s="36">
        <v>275</v>
      </c>
      <c r="AD767" s="36">
        <v>273</v>
      </c>
      <c r="AE767" s="36">
        <v>99.27</v>
      </c>
      <c r="AF767" s="36">
        <v>5.5</v>
      </c>
      <c r="AG767" s="36">
        <v>5.09</v>
      </c>
      <c r="AH767" s="36">
        <v>83.1</v>
      </c>
      <c r="AI767" s="36">
        <v>92.63</v>
      </c>
      <c r="AJ767" s="46">
        <f t="shared" ca="1" si="12"/>
        <v>4</v>
      </c>
      <c r="AK767" s="47">
        <v>5.2516411378555796</v>
      </c>
      <c r="AL767" s="48">
        <v>1.3379999999999874</v>
      </c>
      <c r="AM767" s="1">
        <v>1</v>
      </c>
      <c r="AN767" s="1">
        <v>0</v>
      </c>
      <c r="AO767" s="1">
        <v>2</v>
      </c>
      <c r="AP767" s="1">
        <v>1</v>
      </c>
      <c r="AQ767" s="1">
        <v>0</v>
      </c>
      <c r="AR767" s="36">
        <v>1</v>
      </c>
      <c r="AS767" s="36">
        <v>0</v>
      </c>
      <c r="AT767" s="36">
        <v>1</v>
      </c>
      <c r="AU767" s="36">
        <v>2</v>
      </c>
    </row>
    <row r="768" spans="1:47">
      <c r="A768" s="50">
        <v>41912</v>
      </c>
      <c r="B768" s="36" t="s">
        <v>103</v>
      </c>
      <c r="C768" s="36" t="s">
        <v>98</v>
      </c>
      <c r="D768" s="36" t="s">
        <v>126</v>
      </c>
      <c r="E768" s="36" t="s">
        <v>127</v>
      </c>
      <c r="F768" s="36" t="s">
        <v>20</v>
      </c>
      <c r="G768" s="36">
        <v>4</v>
      </c>
      <c r="H768" s="36">
        <v>64</v>
      </c>
      <c r="I768" s="36">
        <v>22</v>
      </c>
      <c r="J768" s="36">
        <v>15.76</v>
      </c>
      <c r="K768" s="36">
        <v>5301</v>
      </c>
      <c r="L768" s="36">
        <v>9</v>
      </c>
      <c r="M768" s="36">
        <v>0.17</v>
      </c>
      <c r="N768" s="36">
        <v>5225</v>
      </c>
      <c r="O768" s="36">
        <v>61</v>
      </c>
      <c r="P768" s="36">
        <v>1.17</v>
      </c>
      <c r="Q768" s="36">
        <v>1746</v>
      </c>
      <c r="R768" s="36">
        <v>1638</v>
      </c>
      <c r="S768" s="36">
        <v>0</v>
      </c>
      <c r="T768" s="36">
        <v>0</v>
      </c>
      <c r="U768" s="36">
        <v>93.81</v>
      </c>
      <c r="V768" s="36">
        <v>92.72</v>
      </c>
      <c r="W768" s="36">
        <v>1638</v>
      </c>
      <c r="X768" s="36">
        <v>65</v>
      </c>
      <c r="Y768" s="36">
        <v>3.97</v>
      </c>
      <c r="Z768" s="36">
        <v>727</v>
      </c>
      <c r="AA768" s="36">
        <v>618</v>
      </c>
      <c r="AB768" s="36">
        <v>85.01</v>
      </c>
      <c r="AC768" s="36">
        <v>753</v>
      </c>
      <c r="AD768" s="36">
        <v>685</v>
      </c>
      <c r="AE768" s="36">
        <v>90.97</v>
      </c>
      <c r="AF768" s="36">
        <v>23.96</v>
      </c>
      <c r="AG768" s="36">
        <v>19.47</v>
      </c>
      <c r="AH768" s="36">
        <v>152.01</v>
      </c>
      <c r="AI768" s="36">
        <v>81.27</v>
      </c>
      <c r="AJ768" s="46">
        <f t="shared" ca="1" si="12"/>
        <v>4</v>
      </c>
      <c r="AK768" s="47">
        <v>3.8123167155425222</v>
      </c>
      <c r="AL768" s="48">
        <v>127.10880000000003</v>
      </c>
      <c r="AM768" s="1">
        <v>0</v>
      </c>
      <c r="AN768" s="1">
        <v>1</v>
      </c>
      <c r="AO768" s="1">
        <v>3</v>
      </c>
      <c r="AP768" s="1">
        <v>1</v>
      </c>
      <c r="AQ768" s="1">
        <v>5</v>
      </c>
      <c r="AR768" s="36">
        <v>1</v>
      </c>
      <c r="AS768" s="36">
        <v>1</v>
      </c>
      <c r="AT768" s="36">
        <v>4</v>
      </c>
      <c r="AU768" s="36">
        <v>6</v>
      </c>
    </row>
    <row r="769" spans="1:47">
      <c r="A769" s="50">
        <v>41912</v>
      </c>
      <c r="B769" s="36" t="s">
        <v>103</v>
      </c>
      <c r="C769" s="36" t="s">
        <v>98</v>
      </c>
      <c r="D769" s="36" t="s">
        <v>195</v>
      </c>
      <c r="E769" s="36" t="s">
        <v>127</v>
      </c>
      <c r="F769" s="36" t="s">
        <v>209</v>
      </c>
      <c r="G769" s="36">
        <v>2</v>
      </c>
      <c r="H769" s="36">
        <v>24</v>
      </c>
      <c r="I769" s="36">
        <v>11</v>
      </c>
      <c r="J769" s="36">
        <v>6.6150000000000002</v>
      </c>
      <c r="K769" s="36">
        <v>1107</v>
      </c>
      <c r="L769" s="36">
        <v>0</v>
      </c>
      <c r="M769" s="36">
        <v>0</v>
      </c>
      <c r="N769" s="36">
        <v>1066</v>
      </c>
      <c r="O769" s="36">
        <v>1</v>
      </c>
      <c r="P769" s="36">
        <v>0.09</v>
      </c>
      <c r="Q769" s="36">
        <v>428</v>
      </c>
      <c r="R769" s="36">
        <v>356</v>
      </c>
      <c r="S769" s="36">
        <v>0</v>
      </c>
      <c r="T769" s="36">
        <v>0</v>
      </c>
      <c r="U769" s="36">
        <v>83.18</v>
      </c>
      <c r="V769" s="36">
        <v>83.1</v>
      </c>
      <c r="W769" s="36">
        <v>356</v>
      </c>
      <c r="X769" s="36">
        <v>8</v>
      </c>
      <c r="Y769" s="36">
        <v>2.25</v>
      </c>
      <c r="Z769" s="36">
        <v>282</v>
      </c>
      <c r="AA769" s="36">
        <v>256</v>
      </c>
      <c r="AB769" s="36">
        <v>90.78</v>
      </c>
      <c r="AC769" s="36">
        <v>309</v>
      </c>
      <c r="AD769" s="36">
        <v>286</v>
      </c>
      <c r="AE769" s="36">
        <v>92.56</v>
      </c>
      <c r="AF769" s="36">
        <v>6.21</v>
      </c>
      <c r="AG769" s="36">
        <v>5.18</v>
      </c>
      <c r="AH769" s="36">
        <v>93.82</v>
      </c>
      <c r="AI769" s="36">
        <v>83.5</v>
      </c>
      <c r="AJ769" s="46">
        <f t="shared" ca="1" si="12"/>
        <v>4</v>
      </c>
      <c r="AK769" s="47">
        <v>2.0725388601036272</v>
      </c>
      <c r="AL769" s="48">
        <v>72.332000000000022</v>
      </c>
      <c r="AM769" s="1">
        <v>0</v>
      </c>
      <c r="AN769" s="1">
        <v>1</v>
      </c>
      <c r="AO769" s="1">
        <v>3</v>
      </c>
      <c r="AP769" s="1">
        <v>2</v>
      </c>
      <c r="AQ769" s="1">
        <v>7</v>
      </c>
      <c r="AR769" s="36">
        <v>1</v>
      </c>
      <c r="AS769" s="36">
        <v>1</v>
      </c>
      <c r="AT769" s="36">
        <v>7</v>
      </c>
      <c r="AU769" s="36">
        <v>7</v>
      </c>
    </row>
    <row r="770" spans="1:47">
      <c r="A770" s="50">
        <v>41912</v>
      </c>
      <c r="B770" s="36" t="s">
        <v>103</v>
      </c>
      <c r="C770" s="36" t="s">
        <v>104</v>
      </c>
      <c r="D770" s="36" t="s">
        <v>1361</v>
      </c>
      <c r="E770" s="36" t="s">
        <v>225</v>
      </c>
      <c r="F770" s="36" t="s">
        <v>1362</v>
      </c>
      <c r="G770" s="36">
        <v>2</v>
      </c>
      <c r="H770" s="36">
        <v>24</v>
      </c>
      <c r="I770" s="36">
        <v>11</v>
      </c>
      <c r="J770" s="36">
        <v>6.6150000000000002</v>
      </c>
      <c r="K770" s="36">
        <v>976</v>
      </c>
      <c r="L770" s="36">
        <v>0</v>
      </c>
      <c r="M770" s="36">
        <v>0</v>
      </c>
      <c r="N770" s="36">
        <v>976</v>
      </c>
      <c r="O770" s="36">
        <v>1</v>
      </c>
      <c r="P770" s="36">
        <v>0.1</v>
      </c>
      <c r="Q770" s="36">
        <v>403</v>
      </c>
      <c r="R770" s="36">
        <v>401</v>
      </c>
      <c r="S770" s="36">
        <v>0</v>
      </c>
      <c r="T770" s="36">
        <v>0</v>
      </c>
      <c r="U770" s="36">
        <v>99.5</v>
      </c>
      <c r="V770" s="36">
        <v>99.4</v>
      </c>
      <c r="W770" s="36">
        <v>401</v>
      </c>
      <c r="X770" s="36">
        <v>8</v>
      </c>
      <c r="Y770" s="36">
        <v>2</v>
      </c>
      <c r="Z770" s="36">
        <v>221</v>
      </c>
      <c r="AA770" s="36">
        <v>212</v>
      </c>
      <c r="AB770" s="36">
        <v>95.93</v>
      </c>
      <c r="AC770" s="36">
        <v>231</v>
      </c>
      <c r="AD770" s="36">
        <v>202</v>
      </c>
      <c r="AE770" s="36">
        <v>87.45</v>
      </c>
      <c r="AF770" s="36">
        <v>4.58</v>
      </c>
      <c r="AG770" s="36">
        <v>0.96</v>
      </c>
      <c r="AH770" s="36">
        <v>69.209999999999994</v>
      </c>
      <c r="AI770" s="36">
        <v>21.06</v>
      </c>
      <c r="AJ770" s="46">
        <f t="shared" ref="AJ770:AJ833" ca="1" si="13">DAY(TODAY()-DAY(A770))</f>
        <v>4</v>
      </c>
      <c r="AK770" s="47">
        <v>2.0460358056265986</v>
      </c>
      <c r="AL770" s="48">
        <v>2.4179999999999771</v>
      </c>
      <c r="AM770" s="1">
        <v>0</v>
      </c>
      <c r="AN770" s="1">
        <v>0</v>
      </c>
      <c r="AO770" s="1">
        <v>1</v>
      </c>
      <c r="AP770" s="1">
        <v>0</v>
      </c>
      <c r="AQ770" s="1">
        <v>0</v>
      </c>
      <c r="AR770" s="36">
        <v>1</v>
      </c>
      <c r="AS770" s="36">
        <v>0</v>
      </c>
      <c r="AT770" s="36">
        <v>1</v>
      </c>
      <c r="AU770" s="36">
        <v>0</v>
      </c>
    </row>
    <row r="771" spans="1:47">
      <c r="A771" s="50">
        <v>41912</v>
      </c>
      <c r="B771" s="36" t="s">
        <v>103</v>
      </c>
      <c r="C771" s="36" t="s">
        <v>104</v>
      </c>
      <c r="D771" s="36" t="s">
        <v>1363</v>
      </c>
      <c r="E771" s="36" t="s">
        <v>225</v>
      </c>
      <c r="F771" s="36" t="s">
        <v>1364</v>
      </c>
      <c r="G771" s="36">
        <v>4</v>
      </c>
      <c r="H771" s="36">
        <v>56</v>
      </c>
      <c r="I771" s="36">
        <v>23</v>
      </c>
      <c r="J771" s="36">
        <v>16.63</v>
      </c>
      <c r="K771" s="36">
        <v>1983</v>
      </c>
      <c r="L771" s="36">
        <v>18</v>
      </c>
      <c r="M771" s="36">
        <v>0.91</v>
      </c>
      <c r="N771" s="36">
        <v>1965</v>
      </c>
      <c r="O771" s="36">
        <v>3</v>
      </c>
      <c r="P771" s="36">
        <v>0.15</v>
      </c>
      <c r="Q771" s="36">
        <v>346</v>
      </c>
      <c r="R771" s="36">
        <v>344</v>
      </c>
      <c r="S771" s="36">
        <v>0</v>
      </c>
      <c r="T771" s="36">
        <v>0</v>
      </c>
      <c r="U771" s="36">
        <v>99.42</v>
      </c>
      <c r="V771" s="36">
        <v>99.27</v>
      </c>
      <c r="W771" s="36">
        <v>344</v>
      </c>
      <c r="X771" s="36">
        <v>16</v>
      </c>
      <c r="Y771" s="36">
        <v>4.6500000000000004</v>
      </c>
      <c r="Z771" s="36">
        <v>42</v>
      </c>
      <c r="AA771" s="36">
        <v>42</v>
      </c>
      <c r="AB771" s="36">
        <v>100</v>
      </c>
      <c r="AC771" s="36">
        <v>43</v>
      </c>
      <c r="AD771" s="36">
        <v>43</v>
      </c>
      <c r="AE771" s="36">
        <v>100</v>
      </c>
      <c r="AF771" s="36">
        <v>3.76</v>
      </c>
      <c r="AG771" s="36">
        <v>0</v>
      </c>
      <c r="AH771" s="36">
        <v>22.6</v>
      </c>
      <c r="AI771" s="36">
        <v>0.03</v>
      </c>
      <c r="AJ771" s="46">
        <f t="shared" ca="1" si="13"/>
        <v>4</v>
      </c>
      <c r="AK771" s="47">
        <v>4.63768115942029</v>
      </c>
      <c r="AL771" s="48">
        <v>2.5258000000000136</v>
      </c>
      <c r="AM771" s="1">
        <v>0</v>
      </c>
      <c r="AN771" s="1">
        <v>0</v>
      </c>
      <c r="AO771" s="1">
        <v>1</v>
      </c>
      <c r="AP771" s="1">
        <v>0</v>
      </c>
      <c r="AQ771" s="1">
        <v>0</v>
      </c>
      <c r="AR771" s="36">
        <v>1</v>
      </c>
      <c r="AS771" s="36">
        <v>0</v>
      </c>
      <c r="AT771" s="36">
        <v>1</v>
      </c>
      <c r="AU771" s="36">
        <v>0</v>
      </c>
    </row>
    <row r="772" spans="1:47">
      <c r="A772" s="50">
        <v>41912</v>
      </c>
      <c r="B772" s="36" t="s">
        <v>103</v>
      </c>
      <c r="C772" s="36" t="s">
        <v>104</v>
      </c>
      <c r="D772" s="36" t="s">
        <v>1365</v>
      </c>
      <c r="E772" s="36" t="s">
        <v>225</v>
      </c>
      <c r="F772" s="36" t="s">
        <v>1366</v>
      </c>
      <c r="G772" s="36">
        <v>8</v>
      </c>
      <c r="H772" s="36">
        <v>120</v>
      </c>
      <c r="I772" s="36">
        <v>47</v>
      </c>
      <c r="J772" s="36">
        <v>38.39</v>
      </c>
      <c r="K772" s="36">
        <v>8114</v>
      </c>
      <c r="L772" s="36">
        <v>15</v>
      </c>
      <c r="M772" s="36">
        <v>0.18</v>
      </c>
      <c r="N772" s="36">
        <v>8098</v>
      </c>
      <c r="O772" s="36">
        <v>10</v>
      </c>
      <c r="P772" s="36">
        <v>0.12</v>
      </c>
      <c r="Q772" s="36">
        <v>3377</v>
      </c>
      <c r="R772" s="36">
        <v>3365</v>
      </c>
      <c r="S772" s="36">
        <v>1</v>
      </c>
      <c r="T772" s="36">
        <v>0.03</v>
      </c>
      <c r="U772" s="36">
        <v>99.64</v>
      </c>
      <c r="V772" s="36">
        <v>99.52</v>
      </c>
      <c r="W772" s="36">
        <v>3365</v>
      </c>
      <c r="X772" s="36">
        <v>170</v>
      </c>
      <c r="Y772" s="36">
        <v>5.05</v>
      </c>
      <c r="Z772" s="36">
        <v>3320</v>
      </c>
      <c r="AA772" s="36">
        <v>3273</v>
      </c>
      <c r="AB772" s="36">
        <v>98.58</v>
      </c>
      <c r="AC772" s="36">
        <v>3889</v>
      </c>
      <c r="AD772" s="36">
        <v>3870</v>
      </c>
      <c r="AE772" s="36">
        <v>99.51</v>
      </c>
      <c r="AF772" s="36">
        <v>59.45</v>
      </c>
      <c r="AG772" s="36">
        <v>59.31</v>
      </c>
      <c r="AH772" s="36">
        <v>154.86000000000001</v>
      </c>
      <c r="AI772" s="36">
        <v>99.77</v>
      </c>
      <c r="AJ772" s="46">
        <f t="shared" ca="1" si="13"/>
        <v>4</v>
      </c>
      <c r="AK772" s="47">
        <v>4.2907622412922768</v>
      </c>
      <c r="AL772" s="48">
        <v>16.209600000000133</v>
      </c>
      <c r="AM772" s="1">
        <v>0</v>
      </c>
      <c r="AN772" s="1">
        <v>0</v>
      </c>
      <c r="AO772" s="1">
        <v>1</v>
      </c>
      <c r="AP772" s="1">
        <v>0</v>
      </c>
      <c r="AQ772" s="1">
        <v>0</v>
      </c>
      <c r="AR772" s="36">
        <v>1</v>
      </c>
      <c r="AS772" s="36">
        <v>0</v>
      </c>
      <c r="AT772" s="36">
        <v>1</v>
      </c>
      <c r="AU772" s="36">
        <v>0</v>
      </c>
    </row>
    <row r="773" spans="1:47">
      <c r="A773" s="50">
        <v>41912</v>
      </c>
      <c r="B773" s="36" t="s">
        <v>103</v>
      </c>
      <c r="C773" s="36" t="s">
        <v>104</v>
      </c>
      <c r="D773" s="36" t="s">
        <v>493</v>
      </c>
      <c r="E773" s="36" t="s">
        <v>225</v>
      </c>
      <c r="F773" s="36" t="s">
        <v>494</v>
      </c>
      <c r="G773" s="36">
        <v>4</v>
      </c>
      <c r="H773" s="36">
        <v>56</v>
      </c>
      <c r="I773" s="36">
        <v>23</v>
      </c>
      <c r="J773" s="36">
        <v>16.63</v>
      </c>
      <c r="K773" s="36">
        <v>2056</v>
      </c>
      <c r="L773" s="36">
        <v>0</v>
      </c>
      <c r="M773" s="36">
        <v>0</v>
      </c>
      <c r="N773" s="36">
        <v>2056</v>
      </c>
      <c r="O773" s="36">
        <v>5</v>
      </c>
      <c r="P773" s="36">
        <v>0.24</v>
      </c>
      <c r="Q773" s="36">
        <v>936</v>
      </c>
      <c r="R773" s="36">
        <v>906</v>
      </c>
      <c r="S773" s="36">
        <v>0</v>
      </c>
      <c r="T773" s="36">
        <v>0</v>
      </c>
      <c r="U773" s="36">
        <v>96.79</v>
      </c>
      <c r="V773" s="36">
        <v>96.56</v>
      </c>
      <c r="W773" s="36">
        <v>906</v>
      </c>
      <c r="X773" s="36">
        <v>7</v>
      </c>
      <c r="Y773" s="36">
        <v>0.77</v>
      </c>
      <c r="Z773" s="36">
        <v>913</v>
      </c>
      <c r="AA773" s="36">
        <v>888</v>
      </c>
      <c r="AB773" s="36">
        <v>97.26</v>
      </c>
      <c r="AC773" s="36">
        <v>536</v>
      </c>
      <c r="AD773" s="36">
        <v>508</v>
      </c>
      <c r="AE773" s="36">
        <v>94.78</v>
      </c>
      <c r="AF773" s="36">
        <v>7.2</v>
      </c>
      <c r="AG773" s="36">
        <v>2.33</v>
      </c>
      <c r="AH773" s="36">
        <v>43.31</v>
      </c>
      <c r="AI773" s="36">
        <v>32.33</v>
      </c>
      <c r="AJ773" s="46">
        <f t="shared" ca="1" si="13"/>
        <v>4</v>
      </c>
      <c r="AK773" s="47">
        <v>1.3307984790874523</v>
      </c>
      <c r="AL773" s="48">
        <v>32.198399999999978</v>
      </c>
      <c r="AM773" s="1">
        <v>0</v>
      </c>
      <c r="AN773" s="1">
        <v>0</v>
      </c>
      <c r="AO773" s="1">
        <v>1</v>
      </c>
      <c r="AP773" s="1">
        <v>0</v>
      </c>
      <c r="AQ773" s="1">
        <v>0</v>
      </c>
      <c r="AR773" s="36">
        <v>0</v>
      </c>
      <c r="AS773" s="36">
        <v>1</v>
      </c>
      <c r="AT773" s="36">
        <v>1</v>
      </c>
      <c r="AU773" s="36">
        <v>5</v>
      </c>
    </row>
    <row r="774" spans="1:47">
      <c r="A774" s="50">
        <v>41912</v>
      </c>
      <c r="B774" s="36" t="s">
        <v>103</v>
      </c>
      <c r="C774" s="36" t="s">
        <v>104</v>
      </c>
      <c r="D774" s="36" t="s">
        <v>224</v>
      </c>
      <c r="E774" s="36" t="s">
        <v>225</v>
      </c>
      <c r="F774" s="36" t="s">
        <v>374</v>
      </c>
      <c r="G774" s="36">
        <v>4</v>
      </c>
      <c r="H774" s="36">
        <v>56</v>
      </c>
      <c r="I774" s="36">
        <v>23</v>
      </c>
      <c r="J774" s="36">
        <v>16.63</v>
      </c>
      <c r="K774" s="36">
        <v>4320</v>
      </c>
      <c r="L774" s="36">
        <v>0</v>
      </c>
      <c r="M774" s="36">
        <v>0</v>
      </c>
      <c r="N774" s="36">
        <v>4320</v>
      </c>
      <c r="O774" s="36">
        <v>11</v>
      </c>
      <c r="P774" s="36">
        <v>0.25</v>
      </c>
      <c r="Q774" s="36">
        <v>2027</v>
      </c>
      <c r="R774" s="36">
        <v>2000</v>
      </c>
      <c r="S774" s="36">
        <v>0</v>
      </c>
      <c r="T774" s="36">
        <v>0</v>
      </c>
      <c r="U774" s="36">
        <v>98.67</v>
      </c>
      <c r="V774" s="36">
        <v>98.42</v>
      </c>
      <c r="W774" s="36">
        <v>2000</v>
      </c>
      <c r="X774" s="36">
        <v>46</v>
      </c>
      <c r="Y774" s="36">
        <v>2.2999999999999998</v>
      </c>
      <c r="Z774" s="36">
        <v>147</v>
      </c>
      <c r="AA774" s="36">
        <v>147</v>
      </c>
      <c r="AB774" s="36">
        <v>100</v>
      </c>
      <c r="AC774" s="36">
        <v>152</v>
      </c>
      <c r="AD774" s="36">
        <v>152</v>
      </c>
      <c r="AE774" s="36">
        <v>100</v>
      </c>
      <c r="AF774" s="36">
        <v>30.39</v>
      </c>
      <c r="AG774" s="36">
        <v>30.31</v>
      </c>
      <c r="AH774" s="36">
        <v>182.77</v>
      </c>
      <c r="AI774" s="36">
        <v>99.73</v>
      </c>
      <c r="AJ774" s="46">
        <f t="shared" ca="1" si="13"/>
        <v>4</v>
      </c>
      <c r="AK774" s="47">
        <v>2.2942643391521198</v>
      </c>
      <c r="AL774" s="48">
        <v>32.026599999999966</v>
      </c>
      <c r="AM774" s="1">
        <v>0</v>
      </c>
      <c r="AN774" s="1">
        <v>0</v>
      </c>
      <c r="AO774" s="1">
        <v>1</v>
      </c>
      <c r="AP774" s="1">
        <v>0</v>
      </c>
      <c r="AQ774" s="1">
        <v>0</v>
      </c>
      <c r="AR774" s="36">
        <v>1</v>
      </c>
      <c r="AS774" s="36">
        <v>0</v>
      </c>
      <c r="AT774" s="36">
        <v>5</v>
      </c>
      <c r="AU774" s="36">
        <v>2</v>
      </c>
    </row>
    <row r="775" spans="1:47">
      <c r="A775" s="50">
        <v>41912</v>
      </c>
      <c r="B775" s="36" t="s">
        <v>103</v>
      </c>
      <c r="C775" s="36" t="s">
        <v>104</v>
      </c>
      <c r="D775" s="36" t="s">
        <v>918</v>
      </c>
      <c r="E775" s="36" t="s">
        <v>225</v>
      </c>
      <c r="F775" s="36" t="s">
        <v>919</v>
      </c>
      <c r="G775" s="36">
        <v>6</v>
      </c>
      <c r="H775" s="36">
        <v>88</v>
      </c>
      <c r="I775" s="36">
        <v>35</v>
      </c>
      <c r="J775" s="36">
        <v>27.34</v>
      </c>
      <c r="K775" s="36">
        <v>4015</v>
      </c>
      <c r="L775" s="36">
        <v>0</v>
      </c>
      <c r="M775" s="36">
        <v>0</v>
      </c>
      <c r="N775" s="36">
        <v>4015</v>
      </c>
      <c r="O775" s="36">
        <v>1</v>
      </c>
      <c r="P775" s="36">
        <v>0.02</v>
      </c>
      <c r="Q775" s="36">
        <v>1888</v>
      </c>
      <c r="R775" s="36">
        <v>1849</v>
      </c>
      <c r="S775" s="36">
        <v>31</v>
      </c>
      <c r="T775" s="36">
        <v>1.64</v>
      </c>
      <c r="U775" s="36">
        <v>97.93</v>
      </c>
      <c r="V775" s="36">
        <v>97.91</v>
      </c>
      <c r="W775" s="36">
        <v>1849</v>
      </c>
      <c r="X775" s="36">
        <v>4</v>
      </c>
      <c r="Y775" s="36">
        <v>0.22</v>
      </c>
      <c r="Z775" s="36">
        <v>115</v>
      </c>
      <c r="AA775" s="36">
        <v>112</v>
      </c>
      <c r="AB775" s="36">
        <v>97.39</v>
      </c>
      <c r="AC775" s="36">
        <v>70</v>
      </c>
      <c r="AD775" s="36">
        <v>69</v>
      </c>
      <c r="AE775" s="36">
        <v>98.57</v>
      </c>
      <c r="AF775" s="36">
        <v>30.27</v>
      </c>
      <c r="AG775" s="36">
        <v>29.95</v>
      </c>
      <c r="AH775" s="36">
        <v>110.72</v>
      </c>
      <c r="AI775" s="36">
        <v>98.95</v>
      </c>
      <c r="AJ775" s="46">
        <f t="shared" ca="1" si="13"/>
        <v>4</v>
      </c>
      <c r="AK775" s="47">
        <v>0.22148394241417496</v>
      </c>
      <c r="AL775" s="48">
        <v>39.459200000000067</v>
      </c>
      <c r="AM775" s="1">
        <v>0</v>
      </c>
      <c r="AN775" s="1">
        <v>0</v>
      </c>
      <c r="AO775" s="1">
        <v>1</v>
      </c>
      <c r="AP775" s="1">
        <v>0</v>
      </c>
      <c r="AQ775" s="1">
        <v>2</v>
      </c>
      <c r="AR775" s="36">
        <v>0</v>
      </c>
      <c r="AS775" s="36">
        <v>1</v>
      </c>
      <c r="AT775" s="36">
        <v>0</v>
      </c>
      <c r="AU775" s="36">
        <v>4</v>
      </c>
    </row>
    <row r="776" spans="1:47">
      <c r="A776" s="50">
        <v>41912</v>
      </c>
      <c r="B776" s="36" t="s">
        <v>103</v>
      </c>
      <c r="C776" s="36" t="s">
        <v>104</v>
      </c>
      <c r="D776" s="36" t="s">
        <v>806</v>
      </c>
      <c r="E776" s="36" t="s">
        <v>221</v>
      </c>
      <c r="F776" s="36" t="s">
        <v>807</v>
      </c>
      <c r="G776" s="36">
        <v>2</v>
      </c>
      <c r="H776" s="36">
        <v>24</v>
      </c>
      <c r="I776" s="36">
        <v>11</v>
      </c>
      <c r="J776" s="36">
        <v>6.6150000000000002</v>
      </c>
      <c r="K776" s="36">
        <v>682</v>
      </c>
      <c r="L776" s="36">
        <v>0</v>
      </c>
      <c r="M776" s="36">
        <v>0</v>
      </c>
      <c r="N776" s="36">
        <v>682</v>
      </c>
      <c r="O776" s="36">
        <v>1</v>
      </c>
      <c r="P776" s="36">
        <v>0.15</v>
      </c>
      <c r="Q776" s="36">
        <v>245</v>
      </c>
      <c r="R776" s="36">
        <v>240</v>
      </c>
      <c r="S776" s="36">
        <v>0</v>
      </c>
      <c r="T776" s="36">
        <v>0</v>
      </c>
      <c r="U776" s="36">
        <v>97.96</v>
      </c>
      <c r="V776" s="36">
        <v>97.82</v>
      </c>
      <c r="W776" s="36">
        <v>240</v>
      </c>
      <c r="X776" s="36">
        <v>1</v>
      </c>
      <c r="Y776" s="36">
        <v>0.42</v>
      </c>
      <c r="Z776" s="36">
        <v>260</v>
      </c>
      <c r="AA776" s="36">
        <v>250</v>
      </c>
      <c r="AB776" s="36">
        <v>96.15</v>
      </c>
      <c r="AC776" s="36">
        <v>305</v>
      </c>
      <c r="AD776" s="36">
        <v>266</v>
      </c>
      <c r="AE776" s="36">
        <v>87.21</v>
      </c>
      <c r="AF776" s="36">
        <v>4.25</v>
      </c>
      <c r="AG776" s="36">
        <v>0.38</v>
      </c>
      <c r="AH776" s="36">
        <v>64.19</v>
      </c>
      <c r="AI776" s="36">
        <v>9</v>
      </c>
      <c r="AJ776" s="46">
        <f t="shared" ca="1" si="13"/>
        <v>4</v>
      </c>
      <c r="AK776" s="47">
        <v>0.390625</v>
      </c>
      <c r="AL776" s="48">
        <v>5.3410000000000171</v>
      </c>
      <c r="AM776" s="1">
        <v>0</v>
      </c>
      <c r="AN776" s="1">
        <v>0</v>
      </c>
      <c r="AO776" s="1">
        <v>1</v>
      </c>
      <c r="AP776" s="1">
        <v>0</v>
      </c>
      <c r="AQ776" s="1">
        <v>0</v>
      </c>
      <c r="AR776" s="36">
        <v>0</v>
      </c>
      <c r="AS776" s="36">
        <v>1</v>
      </c>
      <c r="AT776" s="36">
        <v>0</v>
      </c>
      <c r="AU776" s="36">
        <v>1</v>
      </c>
    </row>
    <row r="777" spans="1:47">
      <c r="A777" s="50">
        <v>41912</v>
      </c>
      <c r="B777" s="36" t="s">
        <v>103</v>
      </c>
      <c r="C777" s="36" t="s">
        <v>104</v>
      </c>
      <c r="D777" s="36" t="s">
        <v>668</v>
      </c>
      <c r="E777" s="36" t="s">
        <v>221</v>
      </c>
      <c r="F777" s="36" t="s">
        <v>669</v>
      </c>
      <c r="G777" s="36">
        <v>4</v>
      </c>
      <c r="H777" s="36">
        <v>56</v>
      </c>
      <c r="I777" s="36">
        <v>23</v>
      </c>
      <c r="J777" s="36">
        <v>16.63</v>
      </c>
      <c r="K777" s="36">
        <v>2225</v>
      </c>
      <c r="L777" s="36">
        <v>0</v>
      </c>
      <c r="M777" s="36">
        <v>0</v>
      </c>
      <c r="N777" s="36">
        <v>2225</v>
      </c>
      <c r="O777" s="36">
        <v>19</v>
      </c>
      <c r="P777" s="36">
        <v>0.85</v>
      </c>
      <c r="Q777" s="36">
        <v>615</v>
      </c>
      <c r="R777" s="36">
        <v>605</v>
      </c>
      <c r="S777" s="36">
        <v>0</v>
      </c>
      <c r="T777" s="36">
        <v>0</v>
      </c>
      <c r="U777" s="36">
        <v>98.37</v>
      </c>
      <c r="V777" s="36">
        <v>97.53</v>
      </c>
      <c r="W777" s="36">
        <v>605</v>
      </c>
      <c r="X777" s="36">
        <v>5</v>
      </c>
      <c r="Y777" s="36">
        <v>0.83</v>
      </c>
      <c r="Z777" s="36">
        <v>336</v>
      </c>
      <c r="AA777" s="36">
        <v>315</v>
      </c>
      <c r="AB777" s="36">
        <v>93.75</v>
      </c>
      <c r="AC777" s="36">
        <v>434</v>
      </c>
      <c r="AD777" s="36">
        <v>407</v>
      </c>
      <c r="AE777" s="36">
        <v>93.78</v>
      </c>
      <c r="AF777" s="36">
        <v>10.09</v>
      </c>
      <c r="AG777" s="36">
        <v>0.61</v>
      </c>
      <c r="AH777" s="36">
        <v>60.67</v>
      </c>
      <c r="AI777" s="36">
        <v>6.08</v>
      </c>
      <c r="AJ777" s="46">
        <f t="shared" ca="1" si="13"/>
        <v>4</v>
      </c>
      <c r="AK777" s="47">
        <v>0.71736011477761841</v>
      </c>
      <c r="AL777" s="48">
        <v>15.190499999999993</v>
      </c>
      <c r="AM777" s="1">
        <v>0</v>
      </c>
      <c r="AN777" s="1">
        <v>0</v>
      </c>
      <c r="AO777" s="1">
        <v>1</v>
      </c>
      <c r="AP777" s="1">
        <v>0</v>
      </c>
      <c r="AQ777" s="1">
        <v>0</v>
      </c>
      <c r="AR777" s="36">
        <v>0</v>
      </c>
      <c r="AS777" s="36">
        <v>1</v>
      </c>
      <c r="AT777" s="36">
        <v>0</v>
      </c>
      <c r="AU777" s="36">
        <v>4</v>
      </c>
    </row>
    <row r="778" spans="1:47">
      <c r="A778" s="50">
        <v>41912</v>
      </c>
      <c r="B778" s="36" t="s">
        <v>103</v>
      </c>
      <c r="C778" s="36" t="s">
        <v>104</v>
      </c>
      <c r="D778" s="36" t="s">
        <v>314</v>
      </c>
      <c r="E778" s="36" t="s">
        <v>221</v>
      </c>
      <c r="F778" s="36" t="s">
        <v>315</v>
      </c>
      <c r="G778" s="36">
        <v>4</v>
      </c>
      <c r="H778" s="36">
        <v>56</v>
      </c>
      <c r="I778" s="36">
        <v>23</v>
      </c>
      <c r="J778" s="36">
        <v>16.63</v>
      </c>
      <c r="K778" s="36">
        <v>1343</v>
      </c>
      <c r="L778" s="36">
        <v>0</v>
      </c>
      <c r="M778" s="36">
        <v>0</v>
      </c>
      <c r="N778" s="36">
        <v>1343</v>
      </c>
      <c r="O778" s="36">
        <v>5</v>
      </c>
      <c r="P778" s="36">
        <v>0.37</v>
      </c>
      <c r="Q778" s="36">
        <v>472</v>
      </c>
      <c r="R778" s="36">
        <v>458</v>
      </c>
      <c r="S778" s="36">
        <v>0</v>
      </c>
      <c r="T778" s="36">
        <v>0</v>
      </c>
      <c r="U778" s="36">
        <v>97.03</v>
      </c>
      <c r="V778" s="36">
        <v>96.67</v>
      </c>
      <c r="W778" s="36">
        <v>458</v>
      </c>
      <c r="X778" s="36">
        <v>3</v>
      </c>
      <c r="Y778" s="36">
        <v>0.66</v>
      </c>
      <c r="Z778" s="36">
        <v>912</v>
      </c>
      <c r="AA778" s="36">
        <v>880</v>
      </c>
      <c r="AB778" s="36">
        <v>96.49</v>
      </c>
      <c r="AC778" s="36">
        <v>749</v>
      </c>
      <c r="AD778" s="36">
        <v>710</v>
      </c>
      <c r="AE778" s="36">
        <v>94.79</v>
      </c>
      <c r="AF778" s="36">
        <v>3.83</v>
      </c>
      <c r="AG778" s="36">
        <v>0.23</v>
      </c>
      <c r="AH778" s="36">
        <v>23.04</v>
      </c>
      <c r="AI778" s="36">
        <v>6.03</v>
      </c>
      <c r="AJ778" s="46">
        <f t="shared" ca="1" si="13"/>
        <v>4</v>
      </c>
      <c r="AK778" s="47">
        <v>1.0416666666666665</v>
      </c>
      <c r="AL778" s="48">
        <v>15.717599999999994</v>
      </c>
      <c r="AM778" s="1">
        <v>0</v>
      </c>
      <c r="AN778" s="1">
        <v>0</v>
      </c>
      <c r="AO778" s="1">
        <v>1</v>
      </c>
      <c r="AP778" s="1">
        <v>0</v>
      </c>
      <c r="AQ778" s="1">
        <v>0</v>
      </c>
      <c r="AR778" s="36">
        <v>0</v>
      </c>
      <c r="AS778" s="36">
        <v>1</v>
      </c>
      <c r="AT778" s="36">
        <v>0</v>
      </c>
      <c r="AU778" s="36">
        <v>7</v>
      </c>
    </row>
    <row r="779" spans="1:47">
      <c r="A779" s="50">
        <v>41912</v>
      </c>
      <c r="B779" s="36" t="s">
        <v>103</v>
      </c>
      <c r="C779" s="36" t="s">
        <v>104</v>
      </c>
      <c r="D779" s="36" t="s">
        <v>454</v>
      </c>
      <c r="E779" s="36" t="s">
        <v>221</v>
      </c>
      <c r="F779" s="36" t="s">
        <v>1367</v>
      </c>
      <c r="G779" s="36">
        <v>2</v>
      </c>
      <c r="H779" s="36">
        <v>24</v>
      </c>
      <c r="I779" s="36">
        <v>11</v>
      </c>
      <c r="J779" s="36">
        <v>6.6150000000000002</v>
      </c>
      <c r="K779" s="36">
        <v>7371</v>
      </c>
      <c r="L779" s="36">
        <v>256</v>
      </c>
      <c r="M779" s="36">
        <v>3.47</v>
      </c>
      <c r="N779" s="36">
        <v>7111</v>
      </c>
      <c r="O779" s="36">
        <v>30</v>
      </c>
      <c r="P779" s="36">
        <v>0.42</v>
      </c>
      <c r="Q779" s="36">
        <v>1268</v>
      </c>
      <c r="R779" s="36">
        <v>1231</v>
      </c>
      <c r="S779" s="36">
        <v>2</v>
      </c>
      <c r="T779" s="36">
        <v>0.16</v>
      </c>
      <c r="U779" s="36">
        <v>97.08</v>
      </c>
      <c r="V779" s="36">
        <v>96.67</v>
      </c>
      <c r="W779" s="36">
        <v>1231</v>
      </c>
      <c r="X779" s="36">
        <v>35</v>
      </c>
      <c r="Y779" s="36">
        <v>2.84</v>
      </c>
      <c r="Z779" s="36">
        <v>135</v>
      </c>
      <c r="AA779" s="36">
        <v>130</v>
      </c>
      <c r="AB779" s="36">
        <v>96.3</v>
      </c>
      <c r="AC779" s="36">
        <v>118</v>
      </c>
      <c r="AD779" s="36">
        <v>118</v>
      </c>
      <c r="AE779" s="36">
        <v>100</v>
      </c>
      <c r="AF779" s="36">
        <v>12.63</v>
      </c>
      <c r="AG779" s="36">
        <v>11.65</v>
      </c>
      <c r="AH779" s="36">
        <v>190.91</v>
      </c>
      <c r="AI779" s="36">
        <v>92.22</v>
      </c>
      <c r="AJ779" s="46">
        <f t="shared" ca="1" si="13"/>
        <v>4</v>
      </c>
      <c r="AK779" s="47">
        <v>2.8712059064807218</v>
      </c>
      <c r="AL779" s="48">
        <v>42.224399999999974</v>
      </c>
      <c r="AM779" s="1">
        <v>0</v>
      </c>
      <c r="AN779" s="1">
        <v>0</v>
      </c>
      <c r="AO779" s="1">
        <v>2</v>
      </c>
      <c r="AP779" s="1">
        <v>0</v>
      </c>
      <c r="AQ779" s="1">
        <v>0</v>
      </c>
      <c r="AR779" s="36">
        <v>1</v>
      </c>
      <c r="AS779" s="36">
        <v>1</v>
      </c>
      <c r="AT779" s="36">
        <v>1</v>
      </c>
      <c r="AU779" s="36">
        <v>1</v>
      </c>
    </row>
    <row r="780" spans="1:47">
      <c r="A780" s="50">
        <v>41912</v>
      </c>
      <c r="B780" s="36" t="s">
        <v>103</v>
      </c>
      <c r="C780" s="36" t="s">
        <v>104</v>
      </c>
      <c r="D780" s="36" t="s">
        <v>454</v>
      </c>
      <c r="E780" s="36" t="s">
        <v>221</v>
      </c>
      <c r="F780" s="36" t="s">
        <v>869</v>
      </c>
      <c r="G780" s="36">
        <v>2</v>
      </c>
      <c r="H780" s="36">
        <v>24</v>
      </c>
      <c r="I780" s="36">
        <v>11</v>
      </c>
      <c r="J780" s="36">
        <v>6.6150000000000002</v>
      </c>
      <c r="K780" s="36">
        <v>2096</v>
      </c>
      <c r="L780" s="36">
        <v>1</v>
      </c>
      <c r="M780" s="36">
        <v>0.05</v>
      </c>
      <c r="N780" s="36">
        <v>2094</v>
      </c>
      <c r="O780" s="36">
        <v>0</v>
      </c>
      <c r="P780" s="36">
        <v>0</v>
      </c>
      <c r="Q780" s="36">
        <v>306</v>
      </c>
      <c r="R780" s="36">
        <v>305</v>
      </c>
      <c r="S780" s="36">
        <v>0</v>
      </c>
      <c r="T780" s="36">
        <v>0</v>
      </c>
      <c r="U780" s="36">
        <v>99.67</v>
      </c>
      <c r="V780" s="36">
        <v>99.67</v>
      </c>
      <c r="W780" s="36">
        <v>305</v>
      </c>
      <c r="X780" s="36">
        <v>9</v>
      </c>
      <c r="Y780" s="36">
        <v>2.95</v>
      </c>
      <c r="Z780" s="36">
        <v>261</v>
      </c>
      <c r="AA780" s="36">
        <v>260</v>
      </c>
      <c r="AB780" s="36">
        <v>99.62</v>
      </c>
      <c r="AC780" s="36">
        <v>247</v>
      </c>
      <c r="AD780" s="36">
        <v>246</v>
      </c>
      <c r="AE780" s="36">
        <v>99.6</v>
      </c>
      <c r="AF780" s="36">
        <v>3.96</v>
      </c>
      <c r="AG780" s="36">
        <v>1.37</v>
      </c>
      <c r="AH780" s="36">
        <v>59.8</v>
      </c>
      <c r="AI780" s="36">
        <v>34.58</v>
      </c>
      <c r="AJ780" s="46">
        <f t="shared" ca="1" si="13"/>
        <v>4</v>
      </c>
      <c r="AK780" s="47">
        <v>3.0927835051546393</v>
      </c>
      <c r="AL780" s="48">
        <v>1.0097999999999947</v>
      </c>
      <c r="AM780" s="1">
        <v>0</v>
      </c>
      <c r="AN780" s="1">
        <v>0</v>
      </c>
      <c r="AO780" s="1">
        <v>1</v>
      </c>
      <c r="AP780" s="1">
        <v>0</v>
      </c>
      <c r="AQ780" s="1">
        <v>0</v>
      </c>
      <c r="AR780" s="36">
        <v>1</v>
      </c>
      <c r="AS780" s="36">
        <v>0</v>
      </c>
      <c r="AT780" s="36">
        <v>2</v>
      </c>
      <c r="AU780" s="36">
        <v>0</v>
      </c>
    </row>
    <row r="781" spans="1:47">
      <c r="A781" s="50">
        <v>41912</v>
      </c>
      <c r="B781" s="36" t="s">
        <v>103</v>
      </c>
      <c r="C781" s="36" t="s">
        <v>104</v>
      </c>
      <c r="D781" s="36" t="s">
        <v>316</v>
      </c>
      <c r="E781" s="36" t="s">
        <v>221</v>
      </c>
      <c r="F781" s="36" t="s">
        <v>1234</v>
      </c>
      <c r="G781" s="36">
        <v>4</v>
      </c>
      <c r="H781" s="36">
        <v>56</v>
      </c>
      <c r="I781" s="36">
        <v>23</v>
      </c>
      <c r="J781" s="36">
        <v>16.63</v>
      </c>
      <c r="K781" s="36">
        <v>3603</v>
      </c>
      <c r="L781" s="36">
        <v>0</v>
      </c>
      <c r="M781" s="36">
        <v>0</v>
      </c>
      <c r="N781" s="36">
        <v>3601</v>
      </c>
      <c r="O781" s="36">
        <v>46</v>
      </c>
      <c r="P781" s="36">
        <v>1.28</v>
      </c>
      <c r="Q781" s="36">
        <v>1293</v>
      </c>
      <c r="R781" s="36">
        <v>1281</v>
      </c>
      <c r="S781" s="36">
        <v>0</v>
      </c>
      <c r="T781" s="36">
        <v>0</v>
      </c>
      <c r="U781" s="36">
        <v>99.07</v>
      </c>
      <c r="V781" s="36">
        <v>97.81</v>
      </c>
      <c r="W781" s="36">
        <v>1281</v>
      </c>
      <c r="X781" s="36">
        <v>11</v>
      </c>
      <c r="Y781" s="36">
        <v>0.86</v>
      </c>
      <c r="Z781" s="36">
        <v>1138</v>
      </c>
      <c r="AA781" s="36">
        <v>1086</v>
      </c>
      <c r="AB781" s="36">
        <v>95.43</v>
      </c>
      <c r="AC781" s="36">
        <v>1069</v>
      </c>
      <c r="AD781" s="36">
        <v>1024</v>
      </c>
      <c r="AE781" s="36">
        <v>95.79</v>
      </c>
      <c r="AF781" s="36">
        <v>15.4</v>
      </c>
      <c r="AG781" s="36">
        <v>5.8</v>
      </c>
      <c r="AH781" s="36">
        <v>92.61</v>
      </c>
      <c r="AI781" s="36">
        <v>37.65</v>
      </c>
      <c r="AJ781" s="46">
        <f t="shared" ca="1" si="13"/>
        <v>4</v>
      </c>
      <c r="AK781" s="47">
        <v>0.90237899917965558</v>
      </c>
      <c r="AL781" s="48">
        <v>28.316699999999969</v>
      </c>
      <c r="AM781" s="1">
        <v>0</v>
      </c>
      <c r="AN781" s="1">
        <v>0</v>
      </c>
      <c r="AO781" s="1">
        <v>1</v>
      </c>
      <c r="AP781" s="1">
        <v>0</v>
      </c>
      <c r="AQ781" s="1">
        <v>0</v>
      </c>
      <c r="AR781" s="36">
        <v>0</v>
      </c>
      <c r="AS781" s="36">
        <v>1</v>
      </c>
      <c r="AT781" s="36">
        <v>0</v>
      </c>
      <c r="AU781" s="36">
        <v>3</v>
      </c>
    </row>
    <row r="782" spans="1:47">
      <c r="A782" s="50">
        <v>41912</v>
      </c>
      <c r="B782" s="36" t="s">
        <v>103</v>
      </c>
      <c r="C782" s="36" t="s">
        <v>104</v>
      </c>
      <c r="D782" s="36" t="s">
        <v>316</v>
      </c>
      <c r="E782" s="36" t="s">
        <v>221</v>
      </c>
      <c r="F782" s="36" t="s">
        <v>317</v>
      </c>
      <c r="G782" s="36">
        <v>4</v>
      </c>
      <c r="H782" s="36">
        <v>56</v>
      </c>
      <c r="I782" s="36">
        <v>23</v>
      </c>
      <c r="J782" s="36">
        <v>16.63</v>
      </c>
      <c r="K782" s="36">
        <v>4515</v>
      </c>
      <c r="L782" s="36">
        <v>0</v>
      </c>
      <c r="M782" s="36">
        <v>0</v>
      </c>
      <c r="N782" s="36">
        <v>4499</v>
      </c>
      <c r="O782" s="36">
        <v>23</v>
      </c>
      <c r="P782" s="36">
        <v>0.51</v>
      </c>
      <c r="Q782" s="36">
        <v>1905</v>
      </c>
      <c r="R782" s="36">
        <v>1863</v>
      </c>
      <c r="S782" s="36">
        <v>0</v>
      </c>
      <c r="T782" s="36">
        <v>0</v>
      </c>
      <c r="U782" s="36">
        <v>97.8</v>
      </c>
      <c r="V782" s="36">
        <v>97.3</v>
      </c>
      <c r="W782" s="36">
        <v>1863</v>
      </c>
      <c r="X782" s="36">
        <v>15</v>
      </c>
      <c r="Y782" s="36">
        <v>0.81</v>
      </c>
      <c r="Z782" s="36">
        <v>1377</v>
      </c>
      <c r="AA782" s="36">
        <v>1314</v>
      </c>
      <c r="AB782" s="36">
        <v>95.42</v>
      </c>
      <c r="AC782" s="36">
        <v>1395</v>
      </c>
      <c r="AD782" s="36">
        <v>1344</v>
      </c>
      <c r="AE782" s="36">
        <v>96.34</v>
      </c>
      <c r="AF782" s="36">
        <v>26.29</v>
      </c>
      <c r="AG782" s="36">
        <v>26.18</v>
      </c>
      <c r="AH782" s="36">
        <v>158.11000000000001</v>
      </c>
      <c r="AI782" s="36">
        <v>99.55</v>
      </c>
      <c r="AJ782" s="46">
        <f t="shared" ca="1" si="13"/>
        <v>4</v>
      </c>
      <c r="AK782" s="47">
        <v>0.79239302694136293</v>
      </c>
      <c r="AL782" s="48">
        <v>51.435000000000052</v>
      </c>
      <c r="AM782" s="1">
        <v>0</v>
      </c>
      <c r="AN782" s="1">
        <v>0</v>
      </c>
      <c r="AO782" s="1">
        <v>1</v>
      </c>
      <c r="AP782" s="1">
        <v>0</v>
      </c>
      <c r="AQ782" s="1">
        <v>2</v>
      </c>
      <c r="AR782" s="36">
        <v>0</v>
      </c>
      <c r="AS782" s="36">
        <v>1</v>
      </c>
      <c r="AT782" s="36">
        <v>0</v>
      </c>
      <c r="AU782" s="36">
        <v>6</v>
      </c>
    </row>
    <row r="783" spans="1:47">
      <c r="A783" s="50">
        <v>41912</v>
      </c>
      <c r="B783" s="36" t="s">
        <v>103</v>
      </c>
      <c r="C783" s="36" t="s">
        <v>104</v>
      </c>
      <c r="D783" s="36" t="s">
        <v>699</v>
      </c>
      <c r="E783" s="36" t="s">
        <v>221</v>
      </c>
      <c r="F783" s="36" t="s">
        <v>1235</v>
      </c>
      <c r="G783" s="36">
        <v>4</v>
      </c>
      <c r="H783" s="36">
        <v>56</v>
      </c>
      <c r="I783" s="36">
        <v>23</v>
      </c>
      <c r="J783" s="36">
        <v>16.63</v>
      </c>
      <c r="K783" s="36">
        <v>3481</v>
      </c>
      <c r="L783" s="36">
        <v>0</v>
      </c>
      <c r="M783" s="36">
        <v>0</v>
      </c>
      <c r="N783" s="36">
        <v>3480</v>
      </c>
      <c r="O783" s="36">
        <v>16</v>
      </c>
      <c r="P783" s="36">
        <v>0.46</v>
      </c>
      <c r="Q783" s="36">
        <v>1230</v>
      </c>
      <c r="R783" s="36">
        <v>1201</v>
      </c>
      <c r="S783" s="36">
        <v>0</v>
      </c>
      <c r="T783" s="36">
        <v>0</v>
      </c>
      <c r="U783" s="36">
        <v>97.64</v>
      </c>
      <c r="V783" s="36">
        <v>97.19</v>
      </c>
      <c r="W783" s="36">
        <v>1201</v>
      </c>
      <c r="X783" s="36">
        <v>22</v>
      </c>
      <c r="Y783" s="36">
        <v>1.83</v>
      </c>
      <c r="Z783" s="36">
        <v>1087</v>
      </c>
      <c r="AA783" s="36">
        <v>1053</v>
      </c>
      <c r="AB783" s="36">
        <v>96.87</v>
      </c>
      <c r="AC783" s="36">
        <v>1169</v>
      </c>
      <c r="AD783" s="36">
        <v>1098</v>
      </c>
      <c r="AE783" s="36">
        <v>93.93</v>
      </c>
      <c r="AF783" s="36">
        <v>16.489999999999998</v>
      </c>
      <c r="AG783" s="36">
        <v>11.91</v>
      </c>
      <c r="AH783" s="36">
        <v>99.18</v>
      </c>
      <c r="AI783" s="36">
        <v>72.23</v>
      </c>
      <c r="AJ783" s="46">
        <f t="shared" ca="1" si="13"/>
        <v>4</v>
      </c>
      <c r="AK783" s="47">
        <v>1.7656500802568218</v>
      </c>
      <c r="AL783" s="48">
        <v>34.563000000000031</v>
      </c>
      <c r="AM783" s="1">
        <v>0</v>
      </c>
      <c r="AN783" s="1">
        <v>0</v>
      </c>
      <c r="AO783" s="1">
        <v>1</v>
      </c>
      <c r="AP783" s="1">
        <v>0</v>
      </c>
      <c r="AQ783" s="1">
        <v>0</v>
      </c>
      <c r="AR783" s="36">
        <v>0</v>
      </c>
      <c r="AS783" s="36">
        <v>1</v>
      </c>
      <c r="AT783" s="36">
        <v>2</v>
      </c>
      <c r="AU783" s="36">
        <v>1</v>
      </c>
    </row>
    <row r="784" spans="1:47">
      <c r="A784" s="50">
        <v>41912</v>
      </c>
      <c r="B784" s="36" t="s">
        <v>103</v>
      </c>
      <c r="C784" s="36" t="s">
        <v>105</v>
      </c>
      <c r="D784" s="36" t="s">
        <v>226</v>
      </c>
      <c r="E784" s="36" t="s">
        <v>106</v>
      </c>
      <c r="F784" s="36" t="s">
        <v>227</v>
      </c>
      <c r="G784" s="36">
        <v>4</v>
      </c>
      <c r="H784" s="36">
        <v>56</v>
      </c>
      <c r="I784" s="36">
        <v>23</v>
      </c>
      <c r="J784" s="36">
        <v>16.63</v>
      </c>
      <c r="K784" s="36">
        <v>4803</v>
      </c>
      <c r="L784" s="36">
        <v>0</v>
      </c>
      <c r="M784" s="36">
        <v>0</v>
      </c>
      <c r="N784" s="36">
        <v>4803</v>
      </c>
      <c r="O784" s="36">
        <v>105</v>
      </c>
      <c r="P784" s="36">
        <v>2.19</v>
      </c>
      <c r="Q784" s="36">
        <v>1814</v>
      </c>
      <c r="R784" s="36">
        <v>1748</v>
      </c>
      <c r="S784" s="36">
        <v>0</v>
      </c>
      <c r="T784" s="36">
        <v>0</v>
      </c>
      <c r="U784" s="36">
        <v>96.36</v>
      </c>
      <c r="V784" s="36">
        <v>94.26</v>
      </c>
      <c r="W784" s="36">
        <v>1748</v>
      </c>
      <c r="X784" s="36">
        <v>9</v>
      </c>
      <c r="Y784" s="36">
        <v>0.51</v>
      </c>
      <c r="Z784" s="36">
        <v>658</v>
      </c>
      <c r="AA784" s="36">
        <v>624</v>
      </c>
      <c r="AB784" s="36">
        <v>94.83</v>
      </c>
      <c r="AC784" s="36">
        <v>781</v>
      </c>
      <c r="AD784" s="36">
        <v>687</v>
      </c>
      <c r="AE784" s="36">
        <v>87.96</v>
      </c>
      <c r="AF784" s="36">
        <v>16.8</v>
      </c>
      <c r="AG784" s="36">
        <v>12.61</v>
      </c>
      <c r="AH784" s="36">
        <v>101.02</v>
      </c>
      <c r="AI784" s="36">
        <v>75.08</v>
      </c>
      <c r="AJ784" s="46">
        <f t="shared" ca="1" si="13"/>
        <v>4</v>
      </c>
      <c r="AK784" s="47">
        <v>0.49696300386526782</v>
      </c>
      <c r="AL784" s="48">
        <v>104.12359999999991</v>
      </c>
      <c r="AM784" s="1">
        <v>0</v>
      </c>
      <c r="AN784" s="1">
        <v>1</v>
      </c>
      <c r="AO784" s="1">
        <v>2</v>
      </c>
      <c r="AP784" s="1">
        <v>0</v>
      </c>
      <c r="AQ784" s="1">
        <v>3</v>
      </c>
      <c r="AR784" s="36">
        <v>0</v>
      </c>
      <c r="AS784" s="36">
        <v>1</v>
      </c>
      <c r="AT784" s="36">
        <v>1</v>
      </c>
      <c r="AU784" s="36">
        <v>7</v>
      </c>
    </row>
    <row r="785" spans="1:47">
      <c r="A785" s="50">
        <v>41912</v>
      </c>
      <c r="B785" s="36" t="s">
        <v>103</v>
      </c>
      <c r="C785" s="36" t="s">
        <v>105</v>
      </c>
      <c r="D785" s="36" t="s">
        <v>347</v>
      </c>
      <c r="E785" s="36" t="s">
        <v>106</v>
      </c>
      <c r="F785" s="36" t="s">
        <v>348</v>
      </c>
      <c r="G785" s="36">
        <v>4</v>
      </c>
      <c r="H785" s="36">
        <v>56</v>
      </c>
      <c r="I785" s="36">
        <v>23</v>
      </c>
      <c r="J785" s="36">
        <v>16.63</v>
      </c>
      <c r="K785" s="36">
        <v>2281</v>
      </c>
      <c r="L785" s="36">
        <v>0</v>
      </c>
      <c r="M785" s="36">
        <v>0</v>
      </c>
      <c r="N785" s="36">
        <v>2281</v>
      </c>
      <c r="O785" s="36">
        <v>1</v>
      </c>
      <c r="P785" s="36">
        <v>0.04</v>
      </c>
      <c r="Q785" s="36">
        <v>861</v>
      </c>
      <c r="R785" s="36">
        <v>831</v>
      </c>
      <c r="S785" s="36">
        <v>0</v>
      </c>
      <c r="T785" s="36">
        <v>0</v>
      </c>
      <c r="U785" s="36">
        <v>96.52</v>
      </c>
      <c r="V785" s="36">
        <v>96.47</v>
      </c>
      <c r="W785" s="36">
        <v>831</v>
      </c>
      <c r="X785" s="36">
        <v>13</v>
      </c>
      <c r="Y785" s="36">
        <v>1.56</v>
      </c>
      <c r="Z785" s="36">
        <v>83</v>
      </c>
      <c r="AA785" s="36">
        <v>83</v>
      </c>
      <c r="AB785" s="36">
        <v>100</v>
      </c>
      <c r="AC785" s="36">
        <v>80</v>
      </c>
      <c r="AD785" s="36">
        <v>78</v>
      </c>
      <c r="AE785" s="36">
        <v>97.5</v>
      </c>
      <c r="AF785" s="36">
        <v>13.03</v>
      </c>
      <c r="AG785" s="36">
        <v>11.94</v>
      </c>
      <c r="AH785" s="36">
        <v>78.349999999999994</v>
      </c>
      <c r="AI785" s="36">
        <v>91.63</v>
      </c>
      <c r="AJ785" s="46">
        <f t="shared" ca="1" si="13"/>
        <v>4</v>
      </c>
      <c r="AK785" s="47">
        <v>1.5738498789346249</v>
      </c>
      <c r="AL785" s="48">
        <v>30.393300000000007</v>
      </c>
      <c r="AM785" s="1">
        <v>0</v>
      </c>
      <c r="AN785" s="1">
        <v>0</v>
      </c>
      <c r="AO785" s="1">
        <v>1</v>
      </c>
      <c r="AP785" s="1">
        <v>0</v>
      </c>
      <c r="AQ785" s="1">
        <v>0</v>
      </c>
      <c r="AR785" s="36">
        <v>0</v>
      </c>
      <c r="AS785" s="36">
        <v>1</v>
      </c>
      <c r="AT785" s="36">
        <v>0</v>
      </c>
      <c r="AU785" s="36">
        <v>6</v>
      </c>
    </row>
    <row r="786" spans="1:47">
      <c r="A786" s="50">
        <v>41912</v>
      </c>
      <c r="B786" s="36" t="s">
        <v>103</v>
      </c>
      <c r="C786" s="36" t="s">
        <v>105</v>
      </c>
      <c r="D786" s="36" t="s">
        <v>245</v>
      </c>
      <c r="E786" s="36" t="s">
        <v>106</v>
      </c>
      <c r="F786" s="36" t="s">
        <v>246</v>
      </c>
      <c r="G786" s="36">
        <v>2</v>
      </c>
      <c r="H786" s="36">
        <v>24</v>
      </c>
      <c r="I786" s="36">
        <v>11</v>
      </c>
      <c r="J786" s="36">
        <v>6.6150000000000002</v>
      </c>
      <c r="K786" s="36">
        <v>1285</v>
      </c>
      <c r="L786" s="36">
        <v>7</v>
      </c>
      <c r="M786" s="36">
        <v>0.54</v>
      </c>
      <c r="N786" s="36">
        <v>1278</v>
      </c>
      <c r="O786" s="36">
        <v>3</v>
      </c>
      <c r="P786" s="36">
        <v>0.23</v>
      </c>
      <c r="Q786" s="36">
        <v>413</v>
      </c>
      <c r="R786" s="36">
        <v>397</v>
      </c>
      <c r="S786" s="36">
        <v>0</v>
      </c>
      <c r="T786" s="36">
        <v>0</v>
      </c>
      <c r="U786" s="36">
        <v>96.13</v>
      </c>
      <c r="V786" s="36">
        <v>95.9</v>
      </c>
      <c r="W786" s="36">
        <v>397</v>
      </c>
      <c r="X786" s="36">
        <v>7</v>
      </c>
      <c r="Y786" s="36">
        <v>1.76</v>
      </c>
      <c r="Z786" s="36">
        <v>574</v>
      </c>
      <c r="AA786" s="36">
        <v>563</v>
      </c>
      <c r="AB786" s="36">
        <v>98.08</v>
      </c>
      <c r="AC786" s="36">
        <v>463</v>
      </c>
      <c r="AD786" s="36">
        <v>449</v>
      </c>
      <c r="AE786" s="36">
        <v>96.98</v>
      </c>
      <c r="AF786" s="36">
        <v>3.82</v>
      </c>
      <c r="AG786" s="36">
        <v>2.0499999999999998</v>
      </c>
      <c r="AH786" s="36">
        <v>57.7</v>
      </c>
      <c r="AI786" s="36">
        <v>53.81</v>
      </c>
      <c r="AJ786" s="46">
        <f t="shared" ca="1" si="13"/>
        <v>4</v>
      </c>
      <c r="AK786" s="47">
        <v>2.4734982332155475</v>
      </c>
      <c r="AL786" s="48">
        <v>16.932999999999979</v>
      </c>
      <c r="AM786" s="1">
        <v>0</v>
      </c>
      <c r="AN786" s="1">
        <v>0</v>
      </c>
      <c r="AO786" s="1">
        <v>2</v>
      </c>
      <c r="AP786" s="1">
        <v>0</v>
      </c>
      <c r="AQ786" s="1">
        <v>2</v>
      </c>
      <c r="AR786" s="36">
        <v>1</v>
      </c>
      <c r="AS786" s="36">
        <v>1</v>
      </c>
      <c r="AT786" s="36">
        <v>1</v>
      </c>
      <c r="AU786" s="36">
        <v>7</v>
      </c>
    </row>
    <row r="787" spans="1:47">
      <c r="A787" s="50">
        <v>41912</v>
      </c>
      <c r="B787" s="36" t="s">
        <v>103</v>
      </c>
      <c r="C787" s="36" t="s">
        <v>105</v>
      </c>
      <c r="D787" s="36" t="s">
        <v>1368</v>
      </c>
      <c r="E787" s="36" t="s">
        <v>106</v>
      </c>
      <c r="F787" s="36" t="s">
        <v>1369</v>
      </c>
      <c r="G787" s="36">
        <v>4</v>
      </c>
      <c r="H787" s="36">
        <v>56</v>
      </c>
      <c r="I787" s="36">
        <v>23</v>
      </c>
      <c r="J787" s="36">
        <v>16.63</v>
      </c>
      <c r="K787" s="36">
        <v>10434</v>
      </c>
      <c r="L787" s="36">
        <v>2</v>
      </c>
      <c r="M787" s="36">
        <v>0.02</v>
      </c>
      <c r="N787" s="36">
        <v>10433</v>
      </c>
      <c r="O787" s="36">
        <v>156</v>
      </c>
      <c r="P787" s="36">
        <v>1.5</v>
      </c>
      <c r="Q787" s="36">
        <v>2991</v>
      </c>
      <c r="R787" s="36">
        <v>2892</v>
      </c>
      <c r="S787" s="36">
        <v>3</v>
      </c>
      <c r="T787" s="36">
        <v>0.1</v>
      </c>
      <c r="U787" s="36">
        <v>96.69</v>
      </c>
      <c r="V787" s="36">
        <v>95.24</v>
      </c>
      <c r="W787" s="36">
        <v>2892</v>
      </c>
      <c r="X787" s="36">
        <v>39</v>
      </c>
      <c r="Y787" s="36">
        <v>1.35</v>
      </c>
      <c r="Z787" s="36">
        <v>51</v>
      </c>
      <c r="AA787" s="36">
        <v>51</v>
      </c>
      <c r="AB787" s="36">
        <v>100</v>
      </c>
      <c r="AC787" s="36">
        <v>37</v>
      </c>
      <c r="AD787" s="36">
        <v>37</v>
      </c>
      <c r="AE787" s="36">
        <v>100</v>
      </c>
      <c r="AF787" s="36">
        <v>27.79</v>
      </c>
      <c r="AG787" s="36">
        <v>26.65</v>
      </c>
      <c r="AH787" s="36">
        <v>167.09</v>
      </c>
      <c r="AI787" s="36">
        <v>95.89</v>
      </c>
      <c r="AJ787" s="46">
        <f t="shared" ca="1" si="13"/>
        <v>4</v>
      </c>
      <c r="AK787" s="47">
        <v>1.3551077136900627</v>
      </c>
      <c r="AL787" s="48">
        <v>142.37160000000014</v>
      </c>
      <c r="AM787" s="1">
        <v>0</v>
      </c>
      <c r="AN787" s="1">
        <v>0</v>
      </c>
      <c r="AO787" s="1">
        <v>1</v>
      </c>
      <c r="AP787" s="1">
        <v>0</v>
      </c>
      <c r="AQ787" s="1">
        <v>0</v>
      </c>
      <c r="AR787" s="36">
        <v>0</v>
      </c>
      <c r="AS787" s="36">
        <v>1</v>
      </c>
      <c r="AT787" s="36">
        <v>0</v>
      </c>
      <c r="AU787" s="36">
        <v>1</v>
      </c>
    </row>
    <row r="788" spans="1:47">
      <c r="A788" s="50">
        <v>41912</v>
      </c>
      <c r="B788" s="36" t="s">
        <v>103</v>
      </c>
      <c r="C788" s="36" t="s">
        <v>105</v>
      </c>
      <c r="D788" s="36" t="s">
        <v>318</v>
      </c>
      <c r="E788" s="36" t="s">
        <v>106</v>
      </c>
      <c r="F788" s="36" t="s">
        <v>319</v>
      </c>
      <c r="G788" s="36">
        <v>4</v>
      </c>
      <c r="H788" s="36">
        <v>56</v>
      </c>
      <c r="I788" s="36">
        <v>23</v>
      </c>
      <c r="J788" s="36">
        <v>16.63</v>
      </c>
      <c r="K788" s="36">
        <v>7134</v>
      </c>
      <c r="L788" s="36">
        <v>0</v>
      </c>
      <c r="M788" s="36">
        <v>0</v>
      </c>
      <c r="N788" s="36">
        <v>7134</v>
      </c>
      <c r="O788" s="36">
        <v>201</v>
      </c>
      <c r="P788" s="36">
        <v>2.82</v>
      </c>
      <c r="Q788" s="36">
        <v>1779</v>
      </c>
      <c r="R788" s="36">
        <v>1750</v>
      </c>
      <c r="S788" s="36">
        <v>0</v>
      </c>
      <c r="T788" s="36">
        <v>0</v>
      </c>
      <c r="U788" s="36">
        <v>98.37</v>
      </c>
      <c r="V788" s="36">
        <v>95.6</v>
      </c>
      <c r="W788" s="36">
        <v>1750</v>
      </c>
      <c r="X788" s="36">
        <v>3</v>
      </c>
      <c r="Y788" s="36">
        <v>0.17</v>
      </c>
      <c r="Z788" s="36">
        <v>218</v>
      </c>
      <c r="AA788" s="36">
        <v>215</v>
      </c>
      <c r="AB788" s="36">
        <v>98.62</v>
      </c>
      <c r="AC788" s="36">
        <v>218</v>
      </c>
      <c r="AD788" s="36">
        <v>210</v>
      </c>
      <c r="AE788" s="36">
        <v>96.33</v>
      </c>
      <c r="AF788" s="36">
        <v>17.77</v>
      </c>
      <c r="AG788" s="36">
        <v>14.17</v>
      </c>
      <c r="AH788" s="36">
        <v>106.85</v>
      </c>
      <c r="AI788" s="36">
        <v>79.739999999999995</v>
      </c>
      <c r="AJ788" s="46">
        <f t="shared" ca="1" si="13"/>
        <v>4</v>
      </c>
      <c r="AK788" s="47">
        <v>0.17191977077363896</v>
      </c>
      <c r="AL788" s="48">
        <v>78.27600000000011</v>
      </c>
      <c r="AM788" s="1">
        <v>0</v>
      </c>
      <c r="AN788" s="1">
        <v>0</v>
      </c>
      <c r="AO788" s="1">
        <v>1</v>
      </c>
      <c r="AP788" s="1">
        <v>0</v>
      </c>
      <c r="AQ788" s="1">
        <v>0</v>
      </c>
      <c r="AR788" s="36">
        <v>0</v>
      </c>
      <c r="AS788" s="36">
        <v>1</v>
      </c>
      <c r="AT788" s="36">
        <v>0</v>
      </c>
      <c r="AU788" s="36">
        <v>7</v>
      </c>
    </row>
    <row r="789" spans="1:47">
      <c r="A789" s="50">
        <v>41912</v>
      </c>
      <c r="B789" s="36" t="s">
        <v>103</v>
      </c>
      <c r="C789" s="36" t="s">
        <v>105</v>
      </c>
      <c r="D789" s="36" t="s">
        <v>853</v>
      </c>
      <c r="E789" s="36" t="s">
        <v>106</v>
      </c>
      <c r="F789" s="36" t="s">
        <v>854</v>
      </c>
      <c r="G789" s="36">
        <v>4</v>
      </c>
      <c r="H789" s="36">
        <v>56</v>
      </c>
      <c r="I789" s="36">
        <v>23</v>
      </c>
      <c r="J789" s="36">
        <v>16.63</v>
      </c>
      <c r="K789" s="36">
        <v>5144</v>
      </c>
      <c r="L789" s="36">
        <v>0</v>
      </c>
      <c r="M789" s="36">
        <v>0</v>
      </c>
      <c r="N789" s="36">
        <v>5144</v>
      </c>
      <c r="O789" s="36">
        <v>41</v>
      </c>
      <c r="P789" s="36">
        <v>0.8</v>
      </c>
      <c r="Q789" s="36">
        <v>2029</v>
      </c>
      <c r="R789" s="36">
        <v>2000</v>
      </c>
      <c r="S789" s="36">
        <v>0</v>
      </c>
      <c r="T789" s="36">
        <v>0</v>
      </c>
      <c r="U789" s="36">
        <v>98.57</v>
      </c>
      <c r="V789" s="36">
        <v>97.79</v>
      </c>
      <c r="W789" s="36">
        <v>2000</v>
      </c>
      <c r="X789" s="36">
        <v>12</v>
      </c>
      <c r="Y789" s="36">
        <v>0.6</v>
      </c>
      <c r="Z789" s="36">
        <v>1852</v>
      </c>
      <c r="AA789" s="36">
        <v>1792</v>
      </c>
      <c r="AB789" s="36">
        <v>96.76</v>
      </c>
      <c r="AC789" s="36">
        <v>1703</v>
      </c>
      <c r="AD789" s="36">
        <v>1601</v>
      </c>
      <c r="AE789" s="36">
        <v>94.01</v>
      </c>
      <c r="AF789" s="36">
        <v>22.27</v>
      </c>
      <c r="AG789" s="36">
        <v>22.17</v>
      </c>
      <c r="AH789" s="36">
        <v>133.9</v>
      </c>
      <c r="AI789" s="36">
        <v>99.57</v>
      </c>
      <c r="AJ789" s="46">
        <f t="shared" ca="1" si="13"/>
        <v>4</v>
      </c>
      <c r="AK789" s="47">
        <v>0.66334991708126034</v>
      </c>
      <c r="AL789" s="48">
        <v>44.840899999999877</v>
      </c>
      <c r="AM789" s="1">
        <v>0</v>
      </c>
      <c r="AN789" s="1">
        <v>0</v>
      </c>
      <c r="AO789" s="1">
        <v>1</v>
      </c>
      <c r="AP789" s="1">
        <v>0</v>
      </c>
      <c r="AQ789" s="1">
        <v>0</v>
      </c>
      <c r="AR789" s="36">
        <v>0</v>
      </c>
      <c r="AS789" s="36">
        <v>1</v>
      </c>
      <c r="AT789" s="36">
        <v>0</v>
      </c>
      <c r="AU789" s="36">
        <v>3</v>
      </c>
    </row>
    <row r="790" spans="1:47">
      <c r="A790" s="50">
        <v>41912</v>
      </c>
      <c r="B790" s="36" t="s">
        <v>103</v>
      </c>
      <c r="C790" s="36" t="s">
        <v>105</v>
      </c>
      <c r="D790" s="36" t="s">
        <v>961</v>
      </c>
      <c r="E790" s="36" t="s">
        <v>106</v>
      </c>
      <c r="F790" s="36" t="s">
        <v>962</v>
      </c>
      <c r="G790" s="36">
        <v>2</v>
      </c>
      <c r="H790" s="36">
        <v>24</v>
      </c>
      <c r="I790" s="36">
        <v>11</v>
      </c>
      <c r="J790" s="36">
        <v>6.6150000000000002</v>
      </c>
      <c r="K790" s="36">
        <v>1943</v>
      </c>
      <c r="L790" s="36">
        <v>0</v>
      </c>
      <c r="M790" s="36">
        <v>0</v>
      </c>
      <c r="N790" s="36">
        <v>1943</v>
      </c>
      <c r="O790" s="36">
        <v>1</v>
      </c>
      <c r="P790" s="36">
        <v>0.05</v>
      </c>
      <c r="Q790" s="36">
        <v>822</v>
      </c>
      <c r="R790" s="36">
        <v>800</v>
      </c>
      <c r="S790" s="36">
        <v>0</v>
      </c>
      <c r="T790" s="36">
        <v>0</v>
      </c>
      <c r="U790" s="36">
        <v>97.32</v>
      </c>
      <c r="V790" s="36">
        <v>97.27</v>
      </c>
      <c r="W790" s="36">
        <v>800</v>
      </c>
      <c r="X790" s="36">
        <v>3</v>
      </c>
      <c r="Y790" s="36">
        <v>0.38</v>
      </c>
      <c r="Z790" s="36">
        <v>278</v>
      </c>
      <c r="AA790" s="36">
        <v>273</v>
      </c>
      <c r="AB790" s="36">
        <v>98.2</v>
      </c>
      <c r="AC790" s="36">
        <v>279</v>
      </c>
      <c r="AD790" s="36">
        <v>277</v>
      </c>
      <c r="AE790" s="36">
        <v>99.28</v>
      </c>
      <c r="AF790" s="36">
        <v>8.65</v>
      </c>
      <c r="AG790" s="36">
        <v>7.53</v>
      </c>
      <c r="AH790" s="36">
        <v>130.76</v>
      </c>
      <c r="AI790" s="36">
        <v>87.09</v>
      </c>
      <c r="AJ790" s="46">
        <f t="shared" ca="1" si="13"/>
        <v>4</v>
      </c>
      <c r="AK790" s="47">
        <v>0.37313432835820892</v>
      </c>
      <c r="AL790" s="48">
        <v>22.440600000000032</v>
      </c>
      <c r="AM790" s="1">
        <v>0</v>
      </c>
      <c r="AN790" s="1">
        <v>0</v>
      </c>
      <c r="AO790" s="1">
        <v>1</v>
      </c>
      <c r="AP790" s="1">
        <v>0</v>
      </c>
      <c r="AQ790" s="1">
        <v>0</v>
      </c>
      <c r="AR790" s="36">
        <v>0</v>
      </c>
      <c r="AS790" s="36">
        <v>1</v>
      </c>
      <c r="AT790" s="36">
        <v>0</v>
      </c>
      <c r="AU790" s="36">
        <v>1</v>
      </c>
    </row>
    <row r="791" spans="1:47">
      <c r="A791" s="50">
        <v>41912</v>
      </c>
      <c r="B791" s="36" t="s">
        <v>103</v>
      </c>
      <c r="C791" s="36" t="s">
        <v>105</v>
      </c>
      <c r="D791" s="36" t="s">
        <v>320</v>
      </c>
      <c r="E791" s="36" t="s">
        <v>106</v>
      </c>
      <c r="F791" s="36" t="s">
        <v>529</v>
      </c>
      <c r="G791" s="36">
        <v>4</v>
      </c>
      <c r="H791" s="36">
        <v>56</v>
      </c>
      <c r="I791" s="36">
        <v>23</v>
      </c>
      <c r="J791" s="36">
        <v>16.63</v>
      </c>
      <c r="K791" s="36">
        <v>5504</v>
      </c>
      <c r="L791" s="36">
        <v>0</v>
      </c>
      <c r="M791" s="36">
        <v>0</v>
      </c>
      <c r="N791" s="36">
        <v>5454</v>
      </c>
      <c r="O791" s="36">
        <v>2</v>
      </c>
      <c r="P791" s="36">
        <v>0.04</v>
      </c>
      <c r="Q791" s="36">
        <v>2361</v>
      </c>
      <c r="R791" s="36">
        <v>2260</v>
      </c>
      <c r="S791" s="36">
        <v>0</v>
      </c>
      <c r="T791" s="36">
        <v>0</v>
      </c>
      <c r="U791" s="36">
        <v>95.72</v>
      </c>
      <c r="V791" s="36">
        <v>95.69</v>
      </c>
      <c r="W791" s="36">
        <v>2260</v>
      </c>
      <c r="X791" s="36">
        <v>3</v>
      </c>
      <c r="Y791" s="36">
        <v>0.13</v>
      </c>
      <c r="Z791" s="36">
        <v>303</v>
      </c>
      <c r="AA791" s="36">
        <v>287</v>
      </c>
      <c r="AB791" s="36">
        <v>94.72</v>
      </c>
      <c r="AC791" s="36">
        <v>266</v>
      </c>
      <c r="AD791" s="36">
        <v>259</v>
      </c>
      <c r="AE791" s="36">
        <v>97.37</v>
      </c>
      <c r="AF791" s="36">
        <v>20.41</v>
      </c>
      <c r="AG791" s="36">
        <v>20.100000000000001</v>
      </c>
      <c r="AH791" s="36">
        <v>122.75</v>
      </c>
      <c r="AI791" s="36">
        <v>98.46</v>
      </c>
      <c r="AJ791" s="46">
        <f t="shared" ca="1" si="13"/>
        <v>4</v>
      </c>
      <c r="AK791" s="47">
        <v>0.13440860215053765</v>
      </c>
      <c r="AL791" s="48">
        <v>101.75910000000005</v>
      </c>
      <c r="AM791" s="1">
        <v>0</v>
      </c>
      <c r="AN791" s="1">
        <v>0</v>
      </c>
      <c r="AO791" s="1">
        <v>1</v>
      </c>
      <c r="AP791" s="1">
        <v>0</v>
      </c>
      <c r="AQ791" s="1">
        <v>3</v>
      </c>
      <c r="AR791" s="36">
        <v>0</v>
      </c>
      <c r="AS791" s="36">
        <v>1</v>
      </c>
      <c r="AT791" s="36">
        <v>0</v>
      </c>
      <c r="AU791" s="36">
        <v>6</v>
      </c>
    </row>
    <row r="792" spans="1:47">
      <c r="A792" s="50">
        <v>41912</v>
      </c>
      <c r="B792" s="36" t="s">
        <v>103</v>
      </c>
      <c r="C792" s="36" t="s">
        <v>105</v>
      </c>
      <c r="D792" s="36" t="s">
        <v>320</v>
      </c>
      <c r="E792" s="36" t="s">
        <v>106</v>
      </c>
      <c r="F792" s="36" t="s">
        <v>321</v>
      </c>
      <c r="G792" s="36">
        <v>4</v>
      </c>
      <c r="H792" s="36">
        <v>56</v>
      </c>
      <c r="I792" s="36">
        <v>23</v>
      </c>
      <c r="J792" s="36">
        <v>16.63</v>
      </c>
      <c r="K792" s="36">
        <v>5055</v>
      </c>
      <c r="L792" s="36">
        <v>0</v>
      </c>
      <c r="M792" s="36">
        <v>0</v>
      </c>
      <c r="N792" s="36">
        <v>5055</v>
      </c>
      <c r="O792" s="36">
        <v>25</v>
      </c>
      <c r="P792" s="36">
        <v>0.49</v>
      </c>
      <c r="Q792" s="36">
        <v>1793</v>
      </c>
      <c r="R792" s="36">
        <v>1761</v>
      </c>
      <c r="S792" s="36">
        <v>0</v>
      </c>
      <c r="T792" s="36">
        <v>0</v>
      </c>
      <c r="U792" s="36">
        <v>98.22</v>
      </c>
      <c r="V792" s="36">
        <v>97.73</v>
      </c>
      <c r="W792" s="36">
        <v>1761</v>
      </c>
      <c r="X792" s="36">
        <v>10</v>
      </c>
      <c r="Y792" s="36">
        <v>0.56999999999999995</v>
      </c>
      <c r="Z792" s="36">
        <v>3507</v>
      </c>
      <c r="AA792" s="36">
        <v>3475</v>
      </c>
      <c r="AB792" s="36">
        <v>99.09</v>
      </c>
      <c r="AC792" s="36">
        <v>3290</v>
      </c>
      <c r="AD792" s="36">
        <v>3184</v>
      </c>
      <c r="AE792" s="36">
        <v>96.78</v>
      </c>
      <c r="AF792" s="36">
        <v>14.01</v>
      </c>
      <c r="AG792" s="36">
        <v>4.0199999999999996</v>
      </c>
      <c r="AH792" s="36">
        <v>84.27</v>
      </c>
      <c r="AI792" s="36">
        <v>28.68</v>
      </c>
      <c r="AJ792" s="46">
        <f t="shared" ca="1" si="13"/>
        <v>4</v>
      </c>
      <c r="AK792" s="47">
        <v>0.68027210884353739</v>
      </c>
      <c r="AL792" s="48">
        <v>40.701099999999926</v>
      </c>
      <c r="AM792" s="1">
        <v>0</v>
      </c>
      <c r="AN792" s="1">
        <v>0</v>
      </c>
      <c r="AO792" s="1">
        <v>1</v>
      </c>
      <c r="AP792" s="1">
        <v>0</v>
      </c>
      <c r="AQ792" s="1">
        <v>0</v>
      </c>
      <c r="AR792" s="36">
        <v>0</v>
      </c>
      <c r="AS792" s="36">
        <v>1</v>
      </c>
      <c r="AT792" s="36">
        <v>0</v>
      </c>
      <c r="AU792" s="36">
        <v>6</v>
      </c>
    </row>
    <row r="793" spans="1:47">
      <c r="A793" s="50">
        <v>41912</v>
      </c>
      <c r="B793" s="36" t="s">
        <v>103</v>
      </c>
      <c r="C793" s="36" t="s">
        <v>105</v>
      </c>
      <c r="D793" s="36" t="s">
        <v>137</v>
      </c>
      <c r="E793" s="36" t="s">
        <v>106</v>
      </c>
      <c r="F793" s="36" t="s">
        <v>138</v>
      </c>
      <c r="G793" s="36">
        <v>2</v>
      </c>
      <c r="H793" s="36">
        <v>24</v>
      </c>
      <c r="I793" s="36">
        <v>11</v>
      </c>
      <c r="J793" s="36">
        <v>6.6150000000000002</v>
      </c>
      <c r="K793" s="36">
        <v>1291</v>
      </c>
      <c r="L793" s="36">
        <v>3</v>
      </c>
      <c r="M793" s="36">
        <v>0.23</v>
      </c>
      <c r="N793" s="36">
        <v>1240</v>
      </c>
      <c r="O793" s="36">
        <v>7</v>
      </c>
      <c r="P793" s="36">
        <v>0.56000000000000005</v>
      </c>
      <c r="Q793" s="36">
        <v>432</v>
      </c>
      <c r="R793" s="36">
        <v>384</v>
      </c>
      <c r="S793" s="36">
        <v>0</v>
      </c>
      <c r="T793" s="36">
        <v>0</v>
      </c>
      <c r="U793" s="36">
        <v>88.89</v>
      </c>
      <c r="V793" s="36">
        <v>88.39</v>
      </c>
      <c r="W793" s="36">
        <v>384</v>
      </c>
      <c r="X793" s="36">
        <v>19</v>
      </c>
      <c r="Y793" s="36">
        <v>4.95</v>
      </c>
      <c r="Z793" s="36">
        <v>207</v>
      </c>
      <c r="AA793" s="36">
        <v>183</v>
      </c>
      <c r="AB793" s="36">
        <v>88.41</v>
      </c>
      <c r="AC793" s="36">
        <v>249</v>
      </c>
      <c r="AD793" s="36">
        <v>224</v>
      </c>
      <c r="AE793" s="36">
        <v>89.96</v>
      </c>
      <c r="AF793" s="36">
        <v>5.55</v>
      </c>
      <c r="AG793" s="36">
        <v>3.29</v>
      </c>
      <c r="AH793" s="36">
        <v>83.96</v>
      </c>
      <c r="AI793" s="36">
        <v>59.29</v>
      </c>
      <c r="AJ793" s="46">
        <f t="shared" ca="1" si="13"/>
        <v>4</v>
      </c>
      <c r="AK793" s="47">
        <v>4.4705882352941178</v>
      </c>
      <c r="AL793" s="48">
        <v>50.155199999999994</v>
      </c>
      <c r="AM793" s="1">
        <v>0</v>
      </c>
      <c r="AN793" s="1">
        <v>1</v>
      </c>
      <c r="AO793" s="1">
        <v>3</v>
      </c>
      <c r="AP793" s="1">
        <v>1</v>
      </c>
      <c r="AQ793" s="1">
        <v>7</v>
      </c>
      <c r="AR793" s="36">
        <v>1</v>
      </c>
      <c r="AS793" s="36">
        <v>1</v>
      </c>
      <c r="AT793" s="36">
        <v>3</v>
      </c>
      <c r="AU793" s="36">
        <v>7</v>
      </c>
    </row>
    <row r="794" spans="1:47">
      <c r="A794" s="50">
        <v>41912</v>
      </c>
      <c r="B794" s="36" t="s">
        <v>103</v>
      </c>
      <c r="C794" s="36" t="s">
        <v>105</v>
      </c>
      <c r="D794" s="36" t="s">
        <v>1370</v>
      </c>
      <c r="E794" s="36" t="s">
        <v>106</v>
      </c>
      <c r="F794" s="36" t="s">
        <v>1371</v>
      </c>
      <c r="G794" s="36">
        <v>2</v>
      </c>
      <c r="H794" s="36">
        <v>24</v>
      </c>
      <c r="I794" s="36">
        <v>11</v>
      </c>
      <c r="J794" s="36">
        <v>6.6150000000000002</v>
      </c>
      <c r="K794" s="36">
        <v>5369</v>
      </c>
      <c r="L794" s="36">
        <v>84</v>
      </c>
      <c r="M794" s="36">
        <v>1.56</v>
      </c>
      <c r="N794" s="36">
        <v>5285</v>
      </c>
      <c r="O794" s="36">
        <v>11</v>
      </c>
      <c r="P794" s="36">
        <v>0.21</v>
      </c>
      <c r="Q794" s="36">
        <v>2732</v>
      </c>
      <c r="R794" s="36">
        <v>2087</v>
      </c>
      <c r="S794" s="36">
        <v>643</v>
      </c>
      <c r="T794" s="36">
        <v>23.54</v>
      </c>
      <c r="U794" s="36">
        <v>76.39</v>
      </c>
      <c r="V794" s="36">
        <v>76.23</v>
      </c>
      <c r="W794" s="36">
        <v>2087</v>
      </c>
      <c r="X794" s="36">
        <v>4</v>
      </c>
      <c r="Y794" s="36">
        <v>0.19</v>
      </c>
      <c r="Z794" s="36">
        <v>0</v>
      </c>
      <c r="AA794" s="36">
        <v>0</v>
      </c>
      <c r="AB794" s="36">
        <v>0</v>
      </c>
      <c r="AC794" s="36">
        <v>0</v>
      </c>
      <c r="AD794" s="36">
        <v>0</v>
      </c>
      <c r="AE794" s="36">
        <v>0</v>
      </c>
      <c r="AF794" s="36">
        <v>21.58</v>
      </c>
      <c r="AG794" s="36">
        <v>21.54</v>
      </c>
      <c r="AH794" s="36">
        <v>326.26</v>
      </c>
      <c r="AI794" s="36">
        <v>99.8</v>
      </c>
      <c r="AJ794" s="46">
        <f t="shared" ca="1" si="13"/>
        <v>4</v>
      </c>
      <c r="AK794" s="47">
        <v>0.19166267369429804</v>
      </c>
      <c r="AL794" s="48">
        <v>649.39639999999997</v>
      </c>
      <c r="AM794" s="1">
        <v>0</v>
      </c>
      <c r="AN794" s="1">
        <v>1</v>
      </c>
      <c r="AO794" s="1">
        <v>2</v>
      </c>
      <c r="AP794" s="1">
        <v>0</v>
      </c>
      <c r="AQ794" s="1">
        <v>3</v>
      </c>
      <c r="AR794" s="36">
        <v>0</v>
      </c>
      <c r="AS794" s="36">
        <v>1</v>
      </c>
      <c r="AT794" s="36">
        <v>0</v>
      </c>
      <c r="AU794" s="36">
        <v>3</v>
      </c>
    </row>
    <row r="795" spans="1:47">
      <c r="A795" s="50">
        <v>41912</v>
      </c>
      <c r="B795" s="36" t="s">
        <v>103</v>
      </c>
      <c r="C795" s="36" t="s">
        <v>105</v>
      </c>
      <c r="D795" s="36" t="s">
        <v>1370</v>
      </c>
      <c r="E795" s="36" t="s">
        <v>106</v>
      </c>
      <c r="F795" s="36" t="s">
        <v>1372</v>
      </c>
      <c r="G795" s="36">
        <v>2</v>
      </c>
      <c r="H795" s="36">
        <v>24</v>
      </c>
      <c r="I795" s="36">
        <v>11</v>
      </c>
      <c r="J795" s="36">
        <v>6.6150000000000002</v>
      </c>
      <c r="K795" s="36">
        <v>4258</v>
      </c>
      <c r="L795" s="36">
        <v>2</v>
      </c>
      <c r="M795" s="36">
        <v>0.05</v>
      </c>
      <c r="N795" s="36">
        <v>4256</v>
      </c>
      <c r="O795" s="36">
        <v>9</v>
      </c>
      <c r="P795" s="36">
        <v>0.21</v>
      </c>
      <c r="Q795" s="36">
        <v>1969</v>
      </c>
      <c r="R795" s="36">
        <v>1851</v>
      </c>
      <c r="S795" s="36">
        <v>109</v>
      </c>
      <c r="T795" s="36">
        <v>5.54</v>
      </c>
      <c r="U795" s="36">
        <v>94.01</v>
      </c>
      <c r="V795" s="36">
        <v>93.81</v>
      </c>
      <c r="W795" s="36">
        <v>1851</v>
      </c>
      <c r="X795" s="36">
        <v>10</v>
      </c>
      <c r="Y795" s="36">
        <v>0.54</v>
      </c>
      <c r="Z795" s="36">
        <v>0</v>
      </c>
      <c r="AA795" s="36">
        <v>0</v>
      </c>
      <c r="AB795" s="36">
        <v>0</v>
      </c>
      <c r="AC795" s="36">
        <v>0</v>
      </c>
      <c r="AD795" s="36">
        <v>0</v>
      </c>
      <c r="AE795" s="36">
        <v>0</v>
      </c>
      <c r="AF795" s="36">
        <v>17.32</v>
      </c>
      <c r="AG795" s="36">
        <v>16.28</v>
      </c>
      <c r="AH795" s="36">
        <v>261.77999999999997</v>
      </c>
      <c r="AI795" s="36">
        <v>94.02</v>
      </c>
      <c r="AJ795" s="46">
        <f t="shared" ca="1" si="13"/>
        <v>4</v>
      </c>
      <c r="AK795" s="47">
        <v>0.5402485143165856</v>
      </c>
      <c r="AL795" s="48">
        <v>121.88109999999995</v>
      </c>
      <c r="AM795" s="1">
        <v>0</v>
      </c>
      <c r="AN795" s="1">
        <v>1</v>
      </c>
      <c r="AO795" s="1">
        <v>2</v>
      </c>
      <c r="AP795" s="1">
        <v>0</v>
      </c>
      <c r="AQ795" s="1">
        <v>1</v>
      </c>
      <c r="AR795" s="36">
        <v>0</v>
      </c>
      <c r="AS795" s="36">
        <v>1</v>
      </c>
      <c r="AT795" s="36">
        <v>0</v>
      </c>
      <c r="AU795" s="36">
        <v>1</v>
      </c>
    </row>
    <row r="796" spans="1:47">
      <c r="A796" s="50">
        <v>41912</v>
      </c>
      <c r="B796" s="36" t="s">
        <v>103</v>
      </c>
      <c r="C796" s="36" t="s">
        <v>105</v>
      </c>
      <c r="D796" s="36" t="s">
        <v>1370</v>
      </c>
      <c r="E796" s="36" t="s">
        <v>106</v>
      </c>
      <c r="F796" s="36" t="s">
        <v>1373</v>
      </c>
      <c r="G796" s="36">
        <v>2</v>
      </c>
      <c r="H796" s="36">
        <v>24</v>
      </c>
      <c r="I796" s="36">
        <v>11</v>
      </c>
      <c r="J796" s="36">
        <v>6.6150000000000002</v>
      </c>
      <c r="K796" s="36">
        <v>5270</v>
      </c>
      <c r="L796" s="36">
        <v>33</v>
      </c>
      <c r="M796" s="36">
        <v>0.63</v>
      </c>
      <c r="N796" s="36">
        <v>5237</v>
      </c>
      <c r="O796" s="36">
        <v>7</v>
      </c>
      <c r="P796" s="36">
        <v>0.13</v>
      </c>
      <c r="Q796" s="36">
        <v>2548</v>
      </c>
      <c r="R796" s="36">
        <v>2194</v>
      </c>
      <c r="S796" s="36">
        <v>326</v>
      </c>
      <c r="T796" s="36">
        <v>12.79</v>
      </c>
      <c r="U796" s="36">
        <v>86.11</v>
      </c>
      <c r="V796" s="36">
        <v>85.99</v>
      </c>
      <c r="W796" s="36">
        <v>2194</v>
      </c>
      <c r="X796" s="36">
        <v>15</v>
      </c>
      <c r="Y796" s="36">
        <v>0.68</v>
      </c>
      <c r="Z796" s="36">
        <v>0</v>
      </c>
      <c r="AA796" s="36">
        <v>0</v>
      </c>
      <c r="AB796" s="36">
        <v>0</v>
      </c>
      <c r="AC796" s="36">
        <v>0</v>
      </c>
      <c r="AD796" s="36">
        <v>0</v>
      </c>
      <c r="AE796" s="36">
        <v>0</v>
      </c>
      <c r="AF796" s="36">
        <v>20.94</v>
      </c>
      <c r="AG796" s="36">
        <v>20.83</v>
      </c>
      <c r="AH796" s="36">
        <v>316.61</v>
      </c>
      <c r="AI796" s="36">
        <v>99.45</v>
      </c>
      <c r="AJ796" s="46">
        <f t="shared" ca="1" si="13"/>
        <v>4</v>
      </c>
      <c r="AK796" s="47">
        <v>0.68368277119416598</v>
      </c>
      <c r="AL796" s="48">
        <v>356.97480000000013</v>
      </c>
      <c r="AM796" s="1">
        <v>0</v>
      </c>
      <c r="AN796" s="1">
        <v>1</v>
      </c>
      <c r="AO796" s="1">
        <v>2</v>
      </c>
      <c r="AP796" s="1">
        <v>0</v>
      </c>
      <c r="AQ796" s="1">
        <v>3</v>
      </c>
      <c r="AR796" s="36">
        <v>0</v>
      </c>
      <c r="AS796" s="36">
        <v>1</v>
      </c>
      <c r="AT796" s="36">
        <v>0</v>
      </c>
      <c r="AU796" s="36">
        <v>3</v>
      </c>
    </row>
    <row r="797" spans="1:47">
      <c r="A797" s="49">
        <v>41912.75</v>
      </c>
      <c r="B797" s="36" t="s">
        <v>112</v>
      </c>
      <c r="C797" s="36" t="s">
        <v>23</v>
      </c>
      <c r="D797" s="36" t="s">
        <v>121</v>
      </c>
      <c r="E797" s="36" t="s">
        <v>115</v>
      </c>
      <c r="F797" s="36" t="s">
        <v>516</v>
      </c>
      <c r="G797" s="36">
        <v>3</v>
      </c>
      <c r="H797" s="36">
        <v>40</v>
      </c>
      <c r="I797" s="36">
        <v>17</v>
      </c>
      <c r="J797" s="36">
        <v>10.66</v>
      </c>
      <c r="K797" s="36">
        <v>10564</v>
      </c>
      <c r="L797" s="36">
        <v>20</v>
      </c>
      <c r="M797" s="36">
        <v>0.19</v>
      </c>
      <c r="N797" s="36">
        <v>10442</v>
      </c>
      <c r="O797" s="36">
        <v>0</v>
      </c>
      <c r="P797" s="36">
        <v>0</v>
      </c>
      <c r="Q797" s="36">
        <v>4611</v>
      </c>
      <c r="R797" s="36">
        <v>4426</v>
      </c>
      <c r="S797" s="36">
        <v>178</v>
      </c>
      <c r="T797" s="36">
        <v>3.86</v>
      </c>
      <c r="U797" s="36">
        <v>2.08</v>
      </c>
      <c r="V797" s="36">
        <v>95.99</v>
      </c>
      <c r="W797" s="36">
        <v>95.99</v>
      </c>
      <c r="X797" s="36">
        <v>2</v>
      </c>
      <c r="Y797" s="36">
        <v>0.05</v>
      </c>
      <c r="Z797" s="36">
        <v>2112</v>
      </c>
      <c r="AA797" s="36">
        <v>2074</v>
      </c>
      <c r="AB797" s="36">
        <v>98.2</v>
      </c>
      <c r="AC797" s="36">
        <v>687</v>
      </c>
      <c r="AD797" s="36">
        <v>678</v>
      </c>
      <c r="AE797" s="36">
        <v>98.69</v>
      </c>
      <c r="AF797" s="36">
        <v>33.626399999999997</v>
      </c>
      <c r="AG797" s="36">
        <v>33.626399999999997</v>
      </c>
      <c r="AH797" s="36">
        <v>315.44</v>
      </c>
      <c r="AI797" s="36">
        <v>100</v>
      </c>
      <c r="AJ797" s="46">
        <f t="shared" ca="1" si="13"/>
        <v>4</v>
      </c>
      <c r="AK797" s="47">
        <v>6.6006600660066E-2</v>
      </c>
      <c r="AL797" s="48">
        <v>184.90110000000021</v>
      </c>
      <c r="AM797" s="1">
        <v>0</v>
      </c>
      <c r="AN797" s="1">
        <v>0</v>
      </c>
      <c r="AO797" s="1">
        <v>1</v>
      </c>
      <c r="AP797" s="1">
        <v>0</v>
      </c>
      <c r="AQ797" s="1">
        <v>2</v>
      </c>
      <c r="AR797" s="36">
        <v>0</v>
      </c>
      <c r="AS797" s="36">
        <v>1</v>
      </c>
      <c r="AT797" s="36">
        <v>0</v>
      </c>
      <c r="AU797" s="36">
        <v>6</v>
      </c>
    </row>
    <row r="798" spans="1:47">
      <c r="A798" s="49">
        <v>41912.75</v>
      </c>
      <c r="B798" s="36" t="s">
        <v>112</v>
      </c>
      <c r="C798" s="36" t="s">
        <v>119</v>
      </c>
      <c r="D798" s="36" t="s">
        <v>762</v>
      </c>
      <c r="E798" s="36" t="s">
        <v>120</v>
      </c>
      <c r="F798" s="36" t="s">
        <v>763</v>
      </c>
      <c r="G798" s="36">
        <v>4</v>
      </c>
      <c r="H798" s="36">
        <v>48</v>
      </c>
      <c r="I798" s="36">
        <v>24</v>
      </c>
      <c r="J798" s="36">
        <v>16.63</v>
      </c>
      <c r="K798" s="36">
        <v>6756</v>
      </c>
      <c r="L798" s="36">
        <v>0</v>
      </c>
      <c r="M798" s="36">
        <v>0</v>
      </c>
      <c r="N798" s="36">
        <v>6562</v>
      </c>
      <c r="O798" s="36">
        <v>0</v>
      </c>
      <c r="P798" s="36">
        <v>0</v>
      </c>
      <c r="Q798" s="36">
        <v>2749</v>
      </c>
      <c r="R798" s="36">
        <v>2692</v>
      </c>
      <c r="S798" s="36">
        <v>48</v>
      </c>
      <c r="T798" s="36">
        <v>1.75</v>
      </c>
      <c r="U798" s="36">
        <v>3.56</v>
      </c>
      <c r="V798" s="36">
        <v>97.93</v>
      </c>
      <c r="W798" s="36">
        <v>97.93</v>
      </c>
      <c r="X798" s="36">
        <v>8</v>
      </c>
      <c r="Y798" s="36">
        <v>0.3</v>
      </c>
      <c r="Z798" s="36">
        <v>279</v>
      </c>
      <c r="AA798" s="36">
        <v>273</v>
      </c>
      <c r="AB798" s="36">
        <v>97.85</v>
      </c>
      <c r="AC798" s="36">
        <v>190</v>
      </c>
      <c r="AD798" s="36">
        <v>187</v>
      </c>
      <c r="AE798" s="36">
        <v>98.42</v>
      </c>
      <c r="AF798" s="36">
        <v>35.278300000000002</v>
      </c>
      <c r="AG798" s="36">
        <v>35.247799999999998</v>
      </c>
      <c r="AH798" s="36">
        <v>212.14</v>
      </c>
      <c r="AI798" s="36">
        <v>99.913539999999998</v>
      </c>
      <c r="AJ798" s="46">
        <f t="shared" ca="1" si="13"/>
        <v>4</v>
      </c>
      <c r="AK798" s="47">
        <v>0.30698388334612431</v>
      </c>
      <c r="AL798" s="48">
        <v>56.904299999999814</v>
      </c>
      <c r="AM798" s="1">
        <v>0</v>
      </c>
      <c r="AN798" s="1">
        <v>0</v>
      </c>
      <c r="AO798" s="1">
        <v>1</v>
      </c>
      <c r="AP798" s="1">
        <v>0</v>
      </c>
      <c r="AQ798" s="1">
        <v>0</v>
      </c>
      <c r="AR798" s="36">
        <v>0</v>
      </c>
      <c r="AS798" s="36">
        <v>1</v>
      </c>
      <c r="AT798" s="36">
        <v>0</v>
      </c>
      <c r="AU798" s="36">
        <v>1</v>
      </c>
    </row>
    <row r="799" spans="1:47">
      <c r="A799" s="49">
        <v>41912.75</v>
      </c>
      <c r="B799" s="36" t="s">
        <v>112</v>
      </c>
      <c r="C799" s="36" t="s">
        <v>119</v>
      </c>
      <c r="D799" s="36" t="s">
        <v>1127</v>
      </c>
      <c r="E799" s="36" t="s">
        <v>120</v>
      </c>
      <c r="F799" s="36" t="s">
        <v>1128</v>
      </c>
      <c r="G799" s="36">
        <v>6</v>
      </c>
      <c r="H799" s="36">
        <v>48</v>
      </c>
      <c r="I799" s="36">
        <v>40</v>
      </c>
      <c r="J799" s="36">
        <v>31</v>
      </c>
      <c r="K799" s="36">
        <v>13787</v>
      </c>
      <c r="L799" s="36">
        <v>1</v>
      </c>
      <c r="M799" s="36">
        <v>0.01</v>
      </c>
      <c r="N799" s="36">
        <v>13568</v>
      </c>
      <c r="O799" s="36">
        <v>1</v>
      </c>
      <c r="P799" s="36">
        <v>0.01</v>
      </c>
      <c r="Q799" s="36">
        <v>7358</v>
      </c>
      <c r="R799" s="36">
        <v>5797</v>
      </c>
      <c r="S799" s="36">
        <v>1514</v>
      </c>
      <c r="T799" s="36">
        <v>20.58</v>
      </c>
      <c r="U799" s="36">
        <v>1.07</v>
      </c>
      <c r="V799" s="36">
        <v>78.78</v>
      </c>
      <c r="W799" s="36">
        <v>78.78</v>
      </c>
      <c r="X799" s="36">
        <v>10</v>
      </c>
      <c r="Y799" s="36">
        <v>0.17</v>
      </c>
      <c r="Z799" s="36">
        <v>11</v>
      </c>
      <c r="AA799" s="36">
        <v>11</v>
      </c>
      <c r="AB799" s="36">
        <v>100</v>
      </c>
      <c r="AC799" s="36">
        <v>25</v>
      </c>
      <c r="AD799" s="36">
        <v>25</v>
      </c>
      <c r="AE799" s="36">
        <v>100</v>
      </c>
      <c r="AF799" s="36">
        <v>73.768900000000002</v>
      </c>
      <c r="AG799" s="36">
        <v>73.618600000000001</v>
      </c>
      <c r="AH799" s="36">
        <v>237.96</v>
      </c>
      <c r="AI799" s="36">
        <v>99.796260000000004</v>
      </c>
      <c r="AJ799" s="46">
        <f t="shared" ca="1" si="13"/>
        <v>4</v>
      </c>
      <c r="AK799" s="47">
        <v>0.17208742040956806</v>
      </c>
      <c r="AL799" s="48">
        <v>1561.3675999999998</v>
      </c>
      <c r="AM799" s="1">
        <v>0</v>
      </c>
      <c r="AN799" s="1">
        <v>1</v>
      </c>
      <c r="AO799" s="1">
        <v>2</v>
      </c>
      <c r="AP799" s="1">
        <v>0</v>
      </c>
      <c r="AQ799" s="1">
        <v>1</v>
      </c>
      <c r="AR799" s="36">
        <v>0</v>
      </c>
      <c r="AS799" s="36">
        <v>1</v>
      </c>
      <c r="AT799" s="36">
        <v>0</v>
      </c>
      <c r="AU799" s="36">
        <v>2</v>
      </c>
    </row>
    <row r="800" spans="1:47">
      <c r="A800" s="49">
        <v>41912.75</v>
      </c>
      <c r="B800" s="36" t="s">
        <v>112</v>
      </c>
      <c r="C800" s="36" t="s">
        <v>119</v>
      </c>
      <c r="D800" s="36" t="s">
        <v>1143</v>
      </c>
      <c r="E800" s="36" t="s">
        <v>120</v>
      </c>
      <c r="F800" s="36" t="s">
        <v>1374</v>
      </c>
      <c r="G800" s="36">
        <v>6</v>
      </c>
      <c r="H800" s="36">
        <v>48</v>
      </c>
      <c r="I800" s="36">
        <v>40</v>
      </c>
      <c r="J800" s="36">
        <v>31</v>
      </c>
      <c r="K800" s="36">
        <v>8359</v>
      </c>
      <c r="L800" s="36">
        <v>0</v>
      </c>
      <c r="M800" s="36">
        <v>0</v>
      </c>
      <c r="N800" s="36">
        <v>8262</v>
      </c>
      <c r="O800" s="36">
        <v>0</v>
      </c>
      <c r="P800" s="36">
        <v>0</v>
      </c>
      <c r="Q800" s="36">
        <v>3652</v>
      </c>
      <c r="R800" s="36">
        <v>3567</v>
      </c>
      <c r="S800" s="36">
        <v>75</v>
      </c>
      <c r="T800" s="36">
        <v>2.0499999999999998</v>
      </c>
      <c r="U800" s="36">
        <v>2.67</v>
      </c>
      <c r="V800" s="36">
        <v>97.67</v>
      </c>
      <c r="W800" s="36">
        <v>97.67</v>
      </c>
      <c r="X800" s="36">
        <v>6</v>
      </c>
      <c r="Y800" s="36">
        <v>0.17</v>
      </c>
      <c r="Z800" s="36">
        <v>3041</v>
      </c>
      <c r="AA800" s="36">
        <v>2971</v>
      </c>
      <c r="AB800" s="36">
        <v>97.7</v>
      </c>
      <c r="AC800" s="36">
        <v>1807</v>
      </c>
      <c r="AD800" s="36">
        <v>1787</v>
      </c>
      <c r="AE800" s="36">
        <v>98.89</v>
      </c>
      <c r="AF800" s="36">
        <v>31.150600000000001</v>
      </c>
      <c r="AG800" s="36">
        <v>30.8353</v>
      </c>
      <c r="AH800" s="36">
        <v>100.49</v>
      </c>
      <c r="AI800" s="36">
        <v>98.987819999999999</v>
      </c>
      <c r="AJ800" s="46">
        <f t="shared" ca="1" si="13"/>
        <v>4</v>
      </c>
      <c r="AK800" s="47">
        <v>0.25178346621905162</v>
      </c>
      <c r="AL800" s="48">
        <v>85.091599999999943</v>
      </c>
      <c r="AM800" s="1">
        <v>0</v>
      </c>
      <c r="AN800" s="1">
        <v>0</v>
      </c>
      <c r="AO800" s="1">
        <v>1</v>
      </c>
      <c r="AP800" s="1">
        <v>0</v>
      </c>
      <c r="AQ800" s="1">
        <v>0</v>
      </c>
      <c r="AR800" s="36">
        <v>0</v>
      </c>
      <c r="AS800" s="36">
        <v>1</v>
      </c>
      <c r="AT800" s="36">
        <v>0</v>
      </c>
      <c r="AU800" s="36">
        <v>3</v>
      </c>
    </row>
    <row r="801" spans="1:47">
      <c r="A801" s="49">
        <v>41912.75</v>
      </c>
      <c r="B801" s="36" t="s">
        <v>112</v>
      </c>
      <c r="C801" s="36" t="s">
        <v>119</v>
      </c>
      <c r="D801" s="36" t="s">
        <v>473</v>
      </c>
      <c r="E801" s="36" t="s">
        <v>120</v>
      </c>
      <c r="F801" s="36" t="s">
        <v>474</v>
      </c>
      <c r="G801" s="36">
        <v>3</v>
      </c>
      <c r="H801" s="36">
        <v>48</v>
      </c>
      <c r="I801" s="36">
        <v>16</v>
      </c>
      <c r="J801" s="36">
        <v>9.8279999999999994</v>
      </c>
      <c r="K801" s="36">
        <v>5874</v>
      </c>
      <c r="L801" s="36">
        <v>0</v>
      </c>
      <c r="M801" s="36">
        <v>0</v>
      </c>
      <c r="N801" s="36">
        <v>5382</v>
      </c>
      <c r="O801" s="36">
        <v>11</v>
      </c>
      <c r="P801" s="36">
        <v>0.2</v>
      </c>
      <c r="Q801" s="36">
        <v>2181</v>
      </c>
      <c r="R801" s="36">
        <v>2136</v>
      </c>
      <c r="S801" s="36">
        <v>8</v>
      </c>
      <c r="T801" s="36">
        <v>0.37</v>
      </c>
      <c r="U801" s="36">
        <v>4.49</v>
      </c>
      <c r="V801" s="36">
        <v>97.74</v>
      </c>
      <c r="W801" s="36">
        <v>97.94</v>
      </c>
      <c r="X801" s="36">
        <v>17</v>
      </c>
      <c r="Y801" s="36">
        <v>0.8</v>
      </c>
      <c r="Z801" s="36">
        <v>48</v>
      </c>
      <c r="AA801" s="36">
        <v>45</v>
      </c>
      <c r="AB801" s="36">
        <v>93.75</v>
      </c>
      <c r="AC801" s="36">
        <v>45</v>
      </c>
      <c r="AD801" s="36">
        <v>44</v>
      </c>
      <c r="AE801" s="36">
        <v>97.78</v>
      </c>
      <c r="AF801" s="36">
        <v>18.363600000000002</v>
      </c>
      <c r="AG801" s="36">
        <v>18.102499999999999</v>
      </c>
      <c r="AH801" s="36">
        <v>186.85</v>
      </c>
      <c r="AI801" s="36">
        <v>98.57817</v>
      </c>
      <c r="AJ801" s="46">
        <f t="shared" ca="1" si="13"/>
        <v>4</v>
      </c>
      <c r="AK801" s="47">
        <v>0.79625292740046849</v>
      </c>
      <c r="AL801" s="48">
        <v>49.290600000000111</v>
      </c>
      <c r="AM801" s="1">
        <v>0</v>
      </c>
      <c r="AN801" s="1">
        <v>0</v>
      </c>
      <c r="AO801" s="1">
        <v>1</v>
      </c>
      <c r="AP801" s="1">
        <v>0</v>
      </c>
      <c r="AQ801" s="1">
        <v>0</v>
      </c>
      <c r="AR801" s="36">
        <v>0</v>
      </c>
      <c r="AS801" s="36">
        <v>1</v>
      </c>
      <c r="AT801" s="36">
        <v>0</v>
      </c>
      <c r="AU801" s="36">
        <v>2</v>
      </c>
    </row>
    <row r="802" spans="1:47">
      <c r="A802" s="49">
        <v>41912.75</v>
      </c>
      <c r="B802" s="36" t="s">
        <v>112</v>
      </c>
      <c r="C802" s="36" t="s">
        <v>113</v>
      </c>
      <c r="D802" s="36" t="s">
        <v>222</v>
      </c>
      <c r="E802" s="36" t="s">
        <v>116</v>
      </c>
      <c r="F802" s="36" t="s">
        <v>458</v>
      </c>
      <c r="G802" s="36">
        <v>4</v>
      </c>
      <c r="H802" s="36">
        <v>40</v>
      </c>
      <c r="I802" s="36">
        <v>25</v>
      </c>
      <c r="J802" s="36">
        <v>17.510000000000002</v>
      </c>
      <c r="K802" s="36">
        <v>3284</v>
      </c>
      <c r="L802" s="36">
        <v>0</v>
      </c>
      <c r="M802" s="36">
        <v>0</v>
      </c>
      <c r="N802" s="36">
        <v>2868</v>
      </c>
      <c r="O802" s="36">
        <v>0</v>
      </c>
      <c r="P802" s="36">
        <v>0</v>
      </c>
      <c r="Q802" s="36">
        <v>1192</v>
      </c>
      <c r="R802" s="36">
        <v>1163</v>
      </c>
      <c r="S802" s="36">
        <v>0</v>
      </c>
      <c r="T802" s="36">
        <v>0</v>
      </c>
      <c r="U802" s="36">
        <v>8.19</v>
      </c>
      <c r="V802" s="36">
        <v>97.57</v>
      </c>
      <c r="W802" s="36">
        <v>97.57</v>
      </c>
      <c r="X802" s="36">
        <v>40</v>
      </c>
      <c r="Y802" s="36">
        <v>3.44</v>
      </c>
      <c r="Z802" s="36">
        <v>317</v>
      </c>
      <c r="AA802" s="36">
        <v>309</v>
      </c>
      <c r="AB802" s="36">
        <v>97.48</v>
      </c>
      <c r="AC802" s="36">
        <v>285</v>
      </c>
      <c r="AD802" s="36">
        <v>260</v>
      </c>
      <c r="AE802" s="36">
        <v>91.23</v>
      </c>
      <c r="AF802" s="36">
        <v>15.758100000000001</v>
      </c>
      <c r="AG802" s="36">
        <v>9.4</v>
      </c>
      <c r="AH802" s="36">
        <v>89.99</v>
      </c>
      <c r="AI802" s="36">
        <v>59.651859999999999</v>
      </c>
      <c r="AJ802" s="46">
        <f t="shared" ca="1" si="13"/>
        <v>4</v>
      </c>
      <c r="AK802" s="47">
        <v>3.5906642728904847</v>
      </c>
      <c r="AL802" s="48">
        <v>28.96560000000008</v>
      </c>
      <c r="AM802" s="1">
        <v>0</v>
      </c>
      <c r="AN802" s="1">
        <v>0</v>
      </c>
      <c r="AO802" s="1">
        <v>2</v>
      </c>
      <c r="AP802" s="1">
        <v>0</v>
      </c>
      <c r="AQ802" s="1">
        <v>0</v>
      </c>
      <c r="AR802" s="36">
        <v>1</v>
      </c>
      <c r="AS802" s="36">
        <v>1</v>
      </c>
      <c r="AT802" s="36">
        <v>5</v>
      </c>
      <c r="AU802" s="36">
        <v>3</v>
      </c>
    </row>
    <row r="803" spans="1:47">
      <c r="A803" s="49">
        <v>41912.75</v>
      </c>
      <c r="B803" s="36" t="s">
        <v>112</v>
      </c>
      <c r="C803" s="36" t="s">
        <v>113</v>
      </c>
      <c r="D803" s="36" t="s">
        <v>1375</v>
      </c>
      <c r="E803" s="36" t="s">
        <v>116</v>
      </c>
      <c r="F803" s="36" t="s">
        <v>1376</v>
      </c>
      <c r="G803" s="36">
        <v>3</v>
      </c>
      <c r="H803" s="36">
        <v>48</v>
      </c>
      <c r="I803" s="36">
        <v>15</v>
      </c>
      <c r="J803" s="36">
        <v>9.01</v>
      </c>
      <c r="K803" s="36">
        <v>2172</v>
      </c>
      <c r="L803" s="36">
        <v>0</v>
      </c>
      <c r="M803" s="36">
        <v>0</v>
      </c>
      <c r="N803" s="36">
        <v>2074</v>
      </c>
      <c r="O803" s="36">
        <v>0</v>
      </c>
      <c r="P803" s="36">
        <v>0</v>
      </c>
      <c r="Q803" s="36">
        <v>585</v>
      </c>
      <c r="R803" s="36">
        <v>571</v>
      </c>
      <c r="S803" s="36">
        <v>0</v>
      </c>
      <c r="T803" s="36">
        <v>0</v>
      </c>
      <c r="U803" s="36">
        <v>16.690000000000001</v>
      </c>
      <c r="V803" s="36">
        <v>97.61</v>
      </c>
      <c r="W803" s="36">
        <v>97.61</v>
      </c>
      <c r="X803" s="36">
        <v>1</v>
      </c>
      <c r="Y803" s="36">
        <v>0.18</v>
      </c>
      <c r="Z803" s="36">
        <v>63</v>
      </c>
      <c r="AA803" s="36">
        <v>62</v>
      </c>
      <c r="AB803" s="36">
        <v>98.41</v>
      </c>
      <c r="AC803" s="36">
        <v>66</v>
      </c>
      <c r="AD803" s="36">
        <v>62</v>
      </c>
      <c r="AE803" s="36">
        <v>93.94</v>
      </c>
      <c r="AF803" s="36">
        <v>7.7903000000000002</v>
      </c>
      <c r="AG803" s="36">
        <v>7.7419000000000002</v>
      </c>
      <c r="AH803" s="36">
        <v>86.46</v>
      </c>
      <c r="AI803" s="36">
        <v>99.378720000000001</v>
      </c>
      <c r="AJ803" s="46">
        <f t="shared" ca="1" si="13"/>
        <v>4</v>
      </c>
      <c r="AK803" s="47">
        <v>0.17513134851138354</v>
      </c>
      <c r="AL803" s="48">
        <v>13.981500000000004</v>
      </c>
      <c r="AM803" s="1">
        <v>0</v>
      </c>
      <c r="AN803" s="1">
        <v>0</v>
      </c>
      <c r="AO803" s="1">
        <v>1</v>
      </c>
      <c r="AP803" s="1">
        <v>0</v>
      </c>
      <c r="AQ803" s="1">
        <v>0</v>
      </c>
      <c r="AR803" s="36">
        <v>0</v>
      </c>
      <c r="AS803" s="36">
        <v>1</v>
      </c>
      <c r="AT803" s="36">
        <v>0</v>
      </c>
      <c r="AU803" s="36">
        <v>1</v>
      </c>
    </row>
    <row r="804" spans="1:47">
      <c r="A804" s="49">
        <v>41912.75</v>
      </c>
      <c r="B804" s="36" t="s">
        <v>112</v>
      </c>
      <c r="C804" s="36" t="s">
        <v>113</v>
      </c>
      <c r="D804" s="36" t="s">
        <v>553</v>
      </c>
      <c r="E804" s="36" t="s">
        <v>115</v>
      </c>
      <c r="F804" s="36" t="s">
        <v>554</v>
      </c>
      <c r="G804" s="36">
        <v>4</v>
      </c>
      <c r="H804" s="36">
        <v>56</v>
      </c>
      <c r="I804" s="36">
        <v>23</v>
      </c>
      <c r="J804" s="36">
        <v>15.76</v>
      </c>
      <c r="K804" s="36">
        <v>6439</v>
      </c>
      <c r="L804" s="36">
        <v>2</v>
      </c>
      <c r="M804" s="36">
        <v>0.03</v>
      </c>
      <c r="N804" s="36">
        <v>6147</v>
      </c>
      <c r="O804" s="36">
        <v>0</v>
      </c>
      <c r="P804" s="36">
        <v>0</v>
      </c>
      <c r="Q804" s="36">
        <v>2898</v>
      </c>
      <c r="R804" s="36">
        <v>2774</v>
      </c>
      <c r="S804" s="36">
        <v>106</v>
      </c>
      <c r="T804" s="36">
        <v>3.66</v>
      </c>
      <c r="U804" s="36">
        <v>3.3</v>
      </c>
      <c r="V804" s="36">
        <v>95.72</v>
      </c>
      <c r="W804" s="36">
        <v>95.72</v>
      </c>
      <c r="X804" s="36">
        <v>9</v>
      </c>
      <c r="Y804" s="36">
        <v>0.32</v>
      </c>
      <c r="Z804" s="36">
        <v>52</v>
      </c>
      <c r="AA804" s="36">
        <v>51</v>
      </c>
      <c r="AB804" s="36">
        <v>98.08</v>
      </c>
      <c r="AC804" s="36">
        <v>37</v>
      </c>
      <c r="AD804" s="36">
        <v>35</v>
      </c>
      <c r="AE804" s="36">
        <v>94.59</v>
      </c>
      <c r="AF804" s="36">
        <v>36.074199999999998</v>
      </c>
      <c r="AG804" s="36">
        <v>31.116399999999999</v>
      </c>
      <c r="AH804" s="36">
        <v>228.9</v>
      </c>
      <c r="AI804" s="36">
        <v>86.256659999999997</v>
      </c>
      <c r="AJ804" s="46">
        <f t="shared" ca="1" si="13"/>
        <v>4</v>
      </c>
      <c r="AK804" s="47">
        <v>0.32632342277012327</v>
      </c>
      <c r="AL804" s="48">
        <v>124.03440000000005</v>
      </c>
      <c r="AM804" s="1">
        <v>0</v>
      </c>
      <c r="AN804" s="1">
        <v>0</v>
      </c>
      <c r="AO804" s="1">
        <v>1</v>
      </c>
      <c r="AP804" s="1">
        <v>0</v>
      </c>
      <c r="AQ804" s="1">
        <v>1</v>
      </c>
      <c r="AR804" s="36">
        <v>0</v>
      </c>
      <c r="AS804" s="36">
        <v>1</v>
      </c>
      <c r="AT804" s="36">
        <v>0</v>
      </c>
      <c r="AU804" s="36">
        <v>4</v>
      </c>
    </row>
    <row r="805" spans="1:47">
      <c r="A805" s="49">
        <v>41912.791666666664</v>
      </c>
      <c r="B805" s="36" t="s">
        <v>112</v>
      </c>
      <c r="C805" s="36" t="s">
        <v>113</v>
      </c>
      <c r="D805" s="36" t="s">
        <v>609</v>
      </c>
      <c r="E805" s="36" t="s">
        <v>115</v>
      </c>
      <c r="F805" s="36" t="s">
        <v>781</v>
      </c>
      <c r="G805" s="36">
        <v>4</v>
      </c>
      <c r="H805" s="36">
        <v>56</v>
      </c>
      <c r="I805" s="36">
        <v>23</v>
      </c>
      <c r="J805" s="36">
        <v>15.76</v>
      </c>
      <c r="K805" s="36">
        <v>7787</v>
      </c>
      <c r="L805" s="36">
        <v>0</v>
      </c>
      <c r="M805" s="36">
        <v>0</v>
      </c>
      <c r="N805" s="36">
        <v>7702</v>
      </c>
      <c r="O805" s="36">
        <v>0</v>
      </c>
      <c r="P805" s="36">
        <v>0</v>
      </c>
      <c r="Q805" s="36">
        <v>3792</v>
      </c>
      <c r="R805" s="36">
        <v>3095</v>
      </c>
      <c r="S805" s="36">
        <v>687</v>
      </c>
      <c r="T805" s="36">
        <v>18.11</v>
      </c>
      <c r="U805" s="36">
        <v>2.15</v>
      </c>
      <c r="V805" s="36">
        <v>81.62</v>
      </c>
      <c r="W805" s="36">
        <v>81.62</v>
      </c>
      <c r="X805" s="36">
        <v>0</v>
      </c>
      <c r="Y805" s="36">
        <v>0</v>
      </c>
      <c r="Z805" s="36">
        <v>282</v>
      </c>
      <c r="AA805" s="36">
        <v>270</v>
      </c>
      <c r="AB805" s="36">
        <v>95.74</v>
      </c>
      <c r="AC805" s="36">
        <v>96</v>
      </c>
      <c r="AD805" s="36">
        <v>95</v>
      </c>
      <c r="AE805" s="36">
        <v>98.96</v>
      </c>
      <c r="AF805" s="36">
        <v>45.6008</v>
      </c>
      <c r="AG805" s="36">
        <v>45.555300000000003</v>
      </c>
      <c r="AH805" s="36">
        <v>289.35000000000002</v>
      </c>
      <c r="AI805" s="36">
        <v>99.900220000000004</v>
      </c>
      <c r="AJ805" s="46">
        <f t="shared" ca="1" si="13"/>
        <v>4</v>
      </c>
      <c r="AK805" s="47">
        <v>0</v>
      </c>
      <c r="AL805" s="48">
        <v>696.96959999999979</v>
      </c>
      <c r="AM805" s="1">
        <v>0</v>
      </c>
      <c r="AN805" s="1">
        <v>1</v>
      </c>
      <c r="AO805" s="1">
        <v>2</v>
      </c>
      <c r="AP805" s="1">
        <v>0</v>
      </c>
      <c r="AQ805" s="1">
        <v>6</v>
      </c>
      <c r="AR805" s="36">
        <v>0</v>
      </c>
      <c r="AS805" s="36">
        <v>1</v>
      </c>
      <c r="AT805" s="36">
        <v>0</v>
      </c>
      <c r="AU805" s="36">
        <v>6</v>
      </c>
    </row>
    <row r="806" spans="1:47">
      <c r="A806" s="49">
        <v>41912.791666666664</v>
      </c>
      <c r="B806" s="36" t="s">
        <v>112</v>
      </c>
      <c r="C806" s="36" t="s">
        <v>113</v>
      </c>
      <c r="D806" s="36" t="s">
        <v>1377</v>
      </c>
      <c r="E806" s="36" t="s">
        <v>115</v>
      </c>
      <c r="F806" s="36" t="s">
        <v>1378</v>
      </c>
      <c r="G806" s="36">
        <v>2</v>
      </c>
      <c r="H806" s="36">
        <v>24</v>
      </c>
      <c r="I806" s="36">
        <v>12</v>
      </c>
      <c r="J806" s="36">
        <v>6.6150000000000002</v>
      </c>
      <c r="K806" s="36">
        <v>888</v>
      </c>
      <c r="L806" s="36">
        <v>0</v>
      </c>
      <c r="M806" s="36">
        <v>0</v>
      </c>
      <c r="N806" s="36">
        <v>865</v>
      </c>
      <c r="O806" s="36">
        <v>0</v>
      </c>
      <c r="P806" s="36">
        <v>0</v>
      </c>
      <c r="Q806" s="36">
        <v>444</v>
      </c>
      <c r="R806" s="36">
        <v>440</v>
      </c>
      <c r="S806" s="36">
        <v>0</v>
      </c>
      <c r="T806" s="36">
        <v>0</v>
      </c>
      <c r="U806" s="36">
        <v>22.32</v>
      </c>
      <c r="V806" s="36">
        <v>99.1</v>
      </c>
      <c r="W806" s="36">
        <v>99.1</v>
      </c>
      <c r="X806" s="36">
        <v>11</v>
      </c>
      <c r="Y806" s="36">
        <v>2.5</v>
      </c>
      <c r="Z806" s="36">
        <v>117</v>
      </c>
      <c r="AA806" s="36">
        <v>112</v>
      </c>
      <c r="AB806" s="36">
        <v>95.73</v>
      </c>
      <c r="AC806" s="36">
        <v>114</v>
      </c>
      <c r="AD806" s="36">
        <v>113</v>
      </c>
      <c r="AE806" s="36">
        <v>99.12</v>
      </c>
      <c r="AF806" s="36">
        <v>8.9277999999999995</v>
      </c>
      <c r="AG806" s="36">
        <v>7.2186000000000003</v>
      </c>
      <c r="AH806" s="36">
        <v>134.96</v>
      </c>
      <c r="AI806" s="36">
        <v>80.8553</v>
      </c>
      <c r="AJ806" s="46">
        <f t="shared" ca="1" si="13"/>
        <v>4</v>
      </c>
      <c r="AK806" s="47">
        <v>2.4943310657596371</v>
      </c>
      <c r="AL806" s="48">
        <v>3.9960000000000253</v>
      </c>
      <c r="AM806" s="1">
        <v>0</v>
      </c>
      <c r="AN806" s="1">
        <v>0</v>
      </c>
      <c r="AO806" s="1">
        <v>1</v>
      </c>
      <c r="AP806" s="1">
        <v>0</v>
      </c>
      <c r="AQ806" s="1">
        <v>0</v>
      </c>
      <c r="AR806" s="36">
        <v>1</v>
      </c>
      <c r="AS806" s="36">
        <v>0</v>
      </c>
      <c r="AT806" s="36">
        <v>1</v>
      </c>
      <c r="AU806" s="36">
        <v>0</v>
      </c>
    </row>
    <row r="807" spans="1:47">
      <c r="A807" s="49">
        <v>41912.791666666664</v>
      </c>
      <c r="B807" s="36" t="s">
        <v>112</v>
      </c>
      <c r="C807" s="36" t="s">
        <v>117</v>
      </c>
      <c r="D807" s="36" t="s">
        <v>228</v>
      </c>
      <c r="E807" s="36" t="s">
        <v>118</v>
      </c>
      <c r="F807" s="36" t="s">
        <v>229</v>
      </c>
      <c r="G807" s="36">
        <v>3</v>
      </c>
      <c r="H807" s="36">
        <v>24</v>
      </c>
      <c r="I807" s="36">
        <v>19</v>
      </c>
      <c r="J807" s="36">
        <v>12.33</v>
      </c>
      <c r="K807" s="36">
        <v>6133</v>
      </c>
      <c r="L807" s="36">
        <v>5</v>
      </c>
      <c r="M807" s="36">
        <v>0.08</v>
      </c>
      <c r="N807" s="36">
        <v>5934</v>
      </c>
      <c r="O807" s="36">
        <v>0</v>
      </c>
      <c r="P807" s="36">
        <v>0</v>
      </c>
      <c r="Q807" s="36">
        <v>2415</v>
      </c>
      <c r="R807" s="36">
        <v>2316</v>
      </c>
      <c r="S807" s="36">
        <v>85</v>
      </c>
      <c r="T807" s="36">
        <v>3.53</v>
      </c>
      <c r="U807" s="36">
        <v>3.97</v>
      </c>
      <c r="V807" s="36">
        <v>95.9</v>
      </c>
      <c r="W807" s="36">
        <v>95.9</v>
      </c>
      <c r="X807" s="36">
        <v>12</v>
      </c>
      <c r="Y807" s="36">
        <v>0.52</v>
      </c>
      <c r="Z807" s="36">
        <v>983</v>
      </c>
      <c r="AA807" s="36">
        <v>963</v>
      </c>
      <c r="AB807" s="36">
        <v>97.97</v>
      </c>
      <c r="AC807" s="36">
        <v>917</v>
      </c>
      <c r="AD807" s="36">
        <v>907</v>
      </c>
      <c r="AE807" s="36">
        <v>98.91</v>
      </c>
      <c r="AF807" s="36">
        <v>29.187200000000001</v>
      </c>
      <c r="AG807" s="36">
        <v>26.8139</v>
      </c>
      <c r="AH807" s="36">
        <v>236.72</v>
      </c>
      <c r="AI807" s="36">
        <v>91.868690000000001</v>
      </c>
      <c r="AJ807" s="46">
        <f t="shared" ca="1" si="13"/>
        <v>4</v>
      </c>
      <c r="AK807" s="47">
        <v>0.53097345132743357</v>
      </c>
      <c r="AL807" s="48">
        <v>99.014999999999858</v>
      </c>
      <c r="AM807" s="1">
        <v>0</v>
      </c>
      <c r="AN807" s="1">
        <v>0</v>
      </c>
      <c r="AO807" s="1">
        <v>1</v>
      </c>
      <c r="AP807" s="1">
        <v>0</v>
      </c>
      <c r="AQ807" s="1">
        <v>2</v>
      </c>
      <c r="AR807" s="36">
        <v>0</v>
      </c>
      <c r="AS807" s="36">
        <v>1</v>
      </c>
      <c r="AT807" s="36">
        <v>0</v>
      </c>
      <c r="AU807" s="36">
        <v>5</v>
      </c>
    </row>
    <row r="808" spans="1:47">
      <c r="A808" s="49">
        <v>41912.75</v>
      </c>
      <c r="B808" s="36" t="s">
        <v>112</v>
      </c>
      <c r="C808" s="36" t="s">
        <v>117</v>
      </c>
      <c r="D808" s="36" t="s">
        <v>969</v>
      </c>
      <c r="E808" s="36" t="s">
        <v>118</v>
      </c>
      <c r="F808" s="36" t="s">
        <v>970</v>
      </c>
      <c r="G808" s="36">
        <v>2</v>
      </c>
      <c r="H808" s="36">
        <v>32</v>
      </c>
      <c r="I808" s="36">
        <v>10</v>
      </c>
      <c r="J808" s="36">
        <v>5.0839999999999996</v>
      </c>
      <c r="K808" s="36">
        <v>3708</v>
      </c>
      <c r="L808" s="36">
        <v>0</v>
      </c>
      <c r="M808" s="36">
        <v>0</v>
      </c>
      <c r="N808" s="36">
        <v>3276</v>
      </c>
      <c r="O808" s="36">
        <v>1</v>
      </c>
      <c r="P808" s="36">
        <v>0.03</v>
      </c>
      <c r="Q808" s="36">
        <v>938</v>
      </c>
      <c r="R808" s="36">
        <v>911</v>
      </c>
      <c r="S808" s="36">
        <v>10</v>
      </c>
      <c r="T808" s="36">
        <v>1.07</v>
      </c>
      <c r="U808" s="36">
        <v>10.35</v>
      </c>
      <c r="V808" s="36">
        <v>97.09</v>
      </c>
      <c r="W808" s="36">
        <v>97.12</v>
      </c>
      <c r="X808" s="36">
        <v>2</v>
      </c>
      <c r="Y808" s="36">
        <v>0.22</v>
      </c>
      <c r="Z808" s="36">
        <v>9</v>
      </c>
      <c r="AA808" s="36">
        <v>9</v>
      </c>
      <c r="AB808" s="36">
        <v>100</v>
      </c>
      <c r="AC808" s="36">
        <v>7</v>
      </c>
      <c r="AD808" s="36">
        <v>7</v>
      </c>
      <c r="AE808" s="36">
        <v>100</v>
      </c>
      <c r="AF808" s="36">
        <v>12.3169</v>
      </c>
      <c r="AG808" s="36">
        <v>12.3169</v>
      </c>
      <c r="AH808" s="36">
        <v>242.27</v>
      </c>
      <c r="AI808" s="36">
        <v>100</v>
      </c>
      <c r="AJ808" s="46">
        <f t="shared" ca="1" si="13"/>
        <v>4</v>
      </c>
      <c r="AK808" s="47">
        <v>0.22002200220022</v>
      </c>
      <c r="AL808" s="48">
        <v>27.295799999999968</v>
      </c>
      <c r="AM808" s="1">
        <v>0</v>
      </c>
      <c r="AN808" s="1">
        <v>0</v>
      </c>
      <c r="AO808" s="1">
        <v>1</v>
      </c>
      <c r="AP808" s="1">
        <v>0</v>
      </c>
      <c r="AQ808" s="1">
        <v>1</v>
      </c>
      <c r="AR808" s="36">
        <v>0</v>
      </c>
      <c r="AS808" s="36">
        <v>1</v>
      </c>
      <c r="AT808" s="36">
        <v>0</v>
      </c>
      <c r="AU808" s="36">
        <v>5</v>
      </c>
    </row>
    <row r="809" spans="1:47">
      <c r="A809" s="49">
        <v>41912.75</v>
      </c>
      <c r="B809" s="36" t="s">
        <v>112</v>
      </c>
      <c r="C809" s="36" t="s">
        <v>23</v>
      </c>
      <c r="D809" s="36" t="s">
        <v>1379</v>
      </c>
      <c r="E809" s="36" t="s">
        <v>115</v>
      </c>
      <c r="F809" s="36" t="s">
        <v>1380</v>
      </c>
      <c r="G809" s="36">
        <v>2</v>
      </c>
      <c r="H809" s="36">
        <v>24</v>
      </c>
      <c r="I809" s="36">
        <v>12</v>
      </c>
      <c r="J809" s="36">
        <v>6.6150000000000002</v>
      </c>
      <c r="K809" s="36">
        <v>1987</v>
      </c>
      <c r="L809" s="36">
        <v>0</v>
      </c>
      <c r="M809" s="36">
        <v>0</v>
      </c>
      <c r="N809" s="36">
        <v>1904</v>
      </c>
      <c r="O809" s="36">
        <v>0</v>
      </c>
      <c r="P809" s="36">
        <v>0</v>
      </c>
      <c r="Q809" s="36">
        <v>733</v>
      </c>
      <c r="R809" s="36">
        <v>716</v>
      </c>
      <c r="S809" s="36">
        <v>0</v>
      </c>
      <c r="T809" s="36">
        <v>0</v>
      </c>
      <c r="U809" s="36">
        <v>13.33</v>
      </c>
      <c r="V809" s="36">
        <v>97.68</v>
      </c>
      <c r="W809" s="36">
        <v>97.68</v>
      </c>
      <c r="X809" s="36">
        <v>2</v>
      </c>
      <c r="Y809" s="36">
        <v>0.28000000000000003</v>
      </c>
      <c r="Z809" s="36">
        <v>171</v>
      </c>
      <c r="AA809" s="36">
        <v>168</v>
      </c>
      <c r="AB809" s="36">
        <v>98.25</v>
      </c>
      <c r="AC809" s="36">
        <v>148</v>
      </c>
      <c r="AD809" s="36">
        <v>147</v>
      </c>
      <c r="AE809" s="36">
        <v>99.32</v>
      </c>
      <c r="AF809" s="36">
        <v>8.5749999999999993</v>
      </c>
      <c r="AG809" s="36">
        <v>8.5103000000000009</v>
      </c>
      <c r="AH809" s="36">
        <v>129.63</v>
      </c>
      <c r="AI809" s="36">
        <v>99.245480000000001</v>
      </c>
      <c r="AJ809" s="46">
        <f t="shared" ca="1" si="13"/>
        <v>4</v>
      </c>
      <c r="AK809" s="47">
        <v>0.28776978417266186</v>
      </c>
      <c r="AL809" s="48">
        <v>17.005599999999948</v>
      </c>
      <c r="AM809" s="1">
        <v>0</v>
      </c>
      <c r="AN809" s="1">
        <v>0</v>
      </c>
      <c r="AO809" s="1">
        <v>1</v>
      </c>
      <c r="AP809" s="1">
        <v>0</v>
      </c>
      <c r="AQ809" s="1">
        <v>0</v>
      </c>
      <c r="AR809" s="36">
        <v>0</v>
      </c>
      <c r="AS809" s="36">
        <v>1</v>
      </c>
      <c r="AT809" s="36">
        <v>0</v>
      </c>
      <c r="AU809" s="36">
        <v>1</v>
      </c>
    </row>
    <row r="810" spans="1:47">
      <c r="A810" s="49">
        <v>41912.75</v>
      </c>
      <c r="B810" s="36" t="s">
        <v>112</v>
      </c>
      <c r="C810" s="36" t="s">
        <v>119</v>
      </c>
      <c r="D810" s="36" t="s">
        <v>924</v>
      </c>
      <c r="E810" s="36" t="s">
        <v>120</v>
      </c>
      <c r="F810" s="36" t="s">
        <v>925</v>
      </c>
      <c r="G810" s="36">
        <v>5</v>
      </c>
      <c r="H810" s="36">
        <v>48</v>
      </c>
      <c r="I810" s="36">
        <v>32</v>
      </c>
      <c r="J810" s="36">
        <v>23.73</v>
      </c>
      <c r="K810" s="36">
        <v>12064</v>
      </c>
      <c r="L810" s="36">
        <v>0</v>
      </c>
      <c r="M810" s="36">
        <v>0</v>
      </c>
      <c r="N810" s="36">
        <v>10599</v>
      </c>
      <c r="O810" s="36">
        <v>0</v>
      </c>
      <c r="P810" s="36">
        <v>0</v>
      </c>
      <c r="Q810" s="36">
        <v>3667</v>
      </c>
      <c r="R810" s="36">
        <v>3593</v>
      </c>
      <c r="S810" s="36">
        <v>0</v>
      </c>
      <c r="T810" s="36">
        <v>0</v>
      </c>
      <c r="U810" s="36">
        <v>2.67</v>
      </c>
      <c r="V810" s="36">
        <v>97.98</v>
      </c>
      <c r="W810" s="36">
        <v>97.98</v>
      </c>
      <c r="X810" s="36">
        <v>36</v>
      </c>
      <c r="Y810" s="36">
        <v>1</v>
      </c>
      <c r="Z810" s="36">
        <v>889</v>
      </c>
      <c r="AA810" s="36">
        <v>816</v>
      </c>
      <c r="AB810" s="36">
        <v>91.79</v>
      </c>
      <c r="AC810" s="36">
        <v>558</v>
      </c>
      <c r="AD810" s="36">
        <v>434</v>
      </c>
      <c r="AE810" s="36">
        <v>77.78</v>
      </c>
      <c r="AF810" s="36">
        <v>28.2133</v>
      </c>
      <c r="AG810" s="36">
        <v>19.0806</v>
      </c>
      <c r="AH810" s="36">
        <v>118.89</v>
      </c>
      <c r="AI810" s="36">
        <v>67.629810000000006</v>
      </c>
      <c r="AJ810" s="46">
        <f t="shared" ca="1" si="13"/>
        <v>4</v>
      </c>
      <c r="AK810" s="47">
        <v>1.1211460604173156</v>
      </c>
      <c r="AL810" s="48">
        <v>74.07339999999985</v>
      </c>
      <c r="AM810" s="1">
        <v>0</v>
      </c>
      <c r="AN810" s="1">
        <v>0</v>
      </c>
      <c r="AO810" s="1">
        <v>1</v>
      </c>
      <c r="AP810" s="1">
        <v>0</v>
      </c>
      <c r="AQ810" s="1">
        <v>0</v>
      </c>
      <c r="AR810" s="36">
        <v>0</v>
      </c>
      <c r="AS810" s="36">
        <v>1</v>
      </c>
      <c r="AT810" s="36">
        <v>0</v>
      </c>
      <c r="AU810" s="36">
        <v>2</v>
      </c>
    </row>
    <row r="811" spans="1:47">
      <c r="A811" s="49">
        <v>41912.75</v>
      </c>
      <c r="B811" s="36" t="s">
        <v>112</v>
      </c>
      <c r="C811" s="36" t="s">
        <v>113</v>
      </c>
      <c r="D811" s="36" t="s">
        <v>1047</v>
      </c>
      <c r="E811" s="36" t="s">
        <v>115</v>
      </c>
      <c r="F811" s="36" t="s">
        <v>1048</v>
      </c>
      <c r="G811" s="36">
        <v>4</v>
      </c>
      <c r="H811" s="36">
        <v>56</v>
      </c>
      <c r="I811" s="36">
        <v>23</v>
      </c>
      <c r="J811" s="36">
        <v>15.76</v>
      </c>
      <c r="K811" s="36">
        <v>6148</v>
      </c>
      <c r="L811" s="36">
        <v>0</v>
      </c>
      <c r="M811" s="36">
        <v>0</v>
      </c>
      <c r="N811" s="36">
        <v>5687</v>
      </c>
      <c r="O811" s="36">
        <v>0</v>
      </c>
      <c r="P811" s="36">
        <v>0</v>
      </c>
      <c r="Q811" s="36">
        <v>2285</v>
      </c>
      <c r="R811" s="36">
        <v>2229</v>
      </c>
      <c r="S811" s="36">
        <v>0</v>
      </c>
      <c r="T811" s="36">
        <v>0</v>
      </c>
      <c r="U811" s="36">
        <v>4.2699999999999996</v>
      </c>
      <c r="V811" s="36">
        <v>97.55</v>
      </c>
      <c r="W811" s="36">
        <v>97.55</v>
      </c>
      <c r="X811" s="36">
        <v>6</v>
      </c>
      <c r="Y811" s="36">
        <v>0.27</v>
      </c>
      <c r="Z811" s="36">
        <v>599</v>
      </c>
      <c r="AA811" s="36">
        <v>569</v>
      </c>
      <c r="AB811" s="36">
        <v>94.99</v>
      </c>
      <c r="AC811" s="36">
        <v>496</v>
      </c>
      <c r="AD811" s="36">
        <v>483</v>
      </c>
      <c r="AE811" s="36">
        <v>97.38</v>
      </c>
      <c r="AF811" s="36">
        <v>22.8111</v>
      </c>
      <c r="AG811" s="36">
        <v>22.785799999999998</v>
      </c>
      <c r="AH811" s="36">
        <v>144.74</v>
      </c>
      <c r="AI811" s="36">
        <v>99.889089999999996</v>
      </c>
      <c r="AJ811" s="46">
        <f t="shared" ca="1" si="13"/>
        <v>4</v>
      </c>
      <c r="AK811" s="47">
        <v>0.27998133457769481</v>
      </c>
      <c r="AL811" s="48">
        <v>55.982500000000066</v>
      </c>
      <c r="AM811" s="1">
        <v>0</v>
      </c>
      <c r="AN811" s="1">
        <v>0</v>
      </c>
      <c r="AO811" s="1">
        <v>1</v>
      </c>
      <c r="AP811" s="1">
        <v>0</v>
      </c>
      <c r="AQ811" s="1">
        <v>0</v>
      </c>
      <c r="AR811" s="36">
        <v>0</v>
      </c>
      <c r="AS811" s="36">
        <v>1</v>
      </c>
      <c r="AT811" s="36">
        <v>0</v>
      </c>
      <c r="AU811" s="36">
        <v>2</v>
      </c>
    </row>
    <row r="812" spans="1:47">
      <c r="A812" s="49">
        <v>41912.833333333336</v>
      </c>
      <c r="B812" s="36" t="s">
        <v>112</v>
      </c>
      <c r="C812" s="36" t="s">
        <v>113</v>
      </c>
      <c r="D812" s="36" t="s">
        <v>210</v>
      </c>
      <c r="E812" s="36" t="s">
        <v>116</v>
      </c>
      <c r="F812" s="36" t="s">
        <v>211</v>
      </c>
      <c r="G812" s="36">
        <v>2</v>
      </c>
      <c r="H812" s="36">
        <v>32</v>
      </c>
      <c r="I812" s="36">
        <v>10</v>
      </c>
      <c r="J812" s="36">
        <v>5.0839999999999996</v>
      </c>
      <c r="K812" s="36">
        <v>1299</v>
      </c>
      <c r="L812" s="36">
        <v>0</v>
      </c>
      <c r="M812" s="36">
        <v>0</v>
      </c>
      <c r="N812" s="36">
        <v>1224</v>
      </c>
      <c r="O812" s="36">
        <v>0</v>
      </c>
      <c r="P812" s="36">
        <v>0</v>
      </c>
      <c r="Q812" s="36">
        <v>210</v>
      </c>
      <c r="R812" s="36">
        <v>174</v>
      </c>
      <c r="S812" s="36">
        <v>0</v>
      </c>
      <c r="T812" s="36">
        <v>0</v>
      </c>
      <c r="U812" s="36">
        <v>39.46</v>
      </c>
      <c r="V812" s="36">
        <v>82.86</v>
      </c>
      <c r="W812" s="36">
        <v>82.86</v>
      </c>
      <c r="X812" s="36">
        <v>3</v>
      </c>
      <c r="Y812" s="36">
        <v>1.72</v>
      </c>
      <c r="Z812" s="36">
        <v>154</v>
      </c>
      <c r="AA812" s="36">
        <v>151</v>
      </c>
      <c r="AB812" s="36">
        <v>98.05</v>
      </c>
      <c r="AC812" s="36">
        <v>335</v>
      </c>
      <c r="AD812" s="36">
        <v>168</v>
      </c>
      <c r="AE812" s="36">
        <v>50.15</v>
      </c>
      <c r="AF812" s="36">
        <v>3.7507999999999999</v>
      </c>
      <c r="AG812" s="36">
        <v>0.71579999999999999</v>
      </c>
      <c r="AH812" s="36">
        <v>73.78</v>
      </c>
      <c r="AI812" s="36">
        <v>19.083929999999999</v>
      </c>
      <c r="AJ812" s="46">
        <f t="shared" ca="1" si="13"/>
        <v>4</v>
      </c>
      <c r="AK812" s="47">
        <v>1.5706806282722512</v>
      </c>
      <c r="AL812" s="48">
        <v>35.994</v>
      </c>
      <c r="AM812" s="1">
        <v>0</v>
      </c>
      <c r="AN812" s="1">
        <v>1</v>
      </c>
      <c r="AO812" s="1">
        <v>2</v>
      </c>
      <c r="AP812" s="1">
        <v>0</v>
      </c>
      <c r="AQ812" s="1">
        <v>7</v>
      </c>
      <c r="AR812" s="36">
        <v>0</v>
      </c>
      <c r="AS812" s="36">
        <v>1</v>
      </c>
      <c r="AT812" s="36">
        <v>4</v>
      </c>
      <c r="AU812" s="36">
        <v>7</v>
      </c>
    </row>
    <row r="813" spans="1:47">
      <c r="A813" s="49">
        <v>41912.791666666664</v>
      </c>
      <c r="B813" s="36" t="s">
        <v>112</v>
      </c>
      <c r="C813" s="36" t="s">
        <v>113</v>
      </c>
      <c r="D813" s="36" t="s">
        <v>808</v>
      </c>
      <c r="E813" s="36" t="s">
        <v>116</v>
      </c>
      <c r="F813" s="36" t="s">
        <v>809</v>
      </c>
      <c r="G813" s="36">
        <v>4</v>
      </c>
      <c r="H813" s="36">
        <v>56</v>
      </c>
      <c r="I813" s="36">
        <v>24</v>
      </c>
      <c r="J813" s="36">
        <v>16.63</v>
      </c>
      <c r="K813" s="36">
        <v>2850</v>
      </c>
      <c r="L813" s="36">
        <v>0</v>
      </c>
      <c r="M813" s="36">
        <v>0</v>
      </c>
      <c r="N813" s="36">
        <v>2401</v>
      </c>
      <c r="O813" s="36">
        <v>0</v>
      </c>
      <c r="P813" s="36">
        <v>0</v>
      </c>
      <c r="Q813" s="36">
        <v>1014</v>
      </c>
      <c r="R813" s="36">
        <v>993</v>
      </c>
      <c r="S813" s="36">
        <v>0</v>
      </c>
      <c r="T813" s="36">
        <v>0</v>
      </c>
      <c r="U813" s="36">
        <v>9.66</v>
      </c>
      <c r="V813" s="36">
        <v>97.93</v>
      </c>
      <c r="W813" s="36">
        <v>97.93</v>
      </c>
      <c r="X813" s="36">
        <v>6</v>
      </c>
      <c r="Y813" s="36">
        <v>0.6</v>
      </c>
      <c r="Z813" s="36">
        <v>16</v>
      </c>
      <c r="AA813" s="36">
        <v>16</v>
      </c>
      <c r="AB813" s="36">
        <v>100</v>
      </c>
      <c r="AC813" s="36">
        <v>20</v>
      </c>
      <c r="AD813" s="36">
        <v>20</v>
      </c>
      <c r="AE813" s="36">
        <v>100</v>
      </c>
      <c r="AF813" s="36">
        <v>19.137799999999999</v>
      </c>
      <c r="AG813" s="36">
        <v>16.662199999999999</v>
      </c>
      <c r="AH813" s="36">
        <v>115.08</v>
      </c>
      <c r="AI813" s="36">
        <v>87.064350000000005</v>
      </c>
      <c r="AJ813" s="46">
        <f t="shared" ca="1" si="13"/>
        <v>4</v>
      </c>
      <c r="AK813" s="47">
        <v>0.60180541624874617</v>
      </c>
      <c r="AL813" s="48">
        <v>20.989799999999931</v>
      </c>
      <c r="AM813" s="1">
        <v>0</v>
      </c>
      <c r="AN813" s="1">
        <v>0</v>
      </c>
      <c r="AO813" s="1">
        <v>1</v>
      </c>
      <c r="AP813" s="1">
        <v>0</v>
      </c>
      <c r="AQ813" s="1">
        <v>0</v>
      </c>
      <c r="AR813" s="36">
        <v>0</v>
      </c>
      <c r="AS813" s="36">
        <v>1</v>
      </c>
      <c r="AT813" s="36">
        <v>0</v>
      </c>
      <c r="AU813" s="36">
        <v>2</v>
      </c>
    </row>
    <row r="814" spans="1:47">
      <c r="A814" s="49">
        <v>41912.791666666664</v>
      </c>
      <c r="B814" s="36" t="s">
        <v>112</v>
      </c>
      <c r="C814" s="36" t="s">
        <v>113</v>
      </c>
      <c r="D814" s="36" t="s">
        <v>648</v>
      </c>
      <c r="E814" s="36" t="s">
        <v>116</v>
      </c>
      <c r="F814" s="36" t="s">
        <v>649</v>
      </c>
      <c r="G814" s="36">
        <v>3</v>
      </c>
      <c r="H814" s="36">
        <v>32</v>
      </c>
      <c r="I814" s="36">
        <v>19</v>
      </c>
      <c r="J814" s="36">
        <v>12.33</v>
      </c>
      <c r="K814" s="36">
        <v>628</v>
      </c>
      <c r="L814" s="36">
        <v>0</v>
      </c>
      <c r="M814" s="36">
        <v>0</v>
      </c>
      <c r="N814" s="36">
        <v>561</v>
      </c>
      <c r="O814" s="36">
        <v>0</v>
      </c>
      <c r="P814" s="36">
        <v>0</v>
      </c>
      <c r="Q814" s="36">
        <v>229</v>
      </c>
      <c r="R814" s="36">
        <v>229</v>
      </c>
      <c r="S814" s="36">
        <v>0</v>
      </c>
      <c r="T814" s="36">
        <v>0</v>
      </c>
      <c r="U814" s="36">
        <v>43.67</v>
      </c>
      <c r="V814" s="36">
        <v>100</v>
      </c>
      <c r="W814" s="36">
        <v>100</v>
      </c>
      <c r="X814" s="36">
        <v>7</v>
      </c>
      <c r="Y814" s="36">
        <v>3.06</v>
      </c>
      <c r="Z814" s="36">
        <v>12</v>
      </c>
      <c r="AA814" s="36">
        <v>12</v>
      </c>
      <c r="AB814" s="36">
        <v>100</v>
      </c>
      <c r="AC814" s="36">
        <v>11</v>
      </c>
      <c r="AD814" s="36">
        <v>11</v>
      </c>
      <c r="AE814" s="36">
        <v>100</v>
      </c>
      <c r="AF814" s="36">
        <v>4.8475000000000001</v>
      </c>
      <c r="AG814" s="36">
        <v>4.58E-2</v>
      </c>
      <c r="AH814" s="36">
        <v>39.31</v>
      </c>
      <c r="AI814" s="36">
        <v>0.94481689999999996</v>
      </c>
      <c r="AJ814" s="46">
        <f t="shared" ca="1" si="13"/>
        <v>4</v>
      </c>
      <c r="AK814" s="47">
        <v>3.070175438596491</v>
      </c>
      <c r="AL814" s="48">
        <v>0</v>
      </c>
      <c r="AM814" s="1">
        <v>0</v>
      </c>
      <c r="AN814" s="1">
        <v>0</v>
      </c>
      <c r="AO814" s="1">
        <v>1</v>
      </c>
      <c r="AP814" s="1">
        <v>0</v>
      </c>
      <c r="AQ814" s="1">
        <v>0</v>
      </c>
      <c r="AR814" s="36">
        <v>1</v>
      </c>
      <c r="AS814" s="36">
        <v>0</v>
      </c>
      <c r="AT814" s="36">
        <v>2</v>
      </c>
      <c r="AU814" s="36">
        <v>0</v>
      </c>
    </row>
    <row r="815" spans="1:47">
      <c r="A815" s="49">
        <v>41912.791666666664</v>
      </c>
      <c r="B815" s="36" t="s">
        <v>112</v>
      </c>
      <c r="C815" s="36" t="s">
        <v>113</v>
      </c>
      <c r="D815" s="36" t="s">
        <v>1381</v>
      </c>
      <c r="E815" s="36" t="s">
        <v>116</v>
      </c>
      <c r="F815" s="36" t="s">
        <v>1382</v>
      </c>
      <c r="G815" s="36">
        <v>2</v>
      </c>
      <c r="H815" s="36">
        <v>24</v>
      </c>
      <c r="I815" s="36">
        <v>12</v>
      </c>
      <c r="J815" s="36">
        <v>6.6150000000000002</v>
      </c>
      <c r="K815" s="36">
        <v>979</v>
      </c>
      <c r="L815" s="36">
        <v>0</v>
      </c>
      <c r="M815" s="36">
        <v>0</v>
      </c>
      <c r="N815" s="36">
        <v>842</v>
      </c>
      <c r="O815" s="36">
        <v>0</v>
      </c>
      <c r="P815" s="36">
        <v>0</v>
      </c>
      <c r="Q815" s="36">
        <v>313</v>
      </c>
      <c r="R815" s="36">
        <v>312</v>
      </c>
      <c r="S815" s="36">
        <v>0</v>
      </c>
      <c r="T815" s="36">
        <v>0</v>
      </c>
      <c r="U815" s="36">
        <v>31.85</v>
      </c>
      <c r="V815" s="36">
        <v>99.68</v>
      </c>
      <c r="W815" s="36">
        <v>99.68</v>
      </c>
      <c r="X815" s="36">
        <v>7</v>
      </c>
      <c r="Y815" s="36">
        <v>2.2400000000000002</v>
      </c>
      <c r="Z815" s="36">
        <v>2</v>
      </c>
      <c r="AA815" s="36">
        <v>2</v>
      </c>
      <c r="AB815" s="36">
        <v>100</v>
      </c>
      <c r="AC815" s="36">
        <v>4</v>
      </c>
      <c r="AD815" s="36">
        <v>4</v>
      </c>
      <c r="AE815" s="36">
        <v>100</v>
      </c>
      <c r="AF815" s="36">
        <v>3.5924999999999998</v>
      </c>
      <c r="AG815" s="36">
        <v>0.42749999999999999</v>
      </c>
      <c r="AH815" s="36">
        <v>54.31</v>
      </c>
      <c r="AI815" s="36">
        <v>11.899789999999999</v>
      </c>
      <c r="AJ815" s="46">
        <f t="shared" ca="1" si="13"/>
        <v>4</v>
      </c>
      <c r="AK815" s="47">
        <v>2.2292993630573248</v>
      </c>
      <c r="AL815" s="48">
        <v>1.0015999999999787</v>
      </c>
      <c r="AM815" s="1">
        <v>0</v>
      </c>
      <c r="AN815" s="1">
        <v>0</v>
      </c>
      <c r="AO815" s="1">
        <v>1</v>
      </c>
      <c r="AP815" s="1">
        <v>0</v>
      </c>
      <c r="AQ815" s="1">
        <v>0</v>
      </c>
      <c r="AR815" s="36">
        <v>1</v>
      </c>
      <c r="AS815" s="36">
        <v>0</v>
      </c>
      <c r="AT815" s="36">
        <v>1</v>
      </c>
      <c r="AU815" s="36">
        <v>0</v>
      </c>
    </row>
    <row r="816" spans="1:47">
      <c r="A816" s="49">
        <v>41912.75</v>
      </c>
      <c r="B816" s="36" t="s">
        <v>112</v>
      </c>
      <c r="C816" s="36" t="s">
        <v>117</v>
      </c>
      <c r="D816" s="36" t="s">
        <v>1383</v>
      </c>
      <c r="E816" s="36" t="s">
        <v>118</v>
      </c>
      <c r="F816" s="36" t="s">
        <v>1384</v>
      </c>
      <c r="G816" s="36">
        <v>2</v>
      </c>
      <c r="H816" s="36">
        <v>32</v>
      </c>
      <c r="I816" s="36">
        <v>10</v>
      </c>
      <c r="J816" s="36">
        <v>5.0839999999999996</v>
      </c>
      <c r="K816" s="36">
        <v>828</v>
      </c>
      <c r="L816" s="36">
        <v>0</v>
      </c>
      <c r="M816" s="36">
        <v>0</v>
      </c>
      <c r="N816" s="36">
        <v>820</v>
      </c>
      <c r="O816" s="36">
        <v>0</v>
      </c>
      <c r="P816" s="36">
        <v>0</v>
      </c>
      <c r="Q816" s="36">
        <v>385</v>
      </c>
      <c r="R816" s="36">
        <v>384</v>
      </c>
      <c r="S816" s="36">
        <v>0</v>
      </c>
      <c r="T816" s="36">
        <v>0</v>
      </c>
      <c r="U816" s="36">
        <v>25.91</v>
      </c>
      <c r="V816" s="36">
        <v>99.74</v>
      </c>
      <c r="W816" s="36">
        <v>99.74</v>
      </c>
      <c r="X816" s="36">
        <v>10</v>
      </c>
      <c r="Y816" s="36">
        <v>2.6</v>
      </c>
      <c r="Z816" s="36">
        <v>40</v>
      </c>
      <c r="AA816" s="36">
        <v>40</v>
      </c>
      <c r="AB816" s="36">
        <v>100</v>
      </c>
      <c r="AC816" s="36">
        <v>47</v>
      </c>
      <c r="AD816" s="36">
        <v>46</v>
      </c>
      <c r="AE816" s="36">
        <v>97.87</v>
      </c>
      <c r="AF816" s="36">
        <v>4.3464</v>
      </c>
      <c r="AG816" s="36">
        <v>1.2272000000000001</v>
      </c>
      <c r="AH816" s="36">
        <v>85.49</v>
      </c>
      <c r="AI816" s="36">
        <v>28.234860000000001</v>
      </c>
      <c r="AJ816" s="46">
        <f t="shared" ca="1" si="13"/>
        <v>4</v>
      </c>
      <c r="AK816" s="47">
        <v>2.5641025641025639</v>
      </c>
      <c r="AL816" s="48">
        <v>1.0010000000000197</v>
      </c>
      <c r="AM816" s="1">
        <v>0</v>
      </c>
      <c r="AN816" s="1">
        <v>0</v>
      </c>
      <c r="AO816" s="1">
        <v>1</v>
      </c>
      <c r="AP816" s="1">
        <v>0</v>
      </c>
      <c r="AQ816" s="1">
        <v>0</v>
      </c>
      <c r="AR816" s="36">
        <v>1</v>
      </c>
      <c r="AS816" s="36">
        <v>0</v>
      </c>
      <c r="AT816" s="36">
        <v>1</v>
      </c>
      <c r="AU816" s="36">
        <v>0</v>
      </c>
    </row>
    <row r="817" spans="1:47">
      <c r="A817" s="49">
        <v>41912.75</v>
      </c>
      <c r="B817" s="36" t="s">
        <v>112</v>
      </c>
      <c r="C817" s="36" t="s">
        <v>119</v>
      </c>
      <c r="D817" s="36" t="s">
        <v>1143</v>
      </c>
      <c r="E817" s="36" t="s">
        <v>120</v>
      </c>
      <c r="F817" s="36" t="s">
        <v>1250</v>
      </c>
      <c r="G817" s="36">
        <v>6</v>
      </c>
      <c r="H817" s="36">
        <v>72</v>
      </c>
      <c r="I817" s="36">
        <v>37</v>
      </c>
      <c r="J817" s="36">
        <v>28.25</v>
      </c>
      <c r="K817" s="36">
        <v>4051</v>
      </c>
      <c r="L817" s="36">
        <v>0</v>
      </c>
      <c r="M817" s="36">
        <v>0</v>
      </c>
      <c r="N817" s="36">
        <v>4008</v>
      </c>
      <c r="O817" s="36">
        <v>0</v>
      </c>
      <c r="P817" s="36">
        <v>0</v>
      </c>
      <c r="Q817" s="36">
        <v>1788</v>
      </c>
      <c r="R817" s="36">
        <v>1740</v>
      </c>
      <c r="S817" s="36">
        <v>39</v>
      </c>
      <c r="T817" s="36">
        <v>2.1800000000000002</v>
      </c>
      <c r="U817" s="36">
        <v>5.44</v>
      </c>
      <c r="V817" s="36">
        <v>97.32</v>
      </c>
      <c r="W817" s="36">
        <v>97.32</v>
      </c>
      <c r="X817" s="36">
        <v>2</v>
      </c>
      <c r="Y817" s="36">
        <v>0.11</v>
      </c>
      <c r="Z817" s="36">
        <v>1365</v>
      </c>
      <c r="AA817" s="36">
        <v>1307</v>
      </c>
      <c r="AB817" s="36">
        <v>95.75</v>
      </c>
      <c r="AC817" s="36">
        <v>757</v>
      </c>
      <c r="AD817" s="36">
        <v>747</v>
      </c>
      <c r="AE817" s="36">
        <v>98.68</v>
      </c>
      <c r="AF817" s="36">
        <v>17.459700000000002</v>
      </c>
      <c r="AG817" s="36">
        <v>17.395800000000001</v>
      </c>
      <c r="AH817" s="36">
        <v>61.8</v>
      </c>
      <c r="AI817" s="36">
        <v>99.634020000000007</v>
      </c>
      <c r="AJ817" s="46">
        <f t="shared" ca="1" si="13"/>
        <v>4</v>
      </c>
      <c r="AK817" s="47">
        <v>0.16949152542372881</v>
      </c>
      <c r="AL817" s="48">
        <v>47.918400000000119</v>
      </c>
      <c r="AM817" s="1">
        <v>0</v>
      </c>
      <c r="AN817" s="1">
        <v>0</v>
      </c>
      <c r="AO817" s="1">
        <v>1</v>
      </c>
      <c r="AP817" s="1">
        <v>0</v>
      </c>
      <c r="AQ817" s="1">
        <v>0</v>
      </c>
      <c r="AR817" s="36">
        <v>0</v>
      </c>
      <c r="AS817" s="36">
        <v>1</v>
      </c>
      <c r="AT817" s="36">
        <v>0</v>
      </c>
      <c r="AU817" s="36">
        <v>3</v>
      </c>
    </row>
    <row r="818" spans="1:47">
      <c r="A818" s="49">
        <v>41912.791666666664</v>
      </c>
      <c r="B818" s="36" t="s">
        <v>112</v>
      </c>
      <c r="C818" s="36" t="s">
        <v>119</v>
      </c>
      <c r="D818" s="36" t="s">
        <v>1385</v>
      </c>
      <c r="E818" s="36" t="s">
        <v>120</v>
      </c>
      <c r="F818" s="36" t="s">
        <v>1386</v>
      </c>
      <c r="G818" s="36">
        <v>2</v>
      </c>
      <c r="H818" s="36">
        <v>32</v>
      </c>
      <c r="I818" s="36">
        <v>10</v>
      </c>
      <c r="J818" s="36">
        <v>5.0839999999999996</v>
      </c>
      <c r="K818" s="36">
        <v>1325</v>
      </c>
      <c r="L818" s="36">
        <v>0</v>
      </c>
      <c r="M818" s="36">
        <v>0</v>
      </c>
      <c r="N818" s="36">
        <v>1233</v>
      </c>
      <c r="O818" s="36">
        <v>0</v>
      </c>
      <c r="P818" s="36">
        <v>0</v>
      </c>
      <c r="Q818" s="36">
        <v>402</v>
      </c>
      <c r="R818" s="36">
        <v>393</v>
      </c>
      <c r="S818" s="36">
        <v>0</v>
      </c>
      <c r="T818" s="36">
        <v>0</v>
      </c>
      <c r="U818" s="36">
        <v>24.32</v>
      </c>
      <c r="V818" s="36">
        <v>97.76</v>
      </c>
      <c r="W818" s="36">
        <v>97.76</v>
      </c>
      <c r="X818" s="36">
        <v>0</v>
      </c>
      <c r="Y818" s="36">
        <v>0</v>
      </c>
      <c r="Z818" s="36">
        <v>18</v>
      </c>
      <c r="AA818" s="36">
        <v>18</v>
      </c>
      <c r="AB818" s="36">
        <v>100</v>
      </c>
      <c r="AC818" s="36">
        <v>36</v>
      </c>
      <c r="AD818" s="36">
        <v>33</v>
      </c>
      <c r="AE818" s="36">
        <v>91.67</v>
      </c>
      <c r="AF818" s="36">
        <v>3.6633</v>
      </c>
      <c r="AG818" s="36">
        <v>3.5792000000000002</v>
      </c>
      <c r="AH818" s="36">
        <v>72.06</v>
      </c>
      <c r="AI818" s="36">
        <v>97.704250000000002</v>
      </c>
      <c r="AJ818" s="46">
        <f t="shared" ca="1" si="13"/>
        <v>4</v>
      </c>
      <c r="AK818" s="47">
        <v>0</v>
      </c>
      <c r="AL818" s="48">
        <v>9.0047999999999799</v>
      </c>
      <c r="AM818" s="1">
        <v>0</v>
      </c>
      <c r="AN818" s="1">
        <v>0</v>
      </c>
      <c r="AO818" s="1">
        <v>1</v>
      </c>
      <c r="AP818" s="1">
        <v>0</v>
      </c>
      <c r="AQ818" s="1">
        <v>0</v>
      </c>
      <c r="AR818" s="36">
        <v>0</v>
      </c>
      <c r="AS818" s="36">
        <v>1</v>
      </c>
      <c r="AT818" s="36">
        <v>0</v>
      </c>
      <c r="AU818" s="36">
        <v>1</v>
      </c>
    </row>
    <row r="819" spans="1:47">
      <c r="A819" s="49">
        <v>41912.75</v>
      </c>
      <c r="B819" s="36" t="s">
        <v>112</v>
      </c>
      <c r="C819" s="36" t="s">
        <v>119</v>
      </c>
      <c r="D819" s="36" t="s">
        <v>784</v>
      </c>
      <c r="E819" s="36" t="s">
        <v>120</v>
      </c>
      <c r="F819" s="36" t="s">
        <v>785</v>
      </c>
      <c r="G819" s="36">
        <v>2</v>
      </c>
      <c r="H819" s="36">
        <v>32</v>
      </c>
      <c r="I819" s="36">
        <v>10</v>
      </c>
      <c r="J819" s="36">
        <v>5.0839999999999996</v>
      </c>
      <c r="K819" s="36">
        <v>2080</v>
      </c>
      <c r="L819" s="36">
        <v>0</v>
      </c>
      <c r="M819" s="36">
        <v>0</v>
      </c>
      <c r="N819" s="36">
        <v>1898</v>
      </c>
      <c r="O819" s="36">
        <v>0</v>
      </c>
      <c r="P819" s="36">
        <v>0</v>
      </c>
      <c r="Q819" s="36">
        <v>712</v>
      </c>
      <c r="R819" s="36">
        <v>696</v>
      </c>
      <c r="S819" s="36">
        <v>0</v>
      </c>
      <c r="T819" s="36">
        <v>0</v>
      </c>
      <c r="U819" s="36">
        <v>13.73</v>
      </c>
      <c r="V819" s="36">
        <v>97.75</v>
      </c>
      <c r="W819" s="36">
        <v>97.75</v>
      </c>
      <c r="X819" s="36">
        <v>5</v>
      </c>
      <c r="Y819" s="36">
        <v>0.72</v>
      </c>
      <c r="Z819" s="36">
        <v>66</v>
      </c>
      <c r="AA819" s="36">
        <v>65</v>
      </c>
      <c r="AB819" s="36">
        <v>98.48</v>
      </c>
      <c r="AC819" s="36">
        <v>60</v>
      </c>
      <c r="AD819" s="36">
        <v>59</v>
      </c>
      <c r="AE819" s="36">
        <v>98.33</v>
      </c>
      <c r="AF819" s="36">
        <v>8.5442</v>
      </c>
      <c r="AG819" s="36">
        <v>8.5399999999999991</v>
      </c>
      <c r="AH819" s="36">
        <v>168.06</v>
      </c>
      <c r="AI819" s="36">
        <v>99.950839999999999</v>
      </c>
      <c r="AJ819" s="46">
        <f t="shared" ca="1" si="13"/>
        <v>4</v>
      </c>
      <c r="AK819" s="47">
        <v>0.72463768115942029</v>
      </c>
      <c r="AL819" s="48">
        <v>16.02</v>
      </c>
      <c r="AM819" s="1">
        <v>0</v>
      </c>
      <c r="AN819" s="1">
        <v>0</v>
      </c>
      <c r="AO819" s="1">
        <v>1</v>
      </c>
      <c r="AP819" s="1">
        <v>0</v>
      </c>
      <c r="AQ819" s="1">
        <v>0</v>
      </c>
      <c r="AR819" s="36">
        <v>0</v>
      </c>
      <c r="AS819" s="36">
        <v>1</v>
      </c>
      <c r="AT819" s="36">
        <v>0</v>
      </c>
      <c r="AU819" s="36">
        <v>2</v>
      </c>
    </row>
    <row r="820" spans="1:47">
      <c r="A820" s="49">
        <v>41912.791666666664</v>
      </c>
      <c r="B820" s="36" t="s">
        <v>112</v>
      </c>
      <c r="C820" s="36" t="s">
        <v>23</v>
      </c>
      <c r="D820" s="36" t="s">
        <v>369</v>
      </c>
      <c r="E820" s="36" t="s">
        <v>115</v>
      </c>
      <c r="F820" s="36" t="s">
        <v>899</v>
      </c>
      <c r="G820" s="36">
        <v>3</v>
      </c>
      <c r="H820" s="36">
        <v>40</v>
      </c>
      <c r="I820" s="36">
        <v>17</v>
      </c>
      <c r="J820" s="36">
        <v>10.66</v>
      </c>
      <c r="K820" s="36">
        <v>11737</v>
      </c>
      <c r="L820" s="36">
        <v>31</v>
      </c>
      <c r="M820" s="36">
        <v>0.26</v>
      </c>
      <c r="N820" s="36">
        <v>11122</v>
      </c>
      <c r="O820" s="36">
        <v>0</v>
      </c>
      <c r="P820" s="36">
        <v>0</v>
      </c>
      <c r="Q820" s="36">
        <v>5005</v>
      </c>
      <c r="R820" s="36">
        <v>4862</v>
      </c>
      <c r="S820" s="36">
        <v>111</v>
      </c>
      <c r="T820" s="36">
        <v>2.2200000000000002</v>
      </c>
      <c r="U820" s="36">
        <v>1.94</v>
      </c>
      <c r="V820" s="36">
        <v>97.14</v>
      </c>
      <c r="W820" s="36">
        <v>97.14</v>
      </c>
      <c r="X820" s="36">
        <v>3</v>
      </c>
      <c r="Y820" s="36">
        <v>0.06</v>
      </c>
      <c r="Z820" s="36">
        <v>1852</v>
      </c>
      <c r="AA820" s="36">
        <v>1741</v>
      </c>
      <c r="AB820" s="36">
        <v>94.01</v>
      </c>
      <c r="AC820" s="36">
        <v>1074</v>
      </c>
      <c r="AD820" s="36">
        <v>1056</v>
      </c>
      <c r="AE820" s="36">
        <v>98.32</v>
      </c>
      <c r="AF820" s="36">
        <v>33.1008</v>
      </c>
      <c r="AG820" s="36">
        <v>33.092799999999997</v>
      </c>
      <c r="AH820" s="36">
        <v>310.51</v>
      </c>
      <c r="AI820" s="36">
        <v>99.975830000000002</v>
      </c>
      <c r="AJ820" s="46">
        <f t="shared" ca="1" si="13"/>
        <v>4</v>
      </c>
      <c r="AK820" s="47">
        <v>7.182188173330141E-2</v>
      </c>
      <c r="AL820" s="48">
        <v>143.14299999999997</v>
      </c>
      <c r="AM820" s="1">
        <v>0</v>
      </c>
      <c r="AN820" s="1">
        <v>0</v>
      </c>
      <c r="AO820" s="1">
        <v>1</v>
      </c>
      <c r="AP820" s="1">
        <v>0</v>
      </c>
      <c r="AQ820" s="1">
        <v>0</v>
      </c>
      <c r="AR820" s="36">
        <v>0</v>
      </c>
      <c r="AS820" s="36">
        <v>1</v>
      </c>
      <c r="AT820" s="36">
        <v>0</v>
      </c>
      <c r="AU820" s="36">
        <v>2</v>
      </c>
    </row>
    <row r="821" spans="1:47">
      <c r="A821" s="49">
        <v>41912.791666666664</v>
      </c>
      <c r="B821" s="36" t="s">
        <v>112</v>
      </c>
      <c r="C821" s="36" t="s">
        <v>23</v>
      </c>
      <c r="D821" s="36" t="s">
        <v>780</v>
      </c>
      <c r="E821" s="36" t="s">
        <v>115</v>
      </c>
      <c r="F821" s="36" t="s">
        <v>1056</v>
      </c>
      <c r="G821" s="36">
        <v>2</v>
      </c>
      <c r="H821" s="36">
        <v>24</v>
      </c>
      <c r="I821" s="36">
        <v>12</v>
      </c>
      <c r="J821" s="36">
        <v>6.6150000000000002</v>
      </c>
      <c r="K821" s="36">
        <v>5066</v>
      </c>
      <c r="L821" s="36">
        <v>0</v>
      </c>
      <c r="M821" s="36">
        <v>0</v>
      </c>
      <c r="N821" s="36">
        <v>4670</v>
      </c>
      <c r="O821" s="36">
        <v>0</v>
      </c>
      <c r="P821" s="36">
        <v>0</v>
      </c>
      <c r="Q821" s="36">
        <v>1944</v>
      </c>
      <c r="R821" s="36">
        <v>1903</v>
      </c>
      <c r="S821" s="36">
        <v>36</v>
      </c>
      <c r="T821" s="36">
        <v>1.85</v>
      </c>
      <c r="U821" s="36">
        <v>5.04</v>
      </c>
      <c r="V821" s="36">
        <v>97.89</v>
      </c>
      <c r="W821" s="36">
        <v>97.89</v>
      </c>
      <c r="X821" s="36">
        <v>3</v>
      </c>
      <c r="Y821" s="36">
        <v>0.16</v>
      </c>
      <c r="Z821" s="36">
        <v>7</v>
      </c>
      <c r="AA821" s="36">
        <v>6</v>
      </c>
      <c r="AB821" s="36">
        <v>85.71</v>
      </c>
      <c r="AC821" s="36">
        <v>46</v>
      </c>
      <c r="AD821" s="36">
        <v>38</v>
      </c>
      <c r="AE821" s="36">
        <v>82.61</v>
      </c>
      <c r="AF821" s="36">
        <v>12.738899999999999</v>
      </c>
      <c r="AG821" s="36">
        <v>9.3186</v>
      </c>
      <c r="AH821" s="36">
        <v>192.58</v>
      </c>
      <c r="AI821" s="36">
        <v>73.150739999999999</v>
      </c>
      <c r="AJ821" s="46">
        <f t="shared" ca="1" si="13"/>
        <v>4</v>
      </c>
      <c r="AK821" s="47">
        <v>0.15503875968992248</v>
      </c>
      <c r="AL821" s="48">
        <v>41.018399999999993</v>
      </c>
      <c r="AM821" s="1">
        <v>0</v>
      </c>
      <c r="AN821" s="1">
        <v>0</v>
      </c>
      <c r="AO821" s="1">
        <v>1</v>
      </c>
      <c r="AP821" s="1">
        <v>1</v>
      </c>
      <c r="AQ821" s="1">
        <v>1</v>
      </c>
      <c r="AR821" s="36">
        <v>0</v>
      </c>
      <c r="AS821" s="36">
        <v>1</v>
      </c>
      <c r="AT821" s="36">
        <v>1</v>
      </c>
      <c r="AU821" s="36">
        <v>2</v>
      </c>
    </row>
    <row r="822" spans="1:47">
      <c r="A822" s="49">
        <v>41912.75</v>
      </c>
      <c r="B822" s="36" t="s">
        <v>112</v>
      </c>
      <c r="C822" s="36" t="s">
        <v>113</v>
      </c>
      <c r="D822" s="36" t="s">
        <v>786</v>
      </c>
      <c r="E822" s="36" t="s">
        <v>116</v>
      </c>
      <c r="F822" s="36" t="s">
        <v>787</v>
      </c>
      <c r="G822" s="36">
        <v>3</v>
      </c>
      <c r="H822" s="36">
        <v>48</v>
      </c>
      <c r="I822" s="36">
        <v>16</v>
      </c>
      <c r="J822" s="36">
        <v>9.8279999999999994</v>
      </c>
      <c r="K822" s="36">
        <v>1923</v>
      </c>
      <c r="L822" s="36">
        <v>0</v>
      </c>
      <c r="M822" s="36">
        <v>0</v>
      </c>
      <c r="N822" s="36">
        <v>1670</v>
      </c>
      <c r="O822" s="36">
        <v>0</v>
      </c>
      <c r="P822" s="36">
        <v>0</v>
      </c>
      <c r="Q822" s="36">
        <v>410</v>
      </c>
      <c r="R822" s="36">
        <v>401</v>
      </c>
      <c r="S822" s="36">
        <v>0</v>
      </c>
      <c r="T822" s="36">
        <v>0</v>
      </c>
      <c r="U822" s="36">
        <v>23.85</v>
      </c>
      <c r="V822" s="36">
        <v>97.8</v>
      </c>
      <c r="W822" s="36">
        <v>97.8</v>
      </c>
      <c r="X822" s="36">
        <v>0</v>
      </c>
      <c r="Y822" s="36">
        <v>0</v>
      </c>
      <c r="Z822" s="36">
        <v>56</v>
      </c>
      <c r="AA822" s="36">
        <v>55</v>
      </c>
      <c r="AB822" s="36">
        <v>98.21</v>
      </c>
      <c r="AC822" s="36">
        <v>53</v>
      </c>
      <c r="AD822" s="36">
        <v>53</v>
      </c>
      <c r="AE822" s="36">
        <v>100</v>
      </c>
      <c r="AF822" s="36">
        <v>5.3385999999999996</v>
      </c>
      <c r="AG822" s="36">
        <v>5.2194000000000003</v>
      </c>
      <c r="AH822" s="36">
        <v>54.32</v>
      </c>
      <c r="AI822" s="36">
        <v>97.767200000000003</v>
      </c>
      <c r="AJ822" s="46">
        <f t="shared" ca="1" si="13"/>
        <v>4</v>
      </c>
      <c r="AK822" s="47">
        <v>0</v>
      </c>
      <c r="AL822" s="48">
        <v>9.020000000000012</v>
      </c>
      <c r="AM822" s="1">
        <v>0</v>
      </c>
      <c r="AN822" s="1">
        <v>0</v>
      </c>
      <c r="AO822" s="1">
        <v>1</v>
      </c>
      <c r="AP822" s="1">
        <v>0</v>
      </c>
      <c r="AQ822" s="1">
        <v>0</v>
      </c>
      <c r="AR822" s="36">
        <v>0</v>
      </c>
      <c r="AS822" s="36">
        <v>1</v>
      </c>
      <c r="AT822" s="36">
        <v>0</v>
      </c>
      <c r="AU822" s="36">
        <v>1</v>
      </c>
    </row>
    <row r="823" spans="1:47">
      <c r="A823" s="49">
        <v>41912.75</v>
      </c>
      <c r="B823" s="36" t="s">
        <v>112</v>
      </c>
      <c r="C823" s="36" t="s">
        <v>113</v>
      </c>
      <c r="D823" s="36" t="s">
        <v>210</v>
      </c>
      <c r="E823" s="36" t="s">
        <v>116</v>
      </c>
      <c r="F823" s="36" t="s">
        <v>449</v>
      </c>
      <c r="G823" s="36">
        <v>3</v>
      </c>
      <c r="H823" s="36">
        <v>48</v>
      </c>
      <c r="I823" s="36">
        <v>16</v>
      </c>
      <c r="J823" s="36">
        <v>9.8279999999999994</v>
      </c>
      <c r="K823" s="36">
        <v>2407</v>
      </c>
      <c r="L823" s="36">
        <v>0</v>
      </c>
      <c r="M823" s="36">
        <v>0</v>
      </c>
      <c r="N823" s="36">
        <v>2287</v>
      </c>
      <c r="O823" s="36">
        <v>0</v>
      </c>
      <c r="P823" s="36">
        <v>0</v>
      </c>
      <c r="Q823" s="36">
        <v>719</v>
      </c>
      <c r="R823" s="36">
        <v>696</v>
      </c>
      <c r="S823" s="36">
        <v>0</v>
      </c>
      <c r="T823" s="36">
        <v>0</v>
      </c>
      <c r="U823" s="36">
        <v>13.46</v>
      </c>
      <c r="V823" s="36">
        <v>96.8</v>
      </c>
      <c r="W823" s="36">
        <v>96.8</v>
      </c>
      <c r="X823" s="36">
        <v>1</v>
      </c>
      <c r="Y823" s="36">
        <v>0.14000000000000001</v>
      </c>
      <c r="Z823" s="36">
        <v>103</v>
      </c>
      <c r="AA823" s="36">
        <v>90</v>
      </c>
      <c r="AB823" s="36">
        <v>87.38</v>
      </c>
      <c r="AC823" s="36">
        <v>89</v>
      </c>
      <c r="AD823" s="36">
        <v>71</v>
      </c>
      <c r="AE823" s="36">
        <v>79.78</v>
      </c>
      <c r="AF823" s="36">
        <v>8.1288999999999998</v>
      </c>
      <c r="AG823" s="36">
        <v>1.4924999999999999</v>
      </c>
      <c r="AH823" s="36">
        <v>82.71</v>
      </c>
      <c r="AI823" s="36">
        <v>18.360420000000001</v>
      </c>
      <c r="AJ823" s="46">
        <f t="shared" ca="1" si="13"/>
        <v>4</v>
      </c>
      <c r="AK823" s="47">
        <v>0.14771048744460857</v>
      </c>
      <c r="AL823" s="48">
        <v>23.00800000000002</v>
      </c>
      <c r="AM823" s="1">
        <v>0</v>
      </c>
      <c r="AN823" s="1">
        <v>0</v>
      </c>
      <c r="AO823" s="1">
        <v>1</v>
      </c>
      <c r="AP823" s="1">
        <v>0</v>
      </c>
      <c r="AQ823" s="1">
        <v>0</v>
      </c>
      <c r="AR823" s="36">
        <v>0</v>
      </c>
      <c r="AS823" s="36">
        <v>1</v>
      </c>
      <c r="AT823" s="36">
        <v>0</v>
      </c>
      <c r="AU823" s="36">
        <v>3</v>
      </c>
    </row>
    <row r="824" spans="1:47">
      <c r="A824" s="49">
        <v>41912.75</v>
      </c>
      <c r="B824" s="36" t="s">
        <v>112</v>
      </c>
      <c r="C824" s="36" t="s">
        <v>113</v>
      </c>
      <c r="D824" s="36" t="s">
        <v>971</v>
      </c>
      <c r="E824" s="36" t="s">
        <v>116</v>
      </c>
      <c r="F824" s="36" t="s">
        <v>972</v>
      </c>
      <c r="G824" s="36">
        <v>2</v>
      </c>
      <c r="H824" s="36">
        <v>24</v>
      </c>
      <c r="I824" s="36">
        <v>12</v>
      </c>
      <c r="J824" s="36">
        <v>6.6150000000000002</v>
      </c>
      <c r="K824" s="36">
        <v>1552</v>
      </c>
      <c r="L824" s="36">
        <v>0</v>
      </c>
      <c r="M824" s="36">
        <v>0</v>
      </c>
      <c r="N824" s="36">
        <v>1409</v>
      </c>
      <c r="O824" s="36">
        <v>0</v>
      </c>
      <c r="P824" s="36">
        <v>0</v>
      </c>
      <c r="Q824" s="36">
        <v>552</v>
      </c>
      <c r="R824" s="36">
        <v>539</v>
      </c>
      <c r="S824" s="36">
        <v>0</v>
      </c>
      <c r="T824" s="36">
        <v>0</v>
      </c>
      <c r="U824" s="36">
        <v>17.690000000000001</v>
      </c>
      <c r="V824" s="36">
        <v>97.64</v>
      </c>
      <c r="W824" s="36">
        <v>97.64</v>
      </c>
      <c r="X824" s="36">
        <v>2</v>
      </c>
      <c r="Y824" s="36">
        <v>0.37</v>
      </c>
      <c r="Z824" s="36">
        <v>20</v>
      </c>
      <c r="AA824" s="36">
        <v>20</v>
      </c>
      <c r="AB824" s="36">
        <v>100</v>
      </c>
      <c r="AC824" s="36">
        <v>41</v>
      </c>
      <c r="AD824" s="36">
        <v>22</v>
      </c>
      <c r="AE824" s="36">
        <v>53.66</v>
      </c>
      <c r="AF824" s="36">
        <v>7.0674999999999999</v>
      </c>
      <c r="AG824" s="36">
        <v>6.6044</v>
      </c>
      <c r="AH824" s="36">
        <v>106.84</v>
      </c>
      <c r="AI824" s="36">
        <v>93.447469999999996</v>
      </c>
      <c r="AJ824" s="46">
        <f t="shared" ca="1" si="13"/>
        <v>4</v>
      </c>
      <c r="AK824" s="47">
        <v>0.36968576709796674</v>
      </c>
      <c r="AL824" s="48">
        <v>13.027199999999999</v>
      </c>
      <c r="AM824" s="1">
        <v>0</v>
      </c>
      <c r="AN824" s="1">
        <v>0</v>
      </c>
      <c r="AO824" s="1">
        <v>1</v>
      </c>
      <c r="AP824" s="1">
        <v>0</v>
      </c>
      <c r="AQ824" s="1">
        <v>0</v>
      </c>
      <c r="AR824" s="36">
        <v>0</v>
      </c>
      <c r="AS824" s="36">
        <v>1</v>
      </c>
      <c r="AT824" s="36">
        <v>0</v>
      </c>
      <c r="AU824" s="36">
        <v>2</v>
      </c>
    </row>
    <row r="825" spans="1:47">
      <c r="A825" s="49">
        <v>41912.791666666664</v>
      </c>
      <c r="B825" s="36" t="s">
        <v>112</v>
      </c>
      <c r="C825" s="36" t="s">
        <v>117</v>
      </c>
      <c r="D825" s="36" t="s">
        <v>927</v>
      </c>
      <c r="E825" s="36" t="s">
        <v>118</v>
      </c>
      <c r="F825" s="36" t="s">
        <v>928</v>
      </c>
      <c r="G825" s="36">
        <v>2</v>
      </c>
      <c r="H825" s="36">
        <v>24</v>
      </c>
      <c r="I825" s="36">
        <v>12</v>
      </c>
      <c r="J825" s="36">
        <v>6.6150000000000002</v>
      </c>
      <c r="K825" s="36">
        <v>2866</v>
      </c>
      <c r="L825" s="36">
        <v>0</v>
      </c>
      <c r="M825" s="36">
        <v>0</v>
      </c>
      <c r="N825" s="36">
        <v>2680</v>
      </c>
      <c r="O825" s="36">
        <v>0</v>
      </c>
      <c r="P825" s="36">
        <v>0</v>
      </c>
      <c r="Q825" s="36">
        <v>1333</v>
      </c>
      <c r="R825" s="36">
        <v>1009</v>
      </c>
      <c r="S825" s="36">
        <v>320</v>
      </c>
      <c r="T825" s="36">
        <v>23.93</v>
      </c>
      <c r="U825" s="36">
        <v>5.68</v>
      </c>
      <c r="V825" s="36">
        <v>75.69</v>
      </c>
      <c r="W825" s="36">
        <v>75.69</v>
      </c>
      <c r="X825" s="36">
        <v>6</v>
      </c>
      <c r="Y825" s="36">
        <v>0.59</v>
      </c>
      <c r="Z825" s="36">
        <v>0</v>
      </c>
      <c r="AA825" s="36">
        <v>0</v>
      </c>
      <c r="AB825" s="36">
        <v>0</v>
      </c>
      <c r="AC825" s="36">
        <v>0</v>
      </c>
      <c r="AD825" s="36">
        <v>0</v>
      </c>
      <c r="AE825" s="36">
        <v>0</v>
      </c>
      <c r="AF825" s="36">
        <v>15.6478</v>
      </c>
      <c r="AG825" s="36">
        <v>11.066700000000001</v>
      </c>
      <c r="AH825" s="36">
        <v>236.55</v>
      </c>
      <c r="AI825" s="36">
        <v>70.723680000000002</v>
      </c>
      <c r="AJ825" s="46">
        <f t="shared" ca="1" si="13"/>
        <v>4</v>
      </c>
      <c r="AK825" s="47">
        <v>0.59464816650148666</v>
      </c>
      <c r="AL825" s="48">
        <v>324.05230000000006</v>
      </c>
      <c r="AM825" s="1">
        <v>0</v>
      </c>
      <c r="AN825" s="1">
        <v>1</v>
      </c>
      <c r="AO825" s="1">
        <v>2</v>
      </c>
      <c r="AP825" s="1">
        <v>0</v>
      </c>
      <c r="AQ825" s="1">
        <v>3</v>
      </c>
      <c r="AR825" s="36">
        <v>0</v>
      </c>
      <c r="AS825" s="36">
        <v>1</v>
      </c>
      <c r="AT825" s="36">
        <v>0</v>
      </c>
      <c r="AU825" s="36">
        <v>3</v>
      </c>
    </row>
    <row r="826" spans="1:47">
      <c r="A826" s="49">
        <v>41912.75</v>
      </c>
      <c r="B826" s="36" t="s">
        <v>112</v>
      </c>
      <c r="C826" s="36" t="s">
        <v>119</v>
      </c>
      <c r="D826" s="36" t="s">
        <v>929</v>
      </c>
      <c r="E826" s="36" t="s">
        <v>120</v>
      </c>
      <c r="F826" s="36" t="s">
        <v>930</v>
      </c>
      <c r="G826" s="36">
        <v>2</v>
      </c>
      <c r="H826" s="36">
        <v>24</v>
      </c>
      <c r="I826" s="36">
        <v>12</v>
      </c>
      <c r="J826" s="36">
        <v>6.6150000000000002</v>
      </c>
      <c r="K826" s="36">
        <v>2248</v>
      </c>
      <c r="L826" s="36">
        <v>0</v>
      </c>
      <c r="M826" s="36">
        <v>0</v>
      </c>
      <c r="N826" s="36">
        <v>2189</v>
      </c>
      <c r="O826" s="36">
        <v>0</v>
      </c>
      <c r="P826" s="36">
        <v>0</v>
      </c>
      <c r="Q826" s="36">
        <v>986</v>
      </c>
      <c r="R826" s="36">
        <v>916</v>
      </c>
      <c r="S826" s="36">
        <v>68</v>
      </c>
      <c r="T826" s="36">
        <v>6.88</v>
      </c>
      <c r="U826" s="36">
        <v>9.42</v>
      </c>
      <c r="V826" s="36">
        <v>92.9</v>
      </c>
      <c r="W826" s="36">
        <v>92.9</v>
      </c>
      <c r="X826" s="36">
        <v>1</v>
      </c>
      <c r="Y826" s="36">
        <v>0.11</v>
      </c>
      <c r="Z826" s="36">
        <v>67</v>
      </c>
      <c r="AA826" s="36">
        <v>50</v>
      </c>
      <c r="AB826" s="36">
        <v>74.63</v>
      </c>
      <c r="AC826" s="36">
        <v>120</v>
      </c>
      <c r="AD826" s="36">
        <v>114</v>
      </c>
      <c r="AE826" s="36">
        <v>95</v>
      </c>
      <c r="AF826" s="36">
        <v>13.8781</v>
      </c>
      <c r="AG826" s="36">
        <v>10.014699999999999</v>
      </c>
      <c r="AH826" s="36">
        <v>209.8</v>
      </c>
      <c r="AI826" s="36">
        <v>72.161900000000003</v>
      </c>
      <c r="AJ826" s="46">
        <f t="shared" ca="1" si="13"/>
        <v>4</v>
      </c>
      <c r="AK826" s="47">
        <v>0.10204081632653061</v>
      </c>
      <c r="AL826" s="48">
        <v>70.005999999999943</v>
      </c>
      <c r="AM826" s="1">
        <v>0</v>
      </c>
      <c r="AN826" s="1">
        <v>1</v>
      </c>
      <c r="AO826" s="1">
        <v>2</v>
      </c>
      <c r="AP826" s="1">
        <v>0</v>
      </c>
      <c r="AQ826" s="1">
        <v>5</v>
      </c>
      <c r="AR826" s="36">
        <v>0</v>
      </c>
      <c r="AS826" s="36">
        <v>1</v>
      </c>
      <c r="AT826" s="36">
        <v>0</v>
      </c>
      <c r="AU826" s="36">
        <v>6</v>
      </c>
    </row>
    <row r="827" spans="1:47">
      <c r="A827" s="49">
        <v>41912.75</v>
      </c>
      <c r="B827" s="36" t="s">
        <v>112</v>
      </c>
      <c r="C827" s="36" t="s">
        <v>119</v>
      </c>
      <c r="D827" s="36" t="s">
        <v>362</v>
      </c>
      <c r="E827" s="36" t="s">
        <v>120</v>
      </c>
      <c r="F827" s="36" t="s">
        <v>363</v>
      </c>
      <c r="G827" s="36">
        <v>4</v>
      </c>
      <c r="H827" s="36">
        <v>64</v>
      </c>
      <c r="I827" s="36">
        <v>22</v>
      </c>
      <c r="J827" s="36">
        <v>14.9</v>
      </c>
      <c r="K827" s="36">
        <v>2430</v>
      </c>
      <c r="L827" s="36">
        <v>0</v>
      </c>
      <c r="M827" s="36">
        <v>0</v>
      </c>
      <c r="N827" s="36">
        <v>2084</v>
      </c>
      <c r="O827" s="36">
        <v>5</v>
      </c>
      <c r="P827" s="36">
        <v>0.24</v>
      </c>
      <c r="Q827" s="36">
        <v>1024</v>
      </c>
      <c r="R827" s="36">
        <v>998</v>
      </c>
      <c r="S827" s="36">
        <v>0</v>
      </c>
      <c r="T827" s="36">
        <v>0</v>
      </c>
      <c r="U827" s="36">
        <v>9.52</v>
      </c>
      <c r="V827" s="36">
        <v>97.23</v>
      </c>
      <c r="W827" s="36">
        <v>97.46</v>
      </c>
      <c r="X827" s="36">
        <v>26</v>
      </c>
      <c r="Y827" s="36">
        <v>2.61</v>
      </c>
      <c r="Z827" s="36">
        <v>1678</v>
      </c>
      <c r="AA827" s="36">
        <v>1653</v>
      </c>
      <c r="AB827" s="36">
        <v>98.51</v>
      </c>
      <c r="AC827" s="36">
        <v>2778</v>
      </c>
      <c r="AD827" s="36">
        <v>2413</v>
      </c>
      <c r="AE827" s="36">
        <v>86.86</v>
      </c>
      <c r="AF827" s="36">
        <v>29.114999999999998</v>
      </c>
      <c r="AG827" s="36">
        <v>29.004999999999999</v>
      </c>
      <c r="AH827" s="36">
        <v>195.4</v>
      </c>
      <c r="AI827" s="36">
        <v>99.62218</v>
      </c>
      <c r="AJ827" s="46">
        <f t="shared" ca="1" si="13"/>
        <v>4</v>
      </c>
      <c r="AK827" s="47">
        <v>1.4789533560864618</v>
      </c>
      <c r="AL827" s="48">
        <v>28.36479999999996</v>
      </c>
      <c r="AM827" s="1">
        <v>0</v>
      </c>
      <c r="AN827" s="1">
        <v>0</v>
      </c>
      <c r="AO827" s="1">
        <v>1</v>
      </c>
      <c r="AP827" s="1">
        <v>0</v>
      </c>
      <c r="AQ827" s="1">
        <v>0</v>
      </c>
      <c r="AR827" s="36">
        <v>0</v>
      </c>
      <c r="AS827" s="36">
        <v>1</v>
      </c>
      <c r="AT827" s="36">
        <v>0</v>
      </c>
      <c r="AU827" s="36">
        <v>6</v>
      </c>
    </row>
    <row r="828" spans="1:47">
      <c r="A828" s="49">
        <v>41912.833333333336</v>
      </c>
      <c r="B828" s="36" t="s">
        <v>112</v>
      </c>
      <c r="C828" s="36" t="s">
        <v>23</v>
      </c>
      <c r="D828" s="36" t="s">
        <v>122</v>
      </c>
      <c r="E828" s="36" t="s">
        <v>115</v>
      </c>
      <c r="F828" s="36" t="s">
        <v>812</v>
      </c>
      <c r="G828" s="36">
        <v>3</v>
      </c>
      <c r="H828" s="36">
        <v>40</v>
      </c>
      <c r="I828" s="36">
        <v>18</v>
      </c>
      <c r="J828" s="36">
        <v>11.49</v>
      </c>
      <c r="K828" s="36">
        <v>1177</v>
      </c>
      <c r="L828" s="36">
        <v>0</v>
      </c>
      <c r="M828" s="36">
        <v>0</v>
      </c>
      <c r="N828" s="36">
        <v>1130</v>
      </c>
      <c r="O828" s="36">
        <v>0</v>
      </c>
      <c r="P828" s="36">
        <v>0</v>
      </c>
      <c r="Q828" s="36">
        <v>340</v>
      </c>
      <c r="R828" s="36">
        <v>334</v>
      </c>
      <c r="S828" s="36">
        <v>0</v>
      </c>
      <c r="T828" s="36">
        <v>0</v>
      </c>
      <c r="U828" s="36">
        <v>28.89</v>
      </c>
      <c r="V828" s="36">
        <v>98.24</v>
      </c>
      <c r="W828" s="36">
        <v>98.24</v>
      </c>
      <c r="X828" s="36">
        <v>11</v>
      </c>
      <c r="Y828" s="36">
        <v>3.29</v>
      </c>
      <c r="Z828" s="36">
        <v>764</v>
      </c>
      <c r="AA828" s="36">
        <v>441</v>
      </c>
      <c r="AB828" s="36">
        <v>57.72</v>
      </c>
      <c r="AC828" s="36">
        <v>743</v>
      </c>
      <c r="AD828" s="36">
        <v>591</v>
      </c>
      <c r="AE828" s="36">
        <v>79.540000000000006</v>
      </c>
      <c r="AF828" s="36">
        <v>10.9603</v>
      </c>
      <c r="AG828" s="36">
        <v>10.9603</v>
      </c>
      <c r="AH828" s="36">
        <v>95.39</v>
      </c>
      <c r="AI828" s="36">
        <v>100</v>
      </c>
      <c r="AJ828" s="46">
        <f t="shared" ca="1" si="13"/>
        <v>4</v>
      </c>
      <c r="AK828" s="47">
        <v>2.2727272727272729</v>
      </c>
      <c r="AL828" s="48">
        <v>5.9840000000000169</v>
      </c>
      <c r="AM828" s="1">
        <v>0</v>
      </c>
      <c r="AN828" s="1">
        <v>0</v>
      </c>
      <c r="AO828" s="1">
        <v>1</v>
      </c>
      <c r="AP828" s="1">
        <v>0</v>
      </c>
      <c r="AQ828" s="1">
        <v>0</v>
      </c>
      <c r="AR828" s="36">
        <v>1</v>
      </c>
      <c r="AS828" s="36">
        <v>0</v>
      </c>
      <c r="AT828" s="36">
        <v>3</v>
      </c>
      <c r="AU828" s="36">
        <v>2</v>
      </c>
    </row>
    <row r="829" spans="1:47">
      <c r="A829" s="49">
        <v>41912.75</v>
      </c>
      <c r="B829" s="36" t="s">
        <v>112</v>
      </c>
      <c r="C829" s="36" t="s">
        <v>23</v>
      </c>
      <c r="D829" s="36" t="s">
        <v>369</v>
      </c>
      <c r="E829" s="36" t="s">
        <v>115</v>
      </c>
      <c r="F829" s="36" t="s">
        <v>370</v>
      </c>
      <c r="G829" s="36">
        <v>2</v>
      </c>
      <c r="H829" s="36">
        <v>24</v>
      </c>
      <c r="I829" s="36">
        <v>12</v>
      </c>
      <c r="J829" s="36">
        <v>6.6150000000000002</v>
      </c>
      <c r="K829" s="36">
        <v>1775</v>
      </c>
      <c r="L829" s="36">
        <v>0</v>
      </c>
      <c r="M829" s="36">
        <v>0</v>
      </c>
      <c r="N829" s="36">
        <v>1715</v>
      </c>
      <c r="O829" s="36">
        <v>0</v>
      </c>
      <c r="P829" s="36">
        <v>0</v>
      </c>
      <c r="Q829" s="36">
        <v>683</v>
      </c>
      <c r="R829" s="36">
        <v>667</v>
      </c>
      <c r="S829" s="36">
        <v>0</v>
      </c>
      <c r="T829" s="36">
        <v>0</v>
      </c>
      <c r="U829" s="36">
        <v>14.3</v>
      </c>
      <c r="V829" s="36">
        <v>97.66</v>
      </c>
      <c r="W829" s="36">
        <v>97.66</v>
      </c>
      <c r="X829" s="36">
        <v>5</v>
      </c>
      <c r="Y829" s="36">
        <v>0.75</v>
      </c>
      <c r="Z829" s="36">
        <v>1178</v>
      </c>
      <c r="AA829" s="36">
        <v>1151</v>
      </c>
      <c r="AB829" s="36">
        <v>97.71</v>
      </c>
      <c r="AC829" s="36">
        <v>1340</v>
      </c>
      <c r="AD829" s="36">
        <v>1223</v>
      </c>
      <c r="AE829" s="36">
        <v>91.27</v>
      </c>
      <c r="AF829" s="36">
        <v>7.4124999999999996</v>
      </c>
      <c r="AG829" s="36">
        <v>6.5660999999999996</v>
      </c>
      <c r="AH829" s="36">
        <v>112.06</v>
      </c>
      <c r="AI829" s="36">
        <v>88.581450000000004</v>
      </c>
      <c r="AJ829" s="46">
        <f t="shared" ca="1" si="13"/>
        <v>4</v>
      </c>
      <c r="AK829" s="47">
        <v>0.67658998646820023</v>
      </c>
      <c r="AL829" s="48">
        <v>15.982200000000024</v>
      </c>
      <c r="AM829" s="1">
        <v>0</v>
      </c>
      <c r="AN829" s="1">
        <v>0</v>
      </c>
      <c r="AO829" s="1">
        <v>1</v>
      </c>
      <c r="AP829" s="1">
        <v>0</v>
      </c>
      <c r="AQ829" s="1">
        <v>0</v>
      </c>
      <c r="AR829" s="36">
        <v>0</v>
      </c>
      <c r="AS829" s="36">
        <v>1</v>
      </c>
      <c r="AT829" s="36">
        <v>0</v>
      </c>
      <c r="AU829" s="36">
        <v>5</v>
      </c>
    </row>
    <row r="830" spans="1:47">
      <c r="A830" s="49">
        <v>41912.75</v>
      </c>
      <c r="B830" s="36" t="s">
        <v>112</v>
      </c>
      <c r="C830" s="36" t="s">
        <v>113</v>
      </c>
      <c r="D830" s="36" t="s">
        <v>123</v>
      </c>
      <c r="E830" s="36" t="s">
        <v>115</v>
      </c>
      <c r="F830" s="36" t="s">
        <v>18</v>
      </c>
      <c r="G830" s="36">
        <v>2</v>
      </c>
      <c r="H830" s="36">
        <v>24</v>
      </c>
      <c r="I830" s="36">
        <v>12</v>
      </c>
      <c r="J830" s="36">
        <v>6.6150000000000002</v>
      </c>
      <c r="K830" s="36">
        <v>1255</v>
      </c>
      <c r="L830" s="36">
        <v>0</v>
      </c>
      <c r="M830" s="36">
        <v>0</v>
      </c>
      <c r="N830" s="36">
        <v>1084</v>
      </c>
      <c r="O830" s="36">
        <v>0</v>
      </c>
      <c r="P830" s="36">
        <v>0</v>
      </c>
      <c r="Q830" s="36">
        <v>241</v>
      </c>
      <c r="R830" s="36">
        <v>239</v>
      </c>
      <c r="S830" s="36">
        <v>0</v>
      </c>
      <c r="T830" s="36">
        <v>0</v>
      </c>
      <c r="U830" s="36">
        <v>41.15</v>
      </c>
      <c r="V830" s="36">
        <v>99.17</v>
      </c>
      <c r="W830" s="36">
        <v>99.17</v>
      </c>
      <c r="X830" s="36">
        <v>12</v>
      </c>
      <c r="Y830" s="36">
        <v>5.0199999999999996</v>
      </c>
      <c r="Z830" s="36">
        <v>651</v>
      </c>
      <c r="AA830" s="36">
        <v>644</v>
      </c>
      <c r="AB830" s="36">
        <v>98.92</v>
      </c>
      <c r="AC830" s="36">
        <v>763</v>
      </c>
      <c r="AD830" s="36">
        <v>702</v>
      </c>
      <c r="AE830" s="36">
        <v>92.01</v>
      </c>
      <c r="AF830" s="36">
        <v>4.5669000000000004</v>
      </c>
      <c r="AG830" s="36">
        <v>0.31330000000000002</v>
      </c>
      <c r="AH830" s="36">
        <v>69.040000000000006</v>
      </c>
      <c r="AI830" s="36">
        <v>6.8602340000000002</v>
      </c>
      <c r="AJ830" s="46">
        <f t="shared" ca="1" si="13"/>
        <v>4</v>
      </c>
      <c r="AK830" s="47">
        <v>4.0404040404040407</v>
      </c>
      <c r="AL830" s="48">
        <v>2.0002999999999957</v>
      </c>
      <c r="AM830" s="1">
        <v>0</v>
      </c>
      <c r="AN830" s="1">
        <v>0</v>
      </c>
      <c r="AO830" s="1">
        <v>1</v>
      </c>
      <c r="AP830" s="1">
        <v>0</v>
      </c>
      <c r="AQ830" s="1">
        <v>0</v>
      </c>
      <c r="AR830" s="36">
        <v>1</v>
      </c>
      <c r="AS830" s="36">
        <v>0</v>
      </c>
      <c r="AT830" s="36">
        <v>2</v>
      </c>
      <c r="AU830" s="36">
        <v>0</v>
      </c>
    </row>
    <row r="831" spans="1:47">
      <c r="A831" s="49">
        <v>41912.791666666664</v>
      </c>
      <c r="B831" s="36" t="s">
        <v>112</v>
      </c>
      <c r="C831" s="36" t="s">
        <v>23</v>
      </c>
      <c r="D831" s="36" t="s">
        <v>122</v>
      </c>
      <c r="E831" s="36" t="s">
        <v>115</v>
      </c>
      <c r="F831" s="36" t="s">
        <v>16</v>
      </c>
      <c r="G831" s="36">
        <v>2</v>
      </c>
      <c r="H831" s="36">
        <v>24</v>
      </c>
      <c r="I831" s="36">
        <v>12</v>
      </c>
      <c r="J831" s="36">
        <v>6.6150000000000002</v>
      </c>
      <c r="K831" s="36">
        <v>623</v>
      </c>
      <c r="L831" s="36">
        <v>0</v>
      </c>
      <c r="M831" s="36">
        <v>0</v>
      </c>
      <c r="N831" s="36">
        <v>591</v>
      </c>
      <c r="O831" s="36">
        <v>0</v>
      </c>
      <c r="P831" s="36">
        <v>0</v>
      </c>
      <c r="Q831" s="36">
        <v>185</v>
      </c>
      <c r="R831" s="36">
        <v>185</v>
      </c>
      <c r="S831" s="36">
        <v>0</v>
      </c>
      <c r="T831" s="36">
        <v>0</v>
      </c>
      <c r="U831" s="36">
        <v>54.05</v>
      </c>
      <c r="V831" s="36">
        <v>100</v>
      </c>
      <c r="W831" s="36">
        <v>100</v>
      </c>
      <c r="X831" s="36">
        <v>13</v>
      </c>
      <c r="Y831" s="36">
        <v>7.03</v>
      </c>
      <c r="Z831" s="36">
        <v>672</v>
      </c>
      <c r="AA831" s="36">
        <v>401</v>
      </c>
      <c r="AB831" s="36">
        <v>59.67</v>
      </c>
      <c r="AC831" s="36">
        <v>669</v>
      </c>
      <c r="AD831" s="36">
        <v>486</v>
      </c>
      <c r="AE831" s="36">
        <v>72.650000000000006</v>
      </c>
      <c r="AF831" s="36">
        <v>3.9617</v>
      </c>
      <c r="AG831" s="36">
        <v>2.0341999999999998</v>
      </c>
      <c r="AH831" s="36">
        <v>59.89</v>
      </c>
      <c r="AI831" s="36">
        <v>51.346640000000001</v>
      </c>
      <c r="AJ831" s="46">
        <f t="shared" ca="1" si="13"/>
        <v>4</v>
      </c>
      <c r="AK831" s="47">
        <v>4.8148148148148149</v>
      </c>
      <c r="AL831" s="48">
        <v>0</v>
      </c>
      <c r="AM831" s="1">
        <v>0</v>
      </c>
      <c r="AN831" s="1">
        <v>0</v>
      </c>
      <c r="AO831" s="1">
        <v>1</v>
      </c>
      <c r="AP831" s="1">
        <v>2</v>
      </c>
      <c r="AQ831" s="1">
        <v>0</v>
      </c>
      <c r="AR831" s="36">
        <v>1</v>
      </c>
      <c r="AS831" s="36">
        <v>0</v>
      </c>
      <c r="AT831" s="36">
        <v>7</v>
      </c>
      <c r="AU831" s="36">
        <v>0</v>
      </c>
    </row>
    <row r="832" spans="1:47">
      <c r="A832" s="49">
        <v>41912.791666666664</v>
      </c>
      <c r="B832" s="36" t="s">
        <v>112</v>
      </c>
      <c r="C832" s="36" t="s">
        <v>23</v>
      </c>
      <c r="D832" s="36" t="s">
        <v>651</v>
      </c>
      <c r="E832" s="36" t="s">
        <v>115</v>
      </c>
      <c r="F832" s="36" t="s">
        <v>22</v>
      </c>
      <c r="G832" s="36">
        <v>2</v>
      </c>
      <c r="H832" s="36">
        <v>24</v>
      </c>
      <c r="I832" s="36">
        <v>12</v>
      </c>
      <c r="J832" s="36">
        <v>6.6150000000000002</v>
      </c>
      <c r="K832" s="36">
        <v>1780</v>
      </c>
      <c r="L832" s="36">
        <v>0</v>
      </c>
      <c r="M832" s="36">
        <v>0</v>
      </c>
      <c r="N832" s="36">
        <v>1678</v>
      </c>
      <c r="O832" s="36">
        <v>0</v>
      </c>
      <c r="P832" s="36">
        <v>0</v>
      </c>
      <c r="Q832" s="36">
        <v>638</v>
      </c>
      <c r="R832" s="36">
        <v>616</v>
      </c>
      <c r="S832" s="36">
        <v>0</v>
      </c>
      <c r="T832" s="36">
        <v>0</v>
      </c>
      <c r="U832" s="36">
        <v>15.13</v>
      </c>
      <c r="V832" s="36">
        <v>96.55</v>
      </c>
      <c r="W832" s="36">
        <v>96.55</v>
      </c>
      <c r="X832" s="36">
        <v>2</v>
      </c>
      <c r="Y832" s="36">
        <v>0.32</v>
      </c>
      <c r="Z832" s="36">
        <v>1547</v>
      </c>
      <c r="AA832" s="36">
        <v>1530</v>
      </c>
      <c r="AB832" s="36">
        <v>98.9</v>
      </c>
      <c r="AC832" s="36">
        <v>1684</v>
      </c>
      <c r="AD832" s="36">
        <v>1545</v>
      </c>
      <c r="AE832" s="36">
        <v>91.75</v>
      </c>
      <c r="AF832" s="36">
        <v>9.3244000000000007</v>
      </c>
      <c r="AG832" s="36">
        <v>9.3155999999999999</v>
      </c>
      <c r="AH832" s="36">
        <v>140.96</v>
      </c>
      <c r="AI832" s="36">
        <v>99.905630000000002</v>
      </c>
      <c r="AJ832" s="46">
        <f t="shared" ca="1" si="13"/>
        <v>4</v>
      </c>
      <c r="AK832" s="47">
        <v>0.31695721077654515</v>
      </c>
      <c r="AL832" s="48">
        <v>22.011000000000017</v>
      </c>
      <c r="AM832" s="1">
        <v>0</v>
      </c>
      <c r="AN832" s="1">
        <v>0</v>
      </c>
      <c r="AO832" s="1">
        <v>1</v>
      </c>
      <c r="AP832" s="1">
        <v>0</v>
      </c>
      <c r="AQ832" s="1">
        <v>1</v>
      </c>
      <c r="AR832" s="36">
        <v>0</v>
      </c>
      <c r="AS832" s="36">
        <v>1</v>
      </c>
      <c r="AT832" s="36">
        <v>0</v>
      </c>
      <c r="AU832" s="36">
        <v>7</v>
      </c>
    </row>
    <row r="833" spans="1:47">
      <c r="A833" s="49">
        <v>41912.75</v>
      </c>
      <c r="B833" s="36" t="s">
        <v>112</v>
      </c>
      <c r="C833" s="36" t="s">
        <v>23</v>
      </c>
      <c r="D833" s="36" t="s">
        <v>369</v>
      </c>
      <c r="E833" s="36" t="s">
        <v>115</v>
      </c>
      <c r="F833" s="36" t="s">
        <v>642</v>
      </c>
      <c r="G833" s="36">
        <v>2</v>
      </c>
      <c r="H833" s="36">
        <v>24</v>
      </c>
      <c r="I833" s="36">
        <v>12</v>
      </c>
      <c r="J833" s="36">
        <v>6.6150000000000002</v>
      </c>
      <c r="K833" s="36">
        <v>1746</v>
      </c>
      <c r="L833" s="36">
        <v>0</v>
      </c>
      <c r="M833" s="36">
        <v>0</v>
      </c>
      <c r="N833" s="36">
        <v>1639</v>
      </c>
      <c r="O833" s="36">
        <v>0</v>
      </c>
      <c r="P833" s="36">
        <v>0</v>
      </c>
      <c r="Q833" s="36">
        <v>585</v>
      </c>
      <c r="R833" s="36">
        <v>563</v>
      </c>
      <c r="S833" s="36">
        <v>0</v>
      </c>
      <c r="T833" s="36">
        <v>0</v>
      </c>
      <c r="U833" s="36">
        <v>16.45</v>
      </c>
      <c r="V833" s="36">
        <v>96.24</v>
      </c>
      <c r="W833" s="36">
        <v>96.24</v>
      </c>
      <c r="X833" s="36">
        <v>10</v>
      </c>
      <c r="Y833" s="36">
        <v>1.78</v>
      </c>
      <c r="Z833" s="36">
        <v>1811</v>
      </c>
      <c r="AA833" s="36">
        <v>1760</v>
      </c>
      <c r="AB833" s="36">
        <v>97.18</v>
      </c>
      <c r="AC833" s="36">
        <v>2266</v>
      </c>
      <c r="AD833" s="36">
        <v>2126</v>
      </c>
      <c r="AE833" s="36">
        <v>93.82</v>
      </c>
      <c r="AF833" s="36">
        <v>12.2172</v>
      </c>
      <c r="AG833" s="36">
        <v>12.1953</v>
      </c>
      <c r="AH833" s="36">
        <v>184.69</v>
      </c>
      <c r="AI833" s="36">
        <v>99.820740000000001</v>
      </c>
      <c r="AJ833" s="46">
        <f t="shared" ca="1" si="13"/>
        <v>4</v>
      </c>
      <c r="AK833" s="47">
        <v>1.0764262648008611</v>
      </c>
      <c r="AL833" s="48">
        <v>21.996000000000031</v>
      </c>
      <c r="AM833" s="1">
        <v>0</v>
      </c>
      <c r="AN833" s="1">
        <v>0</v>
      </c>
      <c r="AO833" s="1">
        <v>1</v>
      </c>
      <c r="AP833" s="1">
        <v>0</v>
      </c>
      <c r="AQ833" s="1">
        <v>0</v>
      </c>
      <c r="AR833" s="36">
        <v>0</v>
      </c>
      <c r="AS833" s="36">
        <v>1</v>
      </c>
      <c r="AT833" s="36">
        <v>0</v>
      </c>
      <c r="AU833" s="36">
        <v>7</v>
      </c>
    </row>
    <row r="834" spans="1:47">
      <c r="A834" s="49">
        <v>41912.75</v>
      </c>
      <c r="B834" s="36" t="s">
        <v>112</v>
      </c>
      <c r="C834" s="36" t="s">
        <v>23</v>
      </c>
      <c r="D834" s="36" t="s">
        <v>349</v>
      </c>
      <c r="E834" s="36" t="s">
        <v>115</v>
      </c>
      <c r="F834" s="36" t="s">
        <v>652</v>
      </c>
      <c r="G834" s="36">
        <v>2</v>
      </c>
      <c r="H834" s="36">
        <v>24</v>
      </c>
      <c r="I834" s="36">
        <v>12</v>
      </c>
      <c r="J834" s="36">
        <v>6.6150000000000002</v>
      </c>
      <c r="K834" s="36">
        <v>3006</v>
      </c>
      <c r="L834" s="36">
        <v>0</v>
      </c>
      <c r="M834" s="36">
        <v>0</v>
      </c>
      <c r="N834" s="36">
        <v>2744</v>
      </c>
      <c r="O834" s="36">
        <v>0</v>
      </c>
      <c r="P834" s="36">
        <v>0</v>
      </c>
      <c r="Q834" s="36">
        <v>962</v>
      </c>
      <c r="R834" s="36">
        <v>933</v>
      </c>
      <c r="S834" s="36">
        <v>0</v>
      </c>
      <c r="T834" s="36">
        <v>0</v>
      </c>
      <c r="U834" s="36">
        <v>10.08</v>
      </c>
      <c r="V834" s="36">
        <v>96.99</v>
      </c>
      <c r="W834" s="36">
        <v>96.99</v>
      </c>
      <c r="X834" s="36">
        <v>7</v>
      </c>
      <c r="Y834" s="36">
        <v>0.75</v>
      </c>
      <c r="Z834" s="36">
        <v>3020</v>
      </c>
      <c r="AA834" s="36">
        <v>2996</v>
      </c>
      <c r="AB834" s="36">
        <v>99.21</v>
      </c>
      <c r="AC834" s="36">
        <v>3236</v>
      </c>
      <c r="AD834" s="36">
        <v>3069</v>
      </c>
      <c r="AE834" s="36">
        <v>94.84</v>
      </c>
      <c r="AF834" s="36">
        <v>9.9083000000000006</v>
      </c>
      <c r="AG834" s="36">
        <v>9.8864000000000001</v>
      </c>
      <c r="AH834" s="36">
        <v>149.79</v>
      </c>
      <c r="AI834" s="36">
        <v>99.778970000000001</v>
      </c>
      <c r="AJ834" s="46">
        <f t="shared" ref="AJ834:AJ897" ca="1" si="14">DAY(TODAY()-DAY(A834))</f>
        <v>4</v>
      </c>
      <c r="AK834" s="47">
        <v>0.69582504970178927</v>
      </c>
      <c r="AL834" s="48">
        <v>28.956200000000049</v>
      </c>
      <c r="AM834" s="1">
        <v>0</v>
      </c>
      <c r="AN834" s="1">
        <v>0</v>
      </c>
      <c r="AO834" s="1">
        <v>1</v>
      </c>
      <c r="AP834" s="1">
        <v>0</v>
      </c>
      <c r="AQ834" s="1">
        <v>1</v>
      </c>
      <c r="AR834" s="36">
        <v>0</v>
      </c>
      <c r="AS834" s="36">
        <v>1</v>
      </c>
      <c r="AT834" s="36">
        <v>0</v>
      </c>
      <c r="AU834" s="36">
        <v>7</v>
      </c>
    </row>
    <row r="835" spans="1:47">
      <c r="A835" s="49">
        <v>41912.833333333336</v>
      </c>
      <c r="B835" s="36" t="s">
        <v>112</v>
      </c>
      <c r="C835" s="36" t="s">
        <v>113</v>
      </c>
      <c r="D835" s="36" t="s">
        <v>1387</v>
      </c>
      <c r="E835" s="36" t="s">
        <v>116</v>
      </c>
      <c r="F835" s="36" t="s">
        <v>439</v>
      </c>
      <c r="G835" s="36">
        <v>5</v>
      </c>
      <c r="H835" s="36">
        <v>72</v>
      </c>
      <c r="I835" s="36">
        <v>30</v>
      </c>
      <c r="J835" s="36">
        <v>21.93</v>
      </c>
      <c r="K835" s="36">
        <v>1465</v>
      </c>
      <c r="L835" s="36">
        <v>0</v>
      </c>
      <c r="M835" s="36">
        <v>0</v>
      </c>
      <c r="N835" s="36">
        <v>1438</v>
      </c>
      <c r="O835" s="36">
        <v>0</v>
      </c>
      <c r="P835" s="36">
        <v>0</v>
      </c>
      <c r="Q835" s="36">
        <v>528</v>
      </c>
      <c r="R835" s="36">
        <v>517</v>
      </c>
      <c r="S835" s="36">
        <v>10</v>
      </c>
      <c r="T835" s="36">
        <v>1.9</v>
      </c>
      <c r="U835" s="36">
        <v>18.55</v>
      </c>
      <c r="V835" s="36">
        <v>97.92</v>
      </c>
      <c r="W835" s="36">
        <v>97.92</v>
      </c>
      <c r="X835" s="36">
        <v>3</v>
      </c>
      <c r="Y835" s="36">
        <v>0.57999999999999996</v>
      </c>
      <c r="Z835" s="36">
        <v>302</v>
      </c>
      <c r="AA835" s="36">
        <v>236</v>
      </c>
      <c r="AB835" s="36">
        <v>78.150000000000006</v>
      </c>
      <c r="AC835" s="36">
        <v>714</v>
      </c>
      <c r="AD835" s="36">
        <v>706</v>
      </c>
      <c r="AE835" s="36">
        <v>98.88</v>
      </c>
      <c r="AF835" s="36">
        <v>34.113599999999998</v>
      </c>
      <c r="AG835" s="36">
        <v>27.436399999999999</v>
      </c>
      <c r="AH835" s="36">
        <v>155.56</v>
      </c>
      <c r="AI835" s="36">
        <v>80.426569999999998</v>
      </c>
      <c r="AJ835" s="46">
        <f t="shared" ca="1" si="14"/>
        <v>4</v>
      </c>
      <c r="AK835" s="47">
        <v>0.303951367781155</v>
      </c>
      <c r="AL835" s="48">
        <v>10.982399999999991</v>
      </c>
      <c r="AM835" s="1">
        <v>0</v>
      </c>
      <c r="AN835" s="1">
        <v>0</v>
      </c>
      <c r="AO835" s="1">
        <v>1</v>
      </c>
      <c r="AP835" s="1">
        <v>0</v>
      </c>
      <c r="AQ835" s="1">
        <v>0</v>
      </c>
      <c r="AR835" s="36">
        <v>0</v>
      </c>
      <c r="AS835" s="36">
        <v>1</v>
      </c>
      <c r="AT835" s="36">
        <v>0</v>
      </c>
      <c r="AU835" s="36">
        <v>1</v>
      </c>
    </row>
    <row r="836" spans="1:47">
      <c r="A836" s="49">
        <v>41912.75</v>
      </c>
      <c r="B836" s="36" t="s">
        <v>112</v>
      </c>
      <c r="C836" s="36" t="s">
        <v>23</v>
      </c>
      <c r="D836" s="36" t="s">
        <v>122</v>
      </c>
      <c r="E836" s="36" t="s">
        <v>115</v>
      </c>
      <c r="F836" s="36" t="s">
        <v>214</v>
      </c>
      <c r="G836" s="36">
        <v>2</v>
      </c>
      <c r="H836" s="36">
        <v>24</v>
      </c>
      <c r="I836" s="36">
        <v>12</v>
      </c>
      <c r="J836" s="36">
        <v>6.6150000000000002</v>
      </c>
      <c r="K836" s="36">
        <v>1304</v>
      </c>
      <c r="L836" s="36">
        <v>0</v>
      </c>
      <c r="M836" s="36">
        <v>0</v>
      </c>
      <c r="N836" s="36">
        <v>1129</v>
      </c>
      <c r="O836" s="36">
        <v>1</v>
      </c>
      <c r="P836" s="36">
        <v>0.09</v>
      </c>
      <c r="Q836" s="36">
        <v>362</v>
      </c>
      <c r="R836" s="36">
        <v>362</v>
      </c>
      <c r="S836" s="36">
        <v>0</v>
      </c>
      <c r="T836" s="36">
        <v>0</v>
      </c>
      <c r="U836" s="36">
        <v>27.62</v>
      </c>
      <c r="V836" s="36">
        <v>99.91</v>
      </c>
      <c r="W836" s="36">
        <v>100</v>
      </c>
      <c r="X836" s="36">
        <v>17</v>
      </c>
      <c r="Y836" s="36">
        <v>4.7</v>
      </c>
      <c r="Z836" s="36">
        <v>793</v>
      </c>
      <c r="AA836" s="36">
        <v>474</v>
      </c>
      <c r="AB836" s="36">
        <v>59.77</v>
      </c>
      <c r="AC836" s="36">
        <v>691</v>
      </c>
      <c r="AD836" s="36">
        <v>484</v>
      </c>
      <c r="AE836" s="36">
        <v>70.040000000000006</v>
      </c>
      <c r="AF836" s="36">
        <v>4.7005999999999997</v>
      </c>
      <c r="AG836" s="36">
        <v>2.2305999999999999</v>
      </c>
      <c r="AH836" s="36">
        <v>71.06</v>
      </c>
      <c r="AI836" s="36">
        <v>47.453519999999997</v>
      </c>
      <c r="AJ836" s="46">
        <f t="shared" ca="1" si="14"/>
        <v>4</v>
      </c>
      <c r="AK836" s="47">
        <v>4.56989247311828</v>
      </c>
      <c r="AL836" s="48">
        <v>0.32580000000001236</v>
      </c>
      <c r="AM836" s="1">
        <v>0</v>
      </c>
      <c r="AN836" s="1">
        <v>0</v>
      </c>
      <c r="AO836" s="1">
        <v>1</v>
      </c>
      <c r="AP836" s="1">
        <v>2</v>
      </c>
      <c r="AQ836" s="1">
        <v>0</v>
      </c>
      <c r="AR836" s="36">
        <v>1</v>
      </c>
      <c r="AS836" s="36">
        <v>0</v>
      </c>
      <c r="AT836" s="36">
        <v>7</v>
      </c>
      <c r="AU836" s="36">
        <v>0</v>
      </c>
    </row>
    <row r="837" spans="1:47">
      <c r="A837" s="49">
        <v>41912.791666666664</v>
      </c>
      <c r="B837" s="36" t="s">
        <v>112</v>
      </c>
      <c r="C837" s="36" t="s">
        <v>23</v>
      </c>
      <c r="D837" s="36" t="s">
        <v>410</v>
      </c>
      <c r="E837" s="36" t="s">
        <v>115</v>
      </c>
      <c r="F837" s="36" t="s">
        <v>411</v>
      </c>
      <c r="G837" s="36">
        <v>2</v>
      </c>
      <c r="H837" s="36">
        <v>24</v>
      </c>
      <c r="I837" s="36">
        <v>12</v>
      </c>
      <c r="J837" s="36">
        <v>6.6150000000000002</v>
      </c>
      <c r="K837" s="36">
        <v>1636</v>
      </c>
      <c r="L837" s="36">
        <v>0</v>
      </c>
      <c r="M837" s="36">
        <v>0</v>
      </c>
      <c r="N837" s="36">
        <v>1537</v>
      </c>
      <c r="O837" s="36">
        <v>0</v>
      </c>
      <c r="P837" s="36">
        <v>0</v>
      </c>
      <c r="Q837" s="36">
        <v>586</v>
      </c>
      <c r="R837" s="36">
        <v>562</v>
      </c>
      <c r="S837" s="36">
        <v>0</v>
      </c>
      <c r="T837" s="36">
        <v>0</v>
      </c>
      <c r="U837" s="36">
        <v>16.37</v>
      </c>
      <c r="V837" s="36">
        <v>95.9</v>
      </c>
      <c r="W837" s="36">
        <v>95.9</v>
      </c>
      <c r="X837" s="36">
        <v>9</v>
      </c>
      <c r="Y837" s="36">
        <v>1.6</v>
      </c>
      <c r="Z837" s="36">
        <v>665</v>
      </c>
      <c r="AA837" s="36">
        <v>662</v>
      </c>
      <c r="AB837" s="36">
        <v>99.55</v>
      </c>
      <c r="AC837" s="36">
        <v>845</v>
      </c>
      <c r="AD837" s="36">
        <v>829</v>
      </c>
      <c r="AE837" s="36">
        <v>98.11</v>
      </c>
      <c r="AF837" s="36">
        <v>9.8407999999999998</v>
      </c>
      <c r="AG837" s="36">
        <v>9.1624999999999996</v>
      </c>
      <c r="AH837" s="36">
        <v>148.76</v>
      </c>
      <c r="AI837" s="36">
        <v>93.10727</v>
      </c>
      <c r="AJ837" s="46">
        <f t="shared" ca="1" si="14"/>
        <v>4</v>
      </c>
      <c r="AK837" s="47">
        <v>1.2345679012345678</v>
      </c>
      <c r="AL837" s="48">
        <v>24.025999999999968</v>
      </c>
      <c r="AM837" s="1">
        <v>0</v>
      </c>
      <c r="AN837" s="1">
        <v>0</v>
      </c>
      <c r="AO837" s="1">
        <v>1</v>
      </c>
      <c r="AP837" s="1">
        <v>0</v>
      </c>
      <c r="AQ837" s="1">
        <v>0</v>
      </c>
      <c r="AR837" s="36">
        <v>0</v>
      </c>
      <c r="AS837" s="36">
        <v>1</v>
      </c>
      <c r="AT837" s="36">
        <v>1</v>
      </c>
      <c r="AU837" s="36">
        <v>6</v>
      </c>
    </row>
    <row r="838" spans="1:47">
      <c r="A838" s="49">
        <v>41913.333333333336</v>
      </c>
      <c r="B838" s="36" t="s">
        <v>94</v>
      </c>
      <c r="C838" s="36" t="s">
        <v>95</v>
      </c>
      <c r="D838" s="36" t="s">
        <v>1409</v>
      </c>
      <c r="E838" s="36" t="s">
        <v>96</v>
      </c>
      <c r="F838" s="36" t="s">
        <v>1410</v>
      </c>
      <c r="G838" s="36">
        <v>2</v>
      </c>
      <c r="H838" s="36">
        <v>23</v>
      </c>
      <c r="I838" s="36">
        <v>9.5500000000000007</v>
      </c>
      <c r="J838" s="36">
        <v>5.08</v>
      </c>
      <c r="K838" s="36">
        <v>1472</v>
      </c>
      <c r="L838" s="36">
        <v>0</v>
      </c>
      <c r="M838" s="36">
        <v>0</v>
      </c>
      <c r="N838" s="36">
        <v>1472</v>
      </c>
      <c r="O838" s="36">
        <v>3</v>
      </c>
      <c r="P838" s="36">
        <v>0.2</v>
      </c>
      <c r="Q838" s="36">
        <v>542</v>
      </c>
      <c r="R838" s="36">
        <v>537</v>
      </c>
      <c r="S838" s="36">
        <v>0</v>
      </c>
      <c r="T838" s="36">
        <v>0</v>
      </c>
      <c r="U838" s="36">
        <v>99.08</v>
      </c>
      <c r="V838" s="36">
        <v>98.88</v>
      </c>
      <c r="W838" s="36">
        <v>537</v>
      </c>
      <c r="X838" s="36">
        <v>17</v>
      </c>
      <c r="Y838" s="36">
        <v>3.31</v>
      </c>
      <c r="Z838" s="36">
        <v>149</v>
      </c>
      <c r="AA838" s="36">
        <v>149</v>
      </c>
      <c r="AB838" s="36">
        <v>100</v>
      </c>
      <c r="AC838" s="36">
        <v>125</v>
      </c>
      <c r="AD838" s="36">
        <v>125</v>
      </c>
      <c r="AE838" s="36">
        <v>100</v>
      </c>
      <c r="AF838" s="36">
        <v>6.18</v>
      </c>
      <c r="AG838" s="36">
        <v>3.9166669999999999</v>
      </c>
      <c r="AH838" s="36">
        <v>121.51</v>
      </c>
      <c r="AI838" s="36">
        <v>63.4</v>
      </c>
      <c r="AJ838" s="46">
        <f t="shared" ca="1" si="14"/>
        <v>3</v>
      </c>
      <c r="AK838" s="47">
        <v>3.3138401559454191</v>
      </c>
      <c r="AL838" s="48">
        <v>6.0704000000000242</v>
      </c>
      <c r="AM838" s="1">
        <v>0</v>
      </c>
      <c r="AN838" s="1">
        <v>0</v>
      </c>
      <c r="AO838" s="1">
        <v>1</v>
      </c>
      <c r="AP838" s="1">
        <v>0</v>
      </c>
      <c r="AQ838" s="1">
        <v>0</v>
      </c>
      <c r="AR838" s="36">
        <v>1</v>
      </c>
      <c r="AS838" s="36">
        <v>0</v>
      </c>
      <c r="AT838" s="36">
        <v>1</v>
      </c>
      <c r="AU838" s="36">
        <v>0</v>
      </c>
    </row>
    <row r="839" spans="1:47">
      <c r="A839" s="49">
        <v>41913.75</v>
      </c>
      <c r="B839" s="36" t="s">
        <v>94</v>
      </c>
      <c r="C839" s="36" t="s">
        <v>95</v>
      </c>
      <c r="D839" s="36" t="s">
        <v>1411</v>
      </c>
      <c r="E839" s="36" t="s">
        <v>96</v>
      </c>
      <c r="F839" s="36" t="s">
        <v>1412</v>
      </c>
      <c r="G839" s="36">
        <v>2</v>
      </c>
      <c r="H839" s="36">
        <v>31</v>
      </c>
      <c r="I839" s="36">
        <v>8</v>
      </c>
      <c r="J839" s="36">
        <v>3.63</v>
      </c>
      <c r="K839" s="36">
        <v>427</v>
      </c>
      <c r="L839" s="36">
        <v>0</v>
      </c>
      <c r="M839" s="36">
        <v>0</v>
      </c>
      <c r="N839" s="36">
        <v>427</v>
      </c>
      <c r="O839" s="36">
        <v>0</v>
      </c>
      <c r="P839" s="36">
        <v>0</v>
      </c>
      <c r="Q839" s="36">
        <v>125</v>
      </c>
      <c r="R839" s="36">
        <v>125</v>
      </c>
      <c r="S839" s="36">
        <v>0</v>
      </c>
      <c r="T839" s="36">
        <v>0</v>
      </c>
      <c r="U839" s="36">
        <v>100</v>
      </c>
      <c r="V839" s="36">
        <v>100</v>
      </c>
      <c r="W839" s="36">
        <v>125</v>
      </c>
      <c r="X839" s="36">
        <v>7</v>
      </c>
      <c r="Y839" s="36">
        <v>5.74</v>
      </c>
      <c r="Z839" s="36">
        <v>28</v>
      </c>
      <c r="AA839" s="36">
        <v>28</v>
      </c>
      <c r="AB839" s="36">
        <v>100</v>
      </c>
      <c r="AC839" s="36">
        <v>27</v>
      </c>
      <c r="AD839" s="36">
        <v>25</v>
      </c>
      <c r="AE839" s="36">
        <v>92.59</v>
      </c>
      <c r="AF839" s="36">
        <v>2.2799999999999998</v>
      </c>
      <c r="AG839" s="36">
        <v>1.683333</v>
      </c>
      <c r="AH839" s="36">
        <v>62.8</v>
      </c>
      <c r="AI839" s="36">
        <v>73.900000000000006</v>
      </c>
      <c r="AJ839" s="46">
        <f t="shared" ca="1" si="14"/>
        <v>3</v>
      </c>
      <c r="AK839" s="47">
        <v>5.7377049180327866</v>
      </c>
      <c r="AL839" s="48">
        <v>0</v>
      </c>
      <c r="AM839" s="1">
        <v>1</v>
      </c>
      <c r="AN839" s="1">
        <v>0</v>
      </c>
      <c r="AO839" s="1">
        <v>2</v>
      </c>
      <c r="AP839" s="1">
        <v>1</v>
      </c>
      <c r="AQ839" s="1">
        <v>0</v>
      </c>
      <c r="AR839" s="36">
        <v>1</v>
      </c>
      <c r="AS839" s="36">
        <v>0</v>
      </c>
      <c r="AT839" s="36">
        <v>1</v>
      </c>
      <c r="AU839" s="36">
        <v>0</v>
      </c>
    </row>
    <row r="840" spans="1:47">
      <c r="A840" s="49">
        <v>41913.75</v>
      </c>
      <c r="B840" s="36" t="s">
        <v>94</v>
      </c>
      <c r="C840" s="36" t="s">
        <v>98</v>
      </c>
      <c r="D840" s="36" t="s">
        <v>230</v>
      </c>
      <c r="E840" s="36" t="s">
        <v>96</v>
      </c>
      <c r="F840" s="36" t="s">
        <v>322</v>
      </c>
      <c r="G840" s="36">
        <v>3</v>
      </c>
      <c r="H840" s="36">
        <v>39</v>
      </c>
      <c r="I840" s="36">
        <v>16.579999999999998</v>
      </c>
      <c r="J840" s="36">
        <v>10.66</v>
      </c>
      <c r="K840" s="36">
        <v>3566</v>
      </c>
      <c r="L840" s="36">
        <v>0</v>
      </c>
      <c r="M840" s="36">
        <v>0</v>
      </c>
      <c r="N840" s="36">
        <v>3566</v>
      </c>
      <c r="O840" s="36">
        <v>105</v>
      </c>
      <c r="P840" s="36">
        <v>2.94</v>
      </c>
      <c r="Q840" s="36">
        <v>897</v>
      </c>
      <c r="R840" s="36">
        <v>892</v>
      </c>
      <c r="S840" s="36">
        <v>0</v>
      </c>
      <c r="T840" s="36">
        <v>0</v>
      </c>
      <c r="U840" s="36">
        <v>99.44</v>
      </c>
      <c r="V840" s="36">
        <v>96.52</v>
      </c>
      <c r="W840" s="36">
        <v>892</v>
      </c>
      <c r="X840" s="36">
        <v>11</v>
      </c>
      <c r="Y840" s="36">
        <v>1.3</v>
      </c>
      <c r="Z840" s="36">
        <v>98</v>
      </c>
      <c r="AA840" s="36">
        <v>92</v>
      </c>
      <c r="AB840" s="36">
        <v>93.88</v>
      </c>
      <c r="AC840" s="36">
        <v>49</v>
      </c>
      <c r="AD840" s="36">
        <v>49</v>
      </c>
      <c r="AE840" s="36">
        <v>100</v>
      </c>
      <c r="AF840" s="36">
        <v>11.74</v>
      </c>
      <c r="AG840" s="36">
        <v>6.2055550000000004</v>
      </c>
      <c r="AH840" s="36">
        <v>110.12</v>
      </c>
      <c r="AI840" s="36">
        <v>52.86</v>
      </c>
      <c r="AJ840" s="46">
        <f t="shared" ca="1" si="14"/>
        <v>3</v>
      </c>
      <c r="AK840" s="47">
        <v>1.2956419316843346</v>
      </c>
      <c r="AL840" s="48">
        <v>31.215600000000038</v>
      </c>
      <c r="AM840" s="1">
        <v>0</v>
      </c>
      <c r="AN840" s="1">
        <v>0</v>
      </c>
      <c r="AO840" s="1">
        <v>1</v>
      </c>
      <c r="AP840" s="1">
        <v>0</v>
      </c>
      <c r="AQ840" s="1">
        <v>0</v>
      </c>
      <c r="AR840" s="36">
        <v>0</v>
      </c>
      <c r="AS840" s="36">
        <v>1</v>
      </c>
      <c r="AT840" s="36">
        <v>0</v>
      </c>
      <c r="AU840" s="36">
        <v>7</v>
      </c>
    </row>
    <row r="841" spans="1:47">
      <c r="A841" s="49">
        <v>41913.75</v>
      </c>
      <c r="B841" s="36" t="s">
        <v>94</v>
      </c>
      <c r="C841" s="36" t="s">
        <v>98</v>
      </c>
      <c r="D841" s="36" t="s">
        <v>230</v>
      </c>
      <c r="E841" s="36" t="s">
        <v>96</v>
      </c>
      <c r="F841" s="36" t="s">
        <v>231</v>
      </c>
      <c r="G841" s="36">
        <v>4</v>
      </c>
      <c r="H841" s="36">
        <v>55</v>
      </c>
      <c r="I841" s="36">
        <v>22.48</v>
      </c>
      <c r="J841" s="36">
        <v>14.9</v>
      </c>
      <c r="K841" s="36">
        <v>2940</v>
      </c>
      <c r="L841" s="36">
        <v>0</v>
      </c>
      <c r="M841" s="36">
        <v>0</v>
      </c>
      <c r="N841" s="36">
        <v>2940</v>
      </c>
      <c r="O841" s="36">
        <v>70</v>
      </c>
      <c r="P841" s="36">
        <v>2.38</v>
      </c>
      <c r="Q841" s="36">
        <v>883</v>
      </c>
      <c r="R841" s="36">
        <v>878</v>
      </c>
      <c r="S841" s="36">
        <v>0</v>
      </c>
      <c r="T841" s="36">
        <v>0</v>
      </c>
      <c r="U841" s="36">
        <v>99.43</v>
      </c>
      <c r="V841" s="36">
        <v>97.06</v>
      </c>
      <c r="W841" s="36">
        <v>878</v>
      </c>
      <c r="X841" s="36">
        <v>1</v>
      </c>
      <c r="Y841" s="36">
        <v>0.12</v>
      </c>
      <c r="Z841" s="36">
        <v>86</v>
      </c>
      <c r="AA841" s="36">
        <v>83</v>
      </c>
      <c r="AB841" s="36">
        <v>96.51</v>
      </c>
      <c r="AC841" s="36">
        <v>57</v>
      </c>
      <c r="AD841" s="36">
        <v>51</v>
      </c>
      <c r="AE841" s="36">
        <v>89.47</v>
      </c>
      <c r="AF841" s="36">
        <v>12.56</v>
      </c>
      <c r="AG841" s="36">
        <v>3.9333330000000002</v>
      </c>
      <c r="AH841" s="36">
        <v>84.3</v>
      </c>
      <c r="AI841" s="36">
        <v>31.31</v>
      </c>
      <c r="AJ841" s="46">
        <f t="shared" ca="1" si="14"/>
        <v>3</v>
      </c>
      <c r="AK841" s="47">
        <v>0.1182033096926714</v>
      </c>
      <c r="AL841" s="48">
        <v>25.960199999999983</v>
      </c>
      <c r="AM841" s="1">
        <v>0</v>
      </c>
      <c r="AN841" s="1">
        <v>0</v>
      </c>
      <c r="AO841" s="1">
        <v>1</v>
      </c>
      <c r="AP841" s="1">
        <v>0</v>
      </c>
      <c r="AQ841" s="1">
        <v>0</v>
      </c>
      <c r="AR841" s="36">
        <v>0</v>
      </c>
      <c r="AS841" s="36">
        <v>1</v>
      </c>
      <c r="AT841" s="36">
        <v>0</v>
      </c>
      <c r="AU841" s="36">
        <v>7</v>
      </c>
    </row>
    <row r="842" spans="1:47">
      <c r="A842" s="49">
        <v>41913.75</v>
      </c>
      <c r="B842" s="36" t="s">
        <v>94</v>
      </c>
      <c r="C842" s="36" t="s">
        <v>24</v>
      </c>
      <c r="D842" s="36" t="s">
        <v>130</v>
      </c>
      <c r="E842" s="36" t="s">
        <v>96</v>
      </c>
      <c r="F842" s="36" t="s">
        <v>223</v>
      </c>
      <c r="G842" s="36">
        <v>5</v>
      </c>
      <c r="H842" s="36">
        <v>70.61</v>
      </c>
      <c r="I842" s="36">
        <v>27.94</v>
      </c>
      <c r="J842" s="36">
        <v>20.149999999999999</v>
      </c>
      <c r="K842" s="36">
        <v>3434</v>
      </c>
      <c r="L842" s="36">
        <v>205</v>
      </c>
      <c r="M842" s="36">
        <v>5.9697149999999999</v>
      </c>
      <c r="N842" s="36">
        <v>3229</v>
      </c>
      <c r="O842" s="36">
        <v>72</v>
      </c>
      <c r="P842" s="36">
        <v>2.23</v>
      </c>
      <c r="Q842" s="36">
        <v>577</v>
      </c>
      <c r="R842" s="36">
        <v>573</v>
      </c>
      <c r="S842" s="36">
        <v>0</v>
      </c>
      <c r="T842" s="36">
        <v>0</v>
      </c>
      <c r="U842" s="36">
        <v>99.31</v>
      </c>
      <c r="V842" s="36">
        <v>97.1</v>
      </c>
      <c r="W842" s="36">
        <v>573</v>
      </c>
      <c r="X842" s="36">
        <v>5</v>
      </c>
      <c r="Y842" s="36">
        <v>0.88</v>
      </c>
      <c r="Z842" s="36">
        <v>439</v>
      </c>
      <c r="AA842" s="36">
        <v>232.01</v>
      </c>
      <c r="AB842" s="36">
        <v>52.85</v>
      </c>
      <c r="AC842" s="36">
        <v>245</v>
      </c>
      <c r="AD842" s="36">
        <v>229</v>
      </c>
      <c r="AE842" s="36">
        <v>93.47</v>
      </c>
      <c r="AF842" s="36">
        <v>9.8699999999999992</v>
      </c>
      <c r="AG842" s="36">
        <v>0.45</v>
      </c>
      <c r="AH842" s="36">
        <v>48.99</v>
      </c>
      <c r="AI842" s="36">
        <v>4.5599999999999996</v>
      </c>
      <c r="AJ842" s="46">
        <f t="shared" ca="1" si="14"/>
        <v>3</v>
      </c>
      <c r="AK842" s="47">
        <v>0.8772083720767031</v>
      </c>
      <c r="AL842" s="48">
        <v>16.733000000000033</v>
      </c>
      <c r="AM842" s="1">
        <v>0</v>
      </c>
      <c r="AN842" s="1">
        <v>0</v>
      </c>
      <c r="AO842" s="1">
        <v>1</v>
      </c>
      <c r="AP842" s="1">
        <v>0</v>
      </c>
      <c r="AQ842" s="1">
        <v>0</v>
      </c>
      <c r="AR842" s="36">
        <v>0</v>
      </c>
      <c r="AS842" s="36">
        <v>1</v>
      </c>
      <c r="AT842" s="36">
        <v>0</v>
      </c>
      <c r="AU842" s="36">
        <v>6</v>
      </c>
    </row>
    <row r="843" spans="1:47">
      <c r="A843" s="49">
        <v>41913.75</v>
      </c>
      <c r="B843" s="36" t="s">
        <v>94</v>
      </c>
      <c r="C843" s="36" t="s">
        <v>24</v>
      </c>
      <c r="D843" s="36" t="s">
        <v>130</v>
      </c>
      <c r="E843" s="36" t="s">
        <v>96</v>
      </c>
      <c r="F843" s="36" t="s">
        <v>131</v>
      </c>
      <c r="G843" s="36">
        <v>2</v>
      </c>
      <c r="H843" s="36">
        <v>22.87</v>
      </c>
      <c r="I843" s="36">
        <v>10.3</v>
      </c>
      <c r="J843" s="36">
        <v>5.08</v>
      </c>
      <c r="K843" s="36">
        <v>1722</v>
      </c>
      <c r="L843" s="36">
        <v>3</v>
      </c>
      <c r="M843" s="36">
        <v>0.17421600000000001</v>
      </c>
      <c r="N843" s="36">
        <v>1719</v>
      </c>
      <c r="O843" s="36">
        <v>57</v>
      </c>
      <c r="P843" s="36">
        <v>3.32</v>
      </c>
      <c r="Q843" s="36">
        <v>332</v>
      </c>
      <c r="R843" s="36">
        <v>331</v>
      </c>
      <c r="S843" s="36">
        <v>0</v>
      </c>
      <c r="T843" s="36">
        <v>0</v>
      </c>
      <c r="U843" s="36">
        <v>99.7</v>
      </c>
      <c r="V843" s="36">
        <v>96.39</v>
      </c>
      <c r="W843" s="36">
        <v>331</v>
      </c>
      <c r="X843" s="36">
        <v>6</v>
      </c>
      <c r="Y843" s="36">
        <v>1.88</v>
      </c>
      <c r="Z843" s="36">
        <v>127</v>
      </c>
      <c r="AA843" s="36">
        <v>114</v>
      </c>
      <c r="AB843" s="36">
        <v>89.76</v>
      </c>
      <c r="AC843" s="36">
        <v>158</v>
      </c>
      <c r="AD843" s="36">
        <v>103</v>
      </c>
      <c r="AE843" s="36">
        <v>65.19</v>
      </c>
      <c r="AF843" s="36">
        <v>6.68</v>
      </c>
      <c r="AG843" s="36">
        <v>4.1222219999999998</v>
      </c>
      <c r="AH843" s="36">
        <v>131.46</v>
      </c>
      <c r="AI843" s="36">
        <v>61.68</v>
      </c>
      <c r="AJ843" s="46">
        <f t="shared" ca="1" si="14"/>
        <v>3</v>
      </c>
      <c r="AK843" s="47">
        <v>1.875</v>
      </c>
      <c r="AL843" s="48">
        <v>11.985199999999997</v>
      </c>
      <c r="AM843" s="1">
        <v>0</v>
      </c>
      <c r="AN843" s="1">
        <v>0</v>
      </c>
      <c r="AO843" s="1">
        <v>1</v>
      </c>
      <c r="AP843" s="1">
        <v>0</v>
      </c>
      <c r="AQ843" s="1">
        <v>0</v>
      </c>
      <c r="AR843" s="36">
        <v>0</v>
      </c>
      <c r="AS843" s="36">
        <v>1</v>
      </c>
      <c r="AT843" s="36">
        <v>1</v>
      </c>
      <c r="AU843" s="36">
        <v>7</v>
      </c>
    </row>
    <row r="844" spans="1:47">
      <c r="A844" s="49">
        <v>41913.791666666664</v>
      </c>
      <c r="B844" s="36" t="s">
        <v>94</v>
      </c>
      <c r="C844" s="36" t="s">
        <v>97</v>
      </c>
      <c r="D844" s="36" t="s">
        <v>1300</v>
      </c>
      <c r="E844" s="36" t="s">
        <v>96</v>
      </c>
      <c r="F844" s="36" t="s">
        <v>1301</v>
      </c>
      <c r="G844" s="36">
        <v>1</v>
      </c>
      <c r="H844" s="36">
        <v>31</v>
      </c>
      <c r="I844" s="36">
        <v>6.71</v>
      </c>
      <c r="J844" s="36">
        <v>2.93</v>
      </c>
      <c r="K844" s="36">
        <v>1114</v>
      </c>
      <c r="L844" s="36">
        <v>0</v>
      </c>
      <c r="M844" s="36">
        <v>0</v>
      </c>
      <c r="N844" s="36">
        <v>1114</v>
      </c>
      <c r="O844" s="36">
        <v>0</v>
      </c>
      <c r="P844" s="36">
        <v>0</v>
      </c>
      <c r="Q844" s="36">
        <v>150</v>
      </c>
      <c r="R844" s="36">
        <v>149</v>
      </c>
      <c r="S844" s="36">
        <v>0</v>
      </c>
      <c r="T844" s="36">
        <v>0</v>
      </c>
      <c r="U844" s="36">
        <v>99.33</v>
      </c>
      <c r="V844" s="36">
        <v>99.33</v>
      </c>
      <c r="W844" s="36">
        <v>149</v>
      </c>
      <c r="X844" s="36">
        <v>9</v>
      </c>
      <c r="Y844" s="36">
        <v>5.36</v>
      </c>
      <c r="Z844" s="36">
        <v>520</v>
      </c>
      <c r="AA844" s="36">
        <v>511.99</v>
      </c>
      <c r="AB844" s="36">
        <v>98.46</v>
      </c>
      <c r="AC844" s="36">
        <v>578</v>
      </c>
      <c r="AD844" s="36">
        <v>531.01</v>
      </c>
      <c r="AE844" s="36">
        <v>91.87</v>
      </c>
      <c r="AF844" s="36">
        <v>3.12</v>
      </c>
      <c r="AG844" s="36">
        <v>2.8333330000000001</v>
      </c>
      <c r="AH844" s="36">
        <v>106.19</v>
      </c>
      <c r="AI844" s="36">
        <v>90.91</v>
      </c>
      <c r="AJ844" s="46">
        <f t="shared" ca="1" si="14"/>
        <v>3</v>
      </c>
      <c r="AK844" s="47">
        <v>5.3565051779550057</v>
      </c>
      <c r="AL844" s="48">
        <v>1.0050000000000026</v>
      </c>
      <c r="AM844" s="1">
        <v>1</v>
      </c>
      <c r="AN844" s="1">
        <v>0</v>
      </c>
      <c r="AO844" s="1">
        <v>2</v>
      </c>
      <c r="AP844" s="1">
        <v>1</v>
      </c>
      <c r="AQ844" s="1">
        <v>0</v>
      </c>
      <c r="AR844" s="36">
        <v>1</v>
      </c>
      <c r="AS844" s="36">
        <v>0</v>
      </c>
      <c r="AT844" s="36">
        <v>3</v>
      </c>
      <c r="AU844" s="36">
        <v>0</v>
      </c>
    </row>
    <row r="845" spans="1:47">
      <c r="A845" s="49">
        <v>41913.791666666664</v>
      </c>
      <c r="B845" s="36" t="s">
        <v>94</v>
      </c>
      <c r="C845" s="36" t="s">
        <v>97</v>
      </c>
      <c r="D845" s="36" t="s">
        <v>1413</v>
      </c>
      <c r="E845" s="36" t="s">
        <v>96</v>
      </c>
      <c r="F845" s="36" t="s">
        <v>1414</v>
      </c>
      <c r="G845" s="36">
        <v>2</v>
      </c>
      <c r="H845" s="36">
        <v>23</v>
      </c>
      <c r="I845" s="36">
        <v>8.1300000000000008</v>
      </c>
      <c r="J845" s="36">
        <v>3.63</v>
      </c>
      <c r="K845" s="36">
        <v>1509</v>
      </c>
      <c r="L845" s="36">
        <v>0</v>
      </c>
      <c r="M845" s="36">
        <v>0</v>
      </c>
      <c r="N845" s="36">
        <v>1509</v>
      </c>
      <c r="O845" s="36">
        <v>0</v>
      </c>
      <c r="P845" s="36">
        <v>0</v>
      </c>
      <c r="Q845" s="36">
        <v>156</v>
      </c>
      <c r="R845" s="36">
        <v>157</v>
      </c>
      <c r="S845" s="36">
        <v>0</v>
      </c>
      <c r="T845" s="36">
        <v>0</v>
      </c>
      <c r="U845" s="36">
        <v>100.64</v>
      </c>
      <c r="V845" s="36">
        <v>100.64</v>
      </c>
      <c r="W845" s="36">
        <v>157</v>
      </c>
      <c r="X845" s="36">
        <v>12</v>
      </c>
      <c r="Y845" s="36">
        <v>8.57</v>
      </c>
      <c r="Z845" s="36">
        <v>328</v>
      </c>
      <c r="AA845" s="36">
        <v>299.99</v>
      </c>
      <c r="AB845" s="36">
        <v>91.46</v>
      </c>
      <c r="AC845" s="36">
        <v>286</v>
      </c>
      <c r="AD845" s="36">
        <v>283</v>
      </c>
      <c r="AE845" s="36">
        <v>98.95</v>
      </c>
      <c r="AF845" s="36">
        <v>3.23</v>
      </c>
      <c r="AG845" s="36">
        <v>3.0444450000000001</v>
      </c>
      <c r="AH845" s="36">
        <v>88.99</v>
      </c>
      <c r="AI845" s="36">
        <v>94.32</v>
      </c>
      <c r="AJ845" s="46">
        <f t="shared" ca="1" si="14"/>
        <v>3</v>
      </c>
      <c r="AK845" s="47">
        <v>8.5708163702592675</v>
      </c>
      <c r="AL845" s="48">
        <v>-0.99840000000000084</v>
      </c>
      <c r="AM845" s="1">
        <v>1</v>
      </c>
      <c r="AN845" s="1">
        <v>0</v>
      </c>
      <c r="AO845" s="1">
        <v>2</v>
      </c>
      <c r="AP845" s="1">
        <v>1</v>
      </c>
      <c r="AQ845" s="1">
        <v>0</v>
      </c>
      <c r="AR845" s="36">
        <v>1</v>
      </c>
      <c r="AS845" s="36">
        <v>0</v>
      </c>
      <c r="AT845" s="36">
        <v>1</v>
      </c>
      <c r="AU845" s="36">
        <v>0</v>
      </c>
    </row>
    <row r="846" spans="1:47">
      <c r="A846" s="49">
        <v>41913.791666666664</v>
      </c>
      <c r="B846" s="36" t="s">
        <v>94</v>
      </c>
      <c r="C846" s="36" t="s">
        <v>95</v>
      </c>
      <c r="D846" s="36" t="s">
        <v>1415</v>
      </c>
      <c r="E846" s="36" t="s">
        <v>96</v>
      </c>
      <c r="F846" s="36" t="s">
        <v>1416</v>
      </c>
      <c r="G846" s="36">
        <v>2</v>
      </c>
      <c r="H846" s="36">
        <v>23</v>
      </c>
      <c r="I846" s="36">
        <v>8.06</v>
      </c>
      <c r="J846" s="36">
        <v>3.63</v>
      </c>
      <c r="K846" s="36">
        <v>247</v>
      </c>
      <c r="L846" s="36">
        <v>0</v>
      </c>
      <c r="M846" s="36">
        <v>0</v>
      </c>
      <c r="N846" s="36">
        <v>247</v>
      </c>
      <c r="O846" s="36">
        <v>0</v>
      </c>
      <c r="P846" s="36">
        <v>0</v>
      </c>
      <c r="Q846" s="36">
        <v>92</v>
      </c>
      <c r="R846" s="36">
        <v>85</v>
      </c>
      <c r="S846" s="36">
        <v>0</v>
      </c>
      <c r="T846" s="36">
        <v>0</v>
      </c>
      <c r="U846" s="36">
        <v>92.39</v>
      </c>
      <c r="V846" s="36">
        <v>92.39</v>
      </c>
      <c r="W846" s="36">
        <v>85</v>
      </c>
      <c r="X846" s="36">
        <v>0</v>
      </c>
      <c r="Y846" s="36">
        <v>0</v>
      </c>
      <c r="Z846" s="36">
        <v>81</v>
      </c>
      <c r="AA846" s="36">
        <v>81</v>
      </c>
      <c r="AB846" s="36">
        <v>100</v>
      </c>
      <c r="AC846" s="36">
        <v>68</v>
      </c>
      <c r="AD846" s="36">
        <v>68</v>
      </c>
      <c r="AE846" s="36">
        <v>100</v>
      </c>
      <c r="AF846" s="36">
        <v>1.22</v>
      </c>
      <c r="AG846" s="36">
        <v>0.26666669999999998</v>
      </c>
      <c r="AH846" s="36">
        <v>33.700000000000003</v>
      </c>
      <c r="AI846" s="36">
        <v>21.82</v>
      </c>
      <c r="AJ846" s="46">
        <f t="shared" ca="1" si="14"/>
        <v>3</v>
      </c>
      <c r="AK846" s="47">
        <v>0</v>
      </c>
      <c r="AL846" s="48">
        <v>7.001199999999999</v>
      </c>
      <c r="AM846" s="1">
        <v>0</v>
      </c>
      <c r="AN846" s="1">
        <v>1</v>
      </c>
      <c r="AO846" s="1">
        <v>2</v>
      </c>
      <c r="AP846" s="1">
        <v>0</v>
      </c>
      <c r="AQ846" s="1">
        <v>1</v>
      </c>
      <c r="AR846" s="36">
        <v>0</v>
      </c>
      <c r="AS846" s="36">
        <v>1</v>
      </c>
      <c r="AT846" s="36">
        <v>0</v>
      </c>
      <c r="AU846" s="36">
        <v>1</v>
      </c>
    </row>
    <row r="847" spans="1:47">
      <c r="A847" s="49">
        <v>41913.791666666664</v>
      </c>
      <c r="B847" s="36" t="s">
        <v>94</v>
      </c>
      <c r="C847" s="36" t="s">
        <v>95</v>
      </c>
      <c r="D847" s="36" t="s">
        <v>1417</v>
      </c>
      <c r="E847" s="36" t="s">
        <v>96</v>
      </c>
      <c r="F847" s="36" t="s">
        <v>1418</v>
      </c>
      <c r="G847" s="36">
        <v>2</v>
      </c>
      <c r="H847" s="36">
        <v>31</v>
      </c>
      <c r="I847" s="36">
        <v>8.17</v>
      </c>
      <c r="J847" s="36">
        <v>3.63</v>
      </c>
      <c r="K847" s="36">
        <v>696</v>
      </c>
      <c r="L847" s="36">
        <v>0</v>
      </c>
      <c r="M847" s="36">
        <v>0</v>
      </c>
      <c r="N847" s="36">
        <v>696</v>
      </c>
      <c r="O847" s="36">
        <v>0</v>
      </c>
      <c r="P847" s="36">
        <v>0</v>
      </c>
      <c r="Q847" s="36">
        <v>164</v>
      </c>
      <c r="R847" s="36">
        <v>149</v>
      </c>
      <c r="S847" s="36">
        <v>0</v>
      </c>
      <c r="T847" s="36">
        <v>0</v>
      </c>
      <c r="U847" s="36">
        <v>90.85</v>
      </c>
      <c r="V847" s="36">
        <v>90.85</v>
      </c>
      <c r="W847" s="36">
        <v>149</v>
      </c>
      <c r="X847" s="36">
        <v>2</v>
      </c>
      <c r="Y847" s="36">
        <v>1.55</v>
      </c>
      <c r="Z847" s="36">
        <v>186</v>
      </c>
      <c r="AA847" s="36">
        <v>185</v>
      </c>
      <c r="AB847" s="36">
        <v>99.46</v>
      </c>
      <c r="AC847" s="36">
        <v>166</v>
      </c>
      <c r="AD847" s="36">
        <v>165</v>
      </c>
      <c r="AE847" s="36">
        <v>99.4</v>
      </c>
      <c r="AF847" s="36">
        <v>2.58</v>
      </c>
      <c r="AG847" s="36">
        <v>2.1333329999999999</v>
      </c>
      <c r="AH847" s="36">
        <v>71.23</v>
      </c>
      <c r="AI847" s="36">
        <v>82.58</v>
      </c>
      <c r="AJ847" s="46">
        <f t="shared" ca="1" si="14"/>
        <v>3</v>
      </c>
      <c r="AK847" s="47">
        <v>1.5503875968992249</v>
      </c>
      <c r="AL847" s="48">
        <v>15.006000000000007</v>
      </c>
      <c r="AM847" s="1">
        <v>0</v>
      </c>
      <c r="AN847" s="1">
        <v>1</v>
      </c>
      <c r="AO847" s="1">
        <v>2</v>
      </c>
      <c r="AP847" s="1">
        <v>0</v>
      </c>
      <c r="AQ847" s="1">
        <v>2</v>
      </c>
      <c r="AR847" s="36">
        <v>0</v>
      </c>
      <c r="AS847" s="36">
        <v>1</v>
      </c>
      <c r="AT847" s="36">
        <v>0</v>
      </c>
      <c r="AU847" s="36">
        <v>2</v>
      </c>
    </row>
    <row r="848" spans="1:47">
      <c r="A848" s="49">
        <v>41913.791666666664</v>
      </c>
      <c r="B848" s="36" t="s">
        <v>94</v>
      </c>
      <c r="C848" s="36" t="s">
        <v>95</v>
      </c>
      <c r="D848" s="36" t="s">
        <v>1419</v>
      </c>
      <c r="E848" s="36" t="s">
        <v>96</v>
      </c>
      <c r="F848" s="36" t="s">
        <v>1420</v>
      </c>
      <c r="G848" s="36">
        <v>2</v>
      </c>
      <c r="H848" s="36">
        <v>23</v>
      </c>
      <c r="I848" s="36">
        <v>9.0299999999999994</v>
      </c>
      <c r="J848" s="36">
        <v>4.34</v>
      </c>
      <c r="K848" s="36">
        <v>435</v>
      </c>
      <c r="L848" s="36">
        <v>0</v>
      </c>
      <c r="M848" s="36">
        <v>0</v>
      </c>
      <c r="N848" s="36">
        <v>434</v>
      </c>
      <c r="O848" s="36">
        <v>1</v>
      </c>
      <c r="P848" s="36">
        <v>0.23</v>
      </c>
      <c r="Q848" s="36">
        <v>124</v>
      </c>
      <c r="R848" s="36">
        <v>124</v>
      </c>
      <c r="S848" s="36">
        <v>0</v>
      </c>
      <c r="T848" s="36">
        <v>0</v>
      </c>
      <c r="U848" s="36">
        <v>100</v>
      </c>
      <c r="V848" s="36">
        <v>99.77</v>
      </c>
      <c r="W848" s="36">
        <v>124</v>
      </c>
      <c r="X848" s="36">
        <v>10</v>
      </c>
      <c r="Y848" s="36">
        <v>8.6199999999999992</v>
      </c>
      <c r="Z848" s="36">
        <v>151</v>
      </c>
      <c r="AA848" s="36">
        <v>149.01</v>
      </c>
      <c r="AB848" s="36">
        <v>98.68</v>
      </c>
      <c r="AC848" s="36">
        <v>141</v>
      </c>
      <c r="AD848" s="36">
        <v>141</v>
      </c>
      <c r="AE848" s="36">
        <v>100</v>
      </c>
      <c r="AF848" s="36">
        <v>2.1800000000000002</v>
      </c>
      <c r="AG848" s="36">
        <v>0.8</v>
      </c>
      <c r="AH848" s="36">
        <v>50.25</v>
      </c>
      <c r="AI848" s="36">
        <v>36.64</v>
      </c>
      <c r="AJ848" s="46">
        <f t="shared" ca="1" si="14"/>
        <v>3</v>
      </c>
      <c r="AK848" s="47">
        <v>8.6214328821450117</v>
      </c>
      <c r="AL848" s="48">
        <v>0.28520000000000495</v>
      </c>
      <c r="AM848" s="1">
        <v>1</v>
      </c>
      <c r="AN848" s="1">
        <v>0</v>
      </c>
      <c r="AO848" s="1">
        <v>2</v>
      </c>
      <c r="AP848" s="1">
        <v>1</v>
      </c>
      <c r="AQ848" s="1">
        <v>0</v>
      </c>
      <c r="AR848" s="36">
        <v>1</v>
      </c>
      <c r="AS848" s="36">
        <v>0</v>
      </c>
      <c r="AT848" s="36">
        <v>1</v>
      </c>
      <c r="AU848" s="36">
        <v>0</v>
      </c>
    </row>
    <row r="849" spans="1:47">
      <c r="A849" s="49">
        <v>41913.791666666664</v>
      </c>
      <c r="B849" s="36" t="s">
        <v>94</v>
      </c>
      <c r="C849" s="36" t="s">
        <v>95</v>
      </c>
      <c r="D849" s="36" t="s">
        <v>1421</v>
      </c>
      <c r="E849" s="36" t="s">
        <v>96</v>
      </c>
      <c r="F849" s="36" t="s">
        <v>1422</v>
      </c>
      <c r="G849" s="36">
        <v>2</v>
      </c>
      <c r="H849" s="36">
        <v>23</v>
      </c>
      <c r="I849" s="36">
        <v>9.98</v>
      </c>
      <c r="J849" s="36">
        <v>5.08</v>
      </c>
      <c r="K849" s="36">
        <v>274</v>
      </c>
      <c r="L849" s="36">
        <v>0</v>
      </c>
      <c r="M849" s="36">
        <v>0</v>
      </c>
      <c r="N849" s="36">
        <v>274</v>
      </c>
      <c r="O849" s="36">
        <v>0</v>
      </c>
      <c r="P849" s="36">
        <v>0</v>
      </c>
      <c r="Q849" s="36">
        <v>59</v>
      </c>
      <c r="R849" s="36">
        <v>59</v>
      </c>
      <c r="S849" s="36">
        <v>0</v>
      </c>
      <c r="T849" s="36">
        <v>0</v>
      </c>
      <c r="U849" s="36">
        <v>100</v>
      </c>
      <c r="V849" s="36">
        <v>100</v>
      </c>
      <c r="W849" s="36">
        <v>59</v>
      </c>
      <c r="X849" s="36">
        <v>14</v>
      </c>
      <c r="Y849" s="36">
        <v>19.18</v>
      </c>
      <c r="Z849" s="36">
        <v>238</v>
      </c>
      <c r="AA849" s="36">
        <v>169</v>
      </c>
      <c r="AB849" s="36">
        <v>71.010000000000005</v>
      </c>
      <c r="AC849" s="36">
        <v>189</v>
      </c>
      <c r="AD849" s="36">
        <v>183.01</v>
      </c>
      <c r="AE849" s="36">
        <v>96.83</v>
      </c>
      <c r="AF849" s="36">
        <v>1.34</v>
      </c>
      <c r="AG849" s="36">
        <v>0.31111109999999997</v>
      </c>
      <c r="AH849" s="36">
        <v>26.44</v>
      </c>
      <c r="AI849" s="36">
        <v>23.14</v>
      </c>
      <c r="AJ849" s="46">
        <f t="shared" ca="1" si="14"/>
        <v>3</v>
      </c>
      <c r="AK849" s="47">
        <v>19.175455417066161</v>
      </c>
      <c r="AL849" s="48">
        <v>0</v>
      </c>
      <c r="AM849" s="1">
        <v>1</v>
      </c>
      <c r="AN849" s="1">
        <v>0</v>
      </c>
      <c r="AO849" s="1">
        <v>2</v>
      </c>
      <c r="AP849" s="1">
        <v>1</v>
      </c>
      <c r="AQ849" s="1">
        <v>0</v>
      </c>
      <c r="AR849" s="36">
        <v>1</v>
      </c>
      <c r="AS849" s="36">
        <v>0</v>
      </c>
      <c r="AT849" s="36">
        <v>1</v>
      </c>
      <c r="AU849" s="36">
        <v>0</v>
      </c>
    </row>
    <row r="850" spans="1:47">
      <c r="A850" s="49">
        <v>41913.833333333336</v>
      </c>
      <c r="B850" s="36" t="s">
        <v>94</v>
      </c>
      <c r="C850" s="36" t="s">
        <v>97</v>
      </c>
      <c r="D850" s="36" t="s">
        <v>1164</v>
      </c>
      <c r="E850" s="36" t="s">
        <v>96</v>
      </c>
      <c r="F850" s="36" t="s">
        <v>1165</v>
      </c>
      <c r="G850" s="36">
        <v>1</v>
      </c>
      <c r="H850" s="36">
        <v>23</v>
      </c>
      <c r="I850" s="36">
        <v>7.02</v>
      </c>
      <c r="J850" s="36">
        <v>2.93</v>
      </c>
      <c r="K850" s="36">
        <v>1071</v>
      </c>
      <c r="L850" s="36">
        <v>0</v>
      </c>
      <c r="M850" s="36">
        <v>0</v>
      </c>
      <c r="N850" s="36">
        <v>1071</v>
      </c>
      <c r="O850" s="36">
        <v>8</v>
      </c>
      <c r="P850" s="36">
        <v>0.75</v>
      </c>
      <c r="Q850" s="36">
        <v>585</v>
      </c>
      <c r="R850" s="36">
        <v>575</v>
      </c>
      <c r="S850" s="36">
        <v>0</v>
      </c>
      <c r="T850" s="36">
        <v>0</v>
      </c>
      <c r="U850" s="36">
        <v>98.29</v>
      </c>
      <c r="V850" s="36">
        <v>97.55</v>
      </c>
      <c r="W850" s="36">
        <v>575</v>
      </c>
      <c r="X850" s="36">
        <v>1</v>
      </c>
      <c r="Y850" s="36">
        <v>0.2</v>
      </c>
      <c r="Z850" s="36">
        <v>407</v>
      </c>
      <c r="AA850" s="36">
        <v>403.99</v>
      </c>
      <c r="AB850" s="36">
        <v>99.26</v>
      </c>
      <c r="AC850" s="36">
        <v>326</v>
      </c>
      <c r="AD850" s="36">
        <v>327.01</v>
      </c>
      <c r="AE850" s="36">
        <v>100.31</v>
      </c>
      <c r="AF850" s="36">
        <v>5.82</v>
      </c>
      <c r="AG850" s="36">
        <v>5.8111110000000004</v>
      </c>
      <c r="AH850" s="36">
        <v>198.37</v>
      </c>
      <c r="AI850" s="36">
        <v>99.81</v>
      </c>
      <c r="AJ850" s="46">
        <f t="shared" ca="1" si="14"/>
        <v>3</v>
      </c>
      <c r="AK850" s="47">
        <v>0.20079514878920526</v>
      </c>
      <c r="AL850" s="48">
        <v>14.332500000000016</v>
      </c>
      <c r="AM850" s="1">
        <v>0</v>
      </c>
      <c r="AN850" s="1">
        <v>0</v>
      </c>
      <c r="AO850" s="1">
        <v>1</v>
      </c>
      <c r="AP850" s="1">
        <v>0</v>
      </c>
      <c r="AQ850" s="1">
        <v>0</v>
      </c>
      <c r="AR850" s="36">
        <v>0</v>
      </c>
      <c r="AS850" s="36">
        <v>1</v>
      </c>
      <c r="AT850" s="36">
        <v>0</v>
      </c>
      <c r="AU850" s="36">
        <v>4</v>
      </c>
    </row>
    <row r="851" spans="1:47">
      <c r="A851" s="49">
        <v>41913.833333333336</v>
      </c>
      <c r="B851" s="36" t="s">
        <v>94</v>
      </c>
      <c r="C851" s="36" t="s">
        <v>97</v>
      </c>
      <c r="D851" s="36" t="s">
        <v>1423</v>
      </c>
      <c r="E851" s="36" t="s">
        <v>96</v>
      </c>
      <c r="F851" s="36" t="s">
        <v>1424</v>
      </c>
      <c r="G851" s="36">
        <v>3</v>
      </c>
      <c r="H851" s="36">
        <v>39</v>
      </c>
      <c r="I851" s="36">
        <v>14.59</v>
      </c>
      <c r="J851" s="36">
        <v>9.01</v>
      </c>
      <c r="K851" s="36">
        <v>1033</v>
      </c>
      <c r="L851" s="36">
        <v>0</v>
      </c>
      <c r="M851" s="36">
        <v>0</v>
      </c>
      <c r="N851" s="36">
        <v>1033</v>
      </c>
      <c r="O851" s="36">
        <v>18</v>
      </c>
      <c r="P851" s="36">
        <v>1.74</v>
      </c>
      <c r="Q851" s="36">
        <v>747</v>
      </c>
      <c r="R851" s="36">
        <v>728</v>
      </c>
      <c r="S851" s="36">
        <v>0</v>
      </c>
      <c r="T851" s="36">
        <v>0</v>
      </c>
      <c r="U851" s="36">
        <v>97.46</v>
      </c>
      <c r="V851" s="36">
        <v>95.76</v>
      </c>
      <c r="W851" s="36">
        <v>728</v>
      </c>
      <c r="X851" s="36">
        <v>0</v>
      </c>
      <c r="Y851" s="36">
        <v>0</v>
      </c>
      <c r="Z851" s="36">
        <v>1991</v>
      </c>
      <c r="AA851" s="36">
        <v>1986.02</v>
      </c>
      <c r="AB851" s="36">
        <v>99.75</v>
      </c>
      <c r="AC851" s="36">
        <v>1776</v>
      </c>
      <c r="AD851" s="36">
        <v>1769.07</v>
      </c>
      <c r="AE851" s="36">
        <v>99.61</v>
      </c>
      <c r="AF851" s="36">
        <v>8.82</v>
      </c>
      <c r="AG851" s="36">
        <v>8.2888889999999993</v>
      </c>
      <c r="AH851" s="36">
        <v>97.92</v>
      </c>
      <c r="AI851" s="36">
        <v>93.95</v>
      </c>
      <c r="AJ851" s="46">
        <f t="shared" ca="1" si="14"/>
        <v>3</v>
      </c>
      <c r="AK851" s="47">
        <v>0</v>
      </c>
      <c r="AL851" s="48">
        <v>31.67279999999996</v>
      </c>
      <c r="AM851" s="1">
        <v>0</v>
      </c>
      <c r="AN851" s="1">
        <v>0</v>
      </c>
      <c r="AO851" s="1">
        <v>1</v>
      </c>
      <c r="AP851" s="1">
        <v>0</v>
      </c>
      <c r="AQ851" s="1">
        <v>0</v>
      </c>
      <c r="AR851" s="36">
        <v>0</v>
      </c>
      <c r="AS851" s="36">
        <v>1</v>
      </c>
      <c r="AT851" s="36">
        <v>0</v>
      </c>
      <c r="AU851" s="36">
        <v>3</v>
      </c>
    </row>
    <row r="852" spans="1:47">
      <c r="A852" s="49">
        <v>41913.5</v>
      </c>
      <c r="B852" s="36" t="s">
        <v>94</v>
      </c>
      <c r="C852" s="36" t="s">
        <v>95</v>
      </c>
      <c r="D852" s="36" t="s">
        <v>1425</v>
      </c>
      <c r="E852" s="36" t="s">
        <v>99</v>
      </c>
      <c r="F852" s="36" t="s">
        <v>1426</v>
      </c>
      <c r="G852" s="36">
        <v>2</v>
      </c>
      <c r="H852" s="36">
        <v>23</v>
      </c>
      <c r="I852" s="36">
        <v>8.91</v>
      </c>
      <c r="J852" s="36">
        <v>4.34</v>
      </c>
      <c r="K852" s="36">
        <v>1102</v>
      </c>
      <c r="L852" s="36">
        <v>0</v>
      </c>
      <c r="M852" s="36">
        <v>0</v>
      </c>
      <c r="N852" s="36">
        <v>1101</v>
      </c>
      <c r="O852" s="36">
        <v>4</v>
      </c>
      <c r="P852" s="36">
        <v>0.36</v>
      </c>
      <c r="Q852" s="36">
        <v>233</v>
      </c>
      <c r="R852" s="36">
        <v>228</v>
      </c>
      <c r="S852" s="36">
        <v>0</v>
      </c>
      <c r="T852" s="36">
        <v>0</v>
      </c>
      <c r="U852" s="36">
        <v>97.85</v>
      </c>
      <c r="V852" s="36">
        <v>97.5</v>
      </c>
      <c r="W852" s="36">
        <v>228</v>
      </c>
      <c r="X852" s="36">
        <v>0</v>
      </c>
      <c r="Y852" s="36">
        <v>0</v>
      </c>
      <c r="Z852" s="36">
        <v>337</v>
      </c>
      <c r="AA852" s="36">
        <v>332.99</v>
      </c>
      <c r="AB852" s="36">
        <v>98.81</v>
      </c>
      <c r="AC852" s="36">
        <v>331</v>
      </c>
      <c r="AD852" s="36">
        <v>315.01</v>
      </c>
      <c r="AE852" s="36">
        <v>95.17</v>
      </c>
      <c r="AF852" s="36">
        <v>3.32</v>
      </c>
      <c r="AG852" s="36">
        <v>1.2388889999999999</v>
      </c>
      <c r="AH852" s="36">
        <v>76.459999999999994</v>
      </c>
      <c r="AI852" s="36">
        <v>37.29</v>
      </c>
      <c r="AJ852" s="46">
        <f t="shared" ca="1" si="14"/>
        <v>3</v>
      </c>
      <c r="AK852" s="47">
        <v>0</v>
      </c>
      <c r="AL852" s="48">
        <v>5.8250000000000002</v>
      </c>
      <c r="AM852" s="1">
        <v>0</v>
      </c>
      <c r="AN852" s="1">
        <v>0</v>
      </c>
      <c r="AO852" s="1">
        <v>1</v>
      </c>
      <c r="AP852" s="1">
        <v>0</v>
      </c>
      <c r="AQ852" s="1">
        <v>0</v>
      </c>
      <c r="AR852" s="36">
        <v>0</v>
      </c>
      <c r="AS852" s="36">
        <v>1</v>
      </c>
      <c r="AT852" s="36">
        <v>1</v>
      </c>
      <c r="AU852" s="36">
        <v>1</v>
      </c>
    </row>
    <row r="853" spans="1:47">
      <c r="A853" s="49">
        <v>41913.708333333336</v>
      </c>
      <c r="B853" s="36" t="s">
        <v>94</v>
      </c>
      <c r="C853" s="36" t="s">
        <v>100</v>
      </c>
      <c r="D853" s="36" t="s">
        <v>1427</v>
      </c>
      <c r="E853" s="36" t="s">
        <v>99</v>
      </c>
      <c r="F853" s="36" t="s">
        <v>1428</v>
      </c>
      <c r="G853" s="36">
        <v>2</v>
      </c>
      <c r="H853" s="36">
        <v>23</v>
      </c>
      <c r="I853" s="36">
        <v>10.96</v>
      </c>
      <c r="J853" s="36">
        <v>5.84</v>
      </c>
      <c r="K853" s="36">
        <v>128</v>
      </c>
      <c r="L853" s="36">
        <v>0</v>
      </c>
      <c r="M853" s="36">
        <v>0</v>
      </c>
      <c r="N853" s="36">
        <v>128</v>
      </c>
      <c r="O853" s="36">
        <v>9</v>
      </c>
      <c r="P853" s="36">
        <v>7.03</v>
      </c>
      <c r="Q853" s="36">
        <v>61</v>
      </c>
      <c r="R853" s="36">
        <v>60</v>
      </c>
      <c r="S853" s="36">
        <v>0</v>
      </c>
      <c r="T853" s="36">
        <v>0</v>
      </c>
      <c r="U853" s="36">
        <v>98.36</v>
      </c>
      <c r="V853" s="36">
        <v>91.45</v>
      </c>
      <c r="W853" s="36">
        <v>60</v>
      </c>
      <c r="X853" s="36">
        <v>0</v>
      </c>
      <c r="Y853" s="36">
        <v>0</v>
      </c>
      <c r="Z853" s="36">
        <v>114</v>
      </c>
      <c r="AA853" s="36">
        <v>113</v>
      </c>
      <c r="AB853" s="36">
        <v>99.12</v>
      </c>
      <c r="AC853" s="36">
        <v>111</v>
      </c>
      <c r="AD853" s="36">
        <v>111</v>
      </c>
      <c r="AE853" s="36">
        <v>100</v>
      </c>
      <c r="AF853" s="36">
        <v>1.43</v>
      </c>
      <c r="AG853" s="36">
        <v>0</v>
      </c>
      <c r="AH853" s="36">
        <v>24.44</v>
      </c>
      <c r="AI853" s="36">
        <v>0</v>
      </c>
      <c r="AJ853" s="46">
        <f t="shared" ca="1" si="14"/>
        <v>3</v>
      </c>
      <c r="AK853" s="47">
        <v>0</v>
      </c>
      <c r="AL853" s="48">
        <v>5.2154999999999987</v>
      </c>
      <c r="AM853" s="1">
        <v>0</v>
      </c>
      <c r="AN853" s="1">
        <v>1</v>
      </c>
      <c r="AO853" s="1">
        <v>2</v>
      </c>
      <c r="AP853" s="1">
        <v>0</v>
      </c>
      <c r="AQ853" s="1">
        <v>1</v>
      </c>
      <c r="AR853" s="36">
        <v>0</v>
      </c>
      <c r="AS853" s="36">
        <v>1</v>
      </c>
      <c r="AT853" s="36">
        <v>0</v>
      </c>
      <c r="AU853" s="36">
        <v>1</v>
      </c>
    </row>
    <row r="854" spans="1:47">
      <c r="A854" s="49">
        <v>41913.75</v>
      </c>
      <c r="B854" s="36" t="s">
        <v>94</v>
      </c>
      <c r="C854" s="36" t="s">
        <v>100</v>
      </c>
      <c r="D854" s="36" t="s">
        <v>662</v>
      </c>
      <c r="E854" s="36" t="s">
        <v>99</v>
      </c>
      <c r="F854" s="36" t="s">
        <v>693</v>
      </c>
      <c r="G854" s="36">
        <v>2</v>
      </c>
      <c r="H854" s="36">
        <v>23</v>
      </c>
      <c r="I854" s="36">
        <v>9.68</v>
      </c>
      <c r="J854" s="36">
        <v>5.08</v>
      </c>
      <c r="K854" s="36">
        <v>708</v>
      </c>
      <c r="L854" s="36">
        <v>0</v>
      </c>
      <c r="M854" s="36">
        <v>0</v>
      </c>
      <c r="N854" s="36">
        <v>708</v>
      </c>
      <c r="O854" s="36">
        <v>6</v>
      </c>
      <c r="P854" s="36">
        <v>0.85</v>
      </c>
      <c r="Q854" s="36">
        <v>245</v>
      </c>
      <c r="R854" s="36">
        <v>242</v>
      </c>
      <c r="S854" s="36">
        <v>0</v>
      </c>
      <c r="T854" s="36">
        <v>0</v>
      </c>
      <c r="U854" s="36">
        <v>98.78</v>
      </c>
      <c r="V854" s="36">
        <v>97.94</v>
      </c>
      <c r="W854" s="36">
        <v>242</v>
      </c>
      <c r="X854" s="36">
        <v>0</v>
      </c>
      <c r="Y854" s="36">
        <v>0</v>
      </c>
      <c r="Z854" s="36">
        <v>99</v>
      </c>
      <c r="AA854" s="36">
        <v>94</v>
      </c>
      <c r="AB854" s="36">
        <v>94.95</v>
      </c>
      <c r="AC854" s="36">
        <v>94</v>
      </c>
      <c r="AD854" s="36">
        <v>87</v>
      </c>
      <c r="AE854" s="36">
        <v>92.55</v>
      </c>
      <c r="AF854" s="36">
        <v>2.81</v>
      </c>
      <c r="AG854" s="36">
        <v>0.50555559999999999</v>
      </c>
      <c r="AH854" s="36">
        <v>55.18</v>
      </c>
      <c r="AI854" s="36">
        <v>18.02</v>
      </c>
      <c r="AJ854" s="46">
        <f t="shared" ca="1" si="14"/>
        <v>3</v>
      </c>
      <c r="AK854" s="47">
        <v>0</v>
      </c>
      <c r="AL854" s="48">
        <v>5.0470000000000059</v>
      </c>
      <c r="AM854" s="1">
        <v>0</v>
      </c>
      <c r="AN854" s="1">
        <v>0</v>
      </c>
      <c r="AO854" s="1">
        <v>1</v>
      </c>
      <c r="AP854" s="1">
        <v>0</v>
      </c>
      <c r="AQ854" s="1">
        <v>0</v>
      </c>
      <c r="AR854" s="36">
        <v>0</v>
      </c>
      <c r="AS854" s="36">
        <v>1</v>
      </c>
      <c r="AT854" s="36">
        <v>0</v>
      </c>
      <c r="AU854" s="36">
        <v>2</v>
      </c>
    </row>
    <row r="855" spans="1:47">
      <c r="A855" s="49">
        <v>41913.75</v>
      </c>
      <c r="B855" s="36" t="s">
        <v>94</v>
      </c>
      <c r="C855" s="36" t="s">
        <v>100</v>
      </c>
      <c r="D855" s="36" t="s">
        <v>269</v>
      </c>
      <c r="E855" s="36" t="s">
        <v>99</v>
      </c>
      <c r="F855" s="36" t="s">
        <v>270</v>
      </c>
      <c r="G855" s="36">
        <v>5</v>
      </c>
      <c r="H855" s="36">
        <v>71</v>
      </c>
      <c r="I855" s="36">
        <v>27.14</v>
      </c>
      <c r="J855" s="36">
        <v>19.27</v>
      </c>
      <c r="K855" s="36">
        <v>4014</v>
      </c>
      <c r="L855" s="36">
        <v>0</v>
      </c>
      <c r="M855" s="36">
        <v>0</v>
      </c>
      <c r="N855" s="36">
        <v>4014</v>
      </c>
      <c r="O855" s="36">
        <v>31</v>
      </c>
      <c r="P855" s="36">
        <v>0.77</v>
      </c>
      <c r="Q855" s="36">
        <v>1896</v>
      </c>
      <c r="R855" s="36">
        <v>1862</v>
      </c>
      <c r="S855" s="36">
        <v>0</v>
      </c>
      <c r="T855" s="36">
        <v>0</v>
      </c>
      <c r="U855" s="36">
        <v>98.21</v>
      </c>
      <c r="V855" s="36">
        <v>97.45</v>
      </c>
      <c r="W855" s="36">
        <v>1862</v>
      </c>
      <c r="X855" s="36">
        <v>53</v>
      </c>
      <c r="Y855" s="36">
        <v>2.86</v>
      </c>
      <c r="Z855" s="36">
        <v>684</v>
      </c>
      <c r="AA855" s="36">
        <v>677.98</v>
      </c>
      <c r="AB855" s="36">
        <v>99.12</v>
      </c>
      <c r="AC855" s="36">
        <v>671</v>
      </c>
      <c r="AD855" s="36">
        <v>665.97</v>
      </c>
      <c r="AE855" s="36">
        <v>99.25</v>
      </c>
      <c r="AF855" s="36">
        <v>23.72</v>
      </c>
      <c r="AG855" s="36">
        <v>11.81667</v>
      </c>
      <c r="AH855" s="36">
        <v>123.08</v>
      </c>
      <c r="AI855" s="36">
        <v>49.82</v>
      </c>
      <c r="AJ855" s="46">
        <f t="shared" ca="1" si="14"/>
        <v>3</v>
      </c>
      <c r="AK855" s="47">
        <v>2.8648803507045981</v>
      </c>
      <c r="AL855" s="48">
        <v>48.347999999999949</v>
      </c>
      <c r="AM855" s="1">
        <v>0</v>
      </c>
      <c r="AN855" s="1">
        <v>0</v>
      </c>
      <c r="AO855" s="1">
        <v>2</v>
      </c>
      <c r="AP855" s="1">
        <v>0</v>
      </c>
      <c r="AQ855" s="1">
        <v>1</v>
      </c>
      <c r="AR855" s="36">
        <v>1</v>
      </c>
      <c r="AS855" s="36">
        <v>1</v>
      </c>
      <c r="AT855" s="36">
        <v>6</v>
      </c>
      <c r="AU855" s="36">
        <v>5</v>
      </c>
    </row>
    <row r="856" spans="1:47">
      <c r="A856" s="49">
        <v>41913.75</v>
      </c>
      <c r="B856" s="36" t="s">
        <v>94</v>
      </c>
      <c r="C856" s="36" t="s">
        <v>100</v>
      </c>
      <c r="D856" s="36" t="s">
        <v>269</v>
      </c>
      <c r="E856" s="36" t="s">
        <v>99</v>
      </c>
      <c r="F856" s="36" t="s">
        <v>353</v>
      </c>
      <c r="G856" s="36">
        <v>4</v>
      </c>
      <c r="H856" s="36">
        <v>55</v>
      </c>
      <c r="I856" s="36">
        <v>21.11</v>
      </c>
      <c r="J856" s="36">
        <v>14.04</v>
      </c>
      <c r="K856" s="36">
        <v>2409</v>
      </c>
      <c r="L856" s="36">
        <v>0</v>
      </c>
      <c r="M856" s="36">
        <v>0</v>
      </c>
      <c r="N856" s="36">
        <v>2409</v>
      </c>
      <c r="O856" s="36">
        <v>20</v>
      </c>
      <c r="P856" s="36">
        <v>0.83</v>
      </c>
      <c r="Q856" s="36">
        <v>1032</v>
      </c>
      <c r="R856" s="36">
        <v>1025</v>
      </c>
      <c r="S856" s="36">
        <v>0</v>
      </c>
      <c r="T856" s="36">
        <v>0</v>
      </c>
      <c r="U856" s="36">
        <v>99.32</v>
      </c>
      <c r="V856" s="36">
        <v>98.5</v>
      </c>
      <c r="W856" s="36">
        <v>1025</v>
      </c>
      <c r="X856" s="36">
        <v>36</v>
      </c>
      <c r="Y856" s="36">
        <v>3.39</v>
      </c>
      <c r="Z856" s="36">
        <v>1156</v>
      </c>
      <c r="AA856" s="36">
        <v>1143.05</v>
      </c>
      <c r="AB856" s="36">
        <v>98.88</v>
      </c>
      <c r="AC856" s="36">
        <v>1191</v>
      </c>
      <c r="AD856" s="36">
        <v>1178.97</v>
      </c>
      <c r="AE856" s="36">
        <v>98.99</v>
      </c>
      <c r="AF856" s="36">
        <v>13.26</v>
      </c>
      <c r="AG856" s="36">
        <v>4.9166670000000003</v>
      </c>
      <c r="AH856" s="36">
        <v>94.41</v>
      </c>
      <c r="AI856" s="36">
        <v>37.090000000000003</v>
      </c>
      <c r="AJ856" s="46">
        <f t="shared" ca="1" si="14"/>
        <v>3</v>
      </c>
      <c r="AK856" s="47">
        <v>3.3932813030200197</v>
      </c>
      <c r="AL856" s="48">
        <v>15.48</v>
      </c>
      <c r="AM856" s="1">
        <v>0</v>
      </c>
      <c r="AN856" s="1">
        <v>0</v>
      </c>
      <c r="AO856" s="1">
        <v>1</v>
      </c>
      <c r="AP856" s="1">
        <v>0</v>
      </c>
      <c r="AQ856" s="1">
        <v>0</v>
      </c>
      <c r="AR856" s="36">
        <v>1</v>
      </c>
      <c r="AS856" s="36">
        <v>0</v>
      </c>
      <c r="AT856" s="36">
        <v>4</v>
      </c>
      <c r="AU856" s="36">
        <v>0</v>
      </c>
    </row>
    <row r="857" spans="1:47">
      <c r="A857" s="49">
        <v>41913.75</v>
      </c>
      <c r="B857" s="36" t="s">
        <v>94</v>
      </c>
      <c r="C857" s="36" t="s">
        <v>100</v>
      </c>
      <c r="D857" s="36" t="s">
        <v>257</v>
      </c>
      <c r="E857" s="36" t="s">
        <v>99</v>
      </c>
      <c r="F857" s="36" t="s">
        <v>333</v>
      </c>
      <c r="G857" s="36">
        <v>4</v>
      </c>
      <c r="H857" s="36">
        <v>55</v>
      </c>
      <c r="I857" s="36">
        <v>22.07</v>
      </c>
      <c r="J857" s="36">
        <v>14.9</v>
      </c>
      <c r="K857" s="36">
        <v>1014</v>
      </c>
      <c r="L857" s="36">
        <v>0</v>
      </c>
      <c r="M857" s="36">
        <v>0</v>
      </c>
      <c r="N857" s="36">
        <v>1014</v>
      </c>
      <c r="O857" s="36">
        <v>56</v>
      </c>
      <c r="P857" s="36">
        <v>5.52</v>
      </c>
      <c r="Q857" s="36">
        <v>467</v>
      </c>
      <c r="R857" s="36">
        <v>462</v>
      </c>
      <c r="S857" s="36">
        <v>0</v>
      </c>
      <c r="T857" s="36">
        <v>0</v>
      </c>
      <c r="U857" s="36">
        <v>98.93</v>
      </c>
      <c r="V857" s="36">
        <v>93.47</v>
      </c>
      <c r="W857" s="36">
        <v>462</v>
      </c>
      <c r="X857" s="36">
        <v>8</v>
      </c>
      <c r="Y857" s="36">
        <v>1.74</v>
      </c>
      <c r="Z857" s="36">
        <v>413</v>
      </c>
      <c r="AA857" s="36">
        <v>413</v>
      </c>
      <c r="AB857" s="36">
        <v>100</v>
      </c>
      <c r="AC857" s="36">
        <v>412</v>
      </c>
      <c r="AD857" s="36">
        <v>412</v>
      </c>
      <c r="AE857" s="36">
        <v>100</v>
      </c>
      <c r="AF857" s="36">
        <v>7.25</v>
      </c>
      <c r="AG857" s="36">
        <v>0.1546961</v>
      </c>
      <c r="AH857" s="36">
        <v>48.66</v>
      </c>
      <c r="AI857" s="36">
        <v>2.13</v>
      </c>
      <c r="AJ857" s="46">
        <f t="shared" ca="1" si="14"/>
        <v>3</v>
      </c>
      <c r="AK857" s="47">
        <v>1.735357917570499</v>
      </c>
      <c r="AL857" s="48">
        <v>30.495100000000008</v>
      </c>
      <c r="AM857" s="1">
        <v>0</v>
      </c>
      <c r="AN857" s="1">
        <v>1</v>
      </c>
      <c r="AO857" s="1">
        <v>2</v>
      </c>
      <c r="AP857" s="1">
        <v>0</v>
      </c>
      <c r="AQ857" s="1">
        <v>1</v>
      </c>
      <c r="AR857" s="36">
        <v>0</v>
      </c>
      <c r="AS857" s="36">
        <v>1</v>
      </c>
      <c r="AT857" s="36">
        <v>1</v>
      </c>
      <c r="AU857" s="36">
        <v>5</v>
      </c>
    </row>
    <row r="858" spans="1:47">
      <c r="A858" s="49">
        <v>41913.75</v>
      </c>
      <c r="B858" s="36" t="s">
        <v>94</v>
      </c>
      <c r="C858" s="36" t="s">
        <v>100</v>
      </c>
      <c r="D858" s="36" t="s">
        <v>334</v>
      </c>
      <c r="E858" s="36" t="s">
        <v>99</v>
      </c>
      <c r="F858" s="36" t="s">
        <v>352</v>
      </c>
      <c r="G858" s="36">
        <v>6</v>
      </c>
      <c r="H858" s="36">
        <v>87</v>
      </c>
      <c r="I858" s="36">
        <v>32.92</v>
      </c>
      <c r="J858" s="36">
        <v>24.63</v>
      </c>
      <c r="K858" s="36">
        <v>5443</v>
      </c>
      <c r="L858" s="36">
        <v>0</v>
      </c>
      <c r="M858" s="36">
        <v>0</v>
      </c>
      <c r="N858" s="36">
        <v>5443</v>
      </c>
      <c r="O858" s="36">
        <v>63</v>
      </c>
      <c r="P858" s="36">
        <v>1.1599999999999999</v>
      </c>
      <c r="Q858" s="36">
        <v>2724</v>
      </c>
      <c r="R858" s="36">
        <v>2698</v>
      </c>
      <c r="S858" s="36">
        <v>0</v>
      </c>
      <c r="T858" s="36">
        <v>0</v>
      </c>
      <c r="U858" s="36">
        <v>99.05</v>
      </c>
      <c r="V858" s="36">
        <v>97.9</v>
      </c>
      <c r="W858" s="36">
        <v>2698</v>
      </c>
      <c r="X858" s="36">
        <v>35</v>
      </c>
      <c r="Y858" s="36">
        <v>1.51</v>
      </c>
      <c r="Z858" s="36">
        <v>3259</v>
      </c>
      <c r="AA858" s="36">
        <v>3255.09</v>
      </c>
      <c r="AB858" s="36">
        <v>99.88</v>
      </c>
      <c r="AC858" s="36">
        <v>2881</v>
      </c>
      <c r="AD858" s="36">
        <v>2872.93</v>
      </c>
      <c r="AE858" s="36">
        <v>99.72</v>
      </c>
      <c r="AF858" s="36">
        <v>28.94</v>
      </c>
      <c r="AG858" s="36">
        <v>17.104970000000002</v>
      </c>
      <c r="AH858" s="36">
        <v>117.52</v>
      </c>
      <c r="AI858" s="36">
        <v>59.1</v>
      </c>
      <c r="AJ858" s="46">
        <f t="shared" ca="1" si="14"/>
        <v>3</v>
      </c>
      <c r="AK858" s="47">
        <v>1.5113306618764679</v>
      </c>
      <c r="AL858" s="48">
        <v>57.203999999999844</v>
      </c>
      <c r="AM858" s="1">
        <v>0</v>
      </c>
      <c r="AN858" s="1">
        <v>0</v>
      </c>
      <c r="AO858" s="1">
        <v>1</v>
      </c>
      <c r="AP858" s="1">
        <v>0</v>
      </c>
      <c r="AQ858" s="1">
        <v>0</v>
      </c>
      <c r="AR858" s="36">
        <v>0</v>
      </c>
      <c r="AS858" s="36">
        <v>1</v>
      </c>
      <c r="AT858" s="36">
        <v>4</v>
      </c>
      <c r="AU858" s="36">
        <v>2</v>
      </c>
    </row>
    <row r="859" spans="1:47">
      <c r="A859" s="49">
        <v>41913.75</v>
      </c>
      <c r="B859" s="36" t="s">
        <v>94</v>
      </c>
      <c r="C859" s="36" t="s">
        <v>100</v>
      </c>
      <c r="D859" s="36" t="s">
        <v>334</v>
      </c>
      <c r="E859" s="36" t="s">
        <v>99</v>
      </c>
      <c r="F859" s="36" t="s">
        <v>373</v>
      </c>
      <c r="G859" s="36">
        <v>6</v>
      </c>
      <c r="H859" s="36">
        <v>87</v>
      </c>
      <c r="I859" s="36">
        <v>33.770000000000003</v>
      </c>
      <c r="J859" s="36">
        <v>25.53</v>
      </c>
      <c r="K859" s="36">
        <v>4720</v>
      </c>
      <c r="L859" s="36">
        <v>0</v>
      </c>
      <c r="M859" s="36">
        <v>0</v>
      </c>
      <c r="N859" s="36">
        <v>4720</v>
      </c>
      <c r="O859" s="36">
        <v>29</v>
      </c>
      <c r="P859" s="36">
        <v>0.61</v>
      </c>
      <c r="Q859" s="36">
        <v>2154</v>
      </c>
      <c r="R859" s="36">
        <v>2126</v>
      </c>
      <c r="S859" s="36">
        <v>0</v>
      </c>
      <c r="T859" s="36">
        <v>0</v>
      </c>
      <c r="U859" s="36">
        <v>98.7</v>
      </c>
      <c r="V859" s="36">
        <v>98.1</v>
      </c>
      <c r="W859" s="36">
        <v>2126</v>
      </c>
      <c r="X859" s="36">
        <v>55</v>
      </c>
      <c r="Y859" s="36">
        <v>2.67</v>
      </c>
      <c r="Z859" s="36">
        <v>1610</v>
      </c>
      <c r="AA859" s="36">
        <v>1604.04</v>
      </c>
      <c r="AB859" s="36">
        <v>99.63</v>
      </c>
      <c r="AC859" s="36">
        <v>1543</v>
      </c>
      <c r="AD859" s="36">
        <v>1540.99</v>
      </c>
      <c r="AE859" s="36">
        <v>99.87</v>
      </c>
      <c r="AF859" s="36">
        <v>29.78</v>
      </c>
      <c r="AG859" s="36">
        <v>15.56354</v>
      </c>
      <c r="AH859" s="36">
        <v>116.66</v>
      </c>
      <c r="AI859" s="36">
        <v>52.26</v>
      </c>
      <c r="AJ859" s="46">
        <f t="shared" ca="1" si="14"/>
        <v>3</v>
      </c>
      <c r="AK859" s="47">
        <v>2.6660849753993068</v>
      </c>
      <c r="AL859" s="48">
        <v>40.926000000000123</v>
      </c>
      <c r="AM859" s="1">
        <v>0</v>
      </c>
      <c r="AN859" s="1">
        <v>0</v>
      </c>
      <c r="AO859" s="1">
        <v>1</v>
      </c>
      <c r="AP859" s="1">
        <v>0</v>
      </c>
      <c r="AQ859" s="1">
        <v>0</v>
      </c>
      <c r="AR859" s="36">
        <v>1</v>
      </c>
      <c r="AS859" s="36">
        <v>0</v>
      </c>
      <c r="AT859" s="36">
        <v>6</v>
      </c>
      <c r="AU859" s="36">
        <v>4</v>
      </c>
    </row>
    <row r="860" spans="1:47">
      <c r="A860" s="49">
        <v>41913.75</v>
      </c>
      <c r="B860" s="36" t="s">
        <v>94</v>
      </c>
      <c r="C860" s="36" t="s">
        <v>100</v>
      </c>
      <c r="D860" s="36" t="s">
        <v>212</v>
      </c>
      <c r="E860" s="36" t="s">
        <v>99</v>
      </c>
      <c r="F860" s="36" t="s">
        <v>213</v>
      </c>
      <c r="G860" s="36">
        <v>2</v>
      </c>
      <c r="H860" s="36">
        <v>23</v>
      </c>
      <c r="I860" s="36">
        <v>10.88</v>
      </c>
      <c r="J860" s="36">
        <v>5.84</v>
      </c>
      <c r="K860" s="36">
        <v>402</v>
      </c>
      <c r="L860" s="36">
        <v>0</v>
      </c>
      <c r="M860" s="36">
        <v>0</v>
      </c>
      <c r="N860" s="36">
        <v>402</v>
      </c>
      <c r="O860" s="36">
        <v>1</v>
      </c>
      <c r="P860" s="36">
        <v>0.25</v>
      </c>
      <c r="Q860" s="36">
        <v>208</v>
      </c>
      <c r="R860" s="36">
        <v>203</v>
      </c>
      <c r="S860" s="36">
        <v>0</v>
      </c>
      <c r="T860" s="36">
        <v>0</v>
      </c>
      <c r="U860" s="36">
        <v>97.6</v>
      </c>
      <c r="V860" s="36">
        <v>97.36</v>
      </c>
      <c r="W860" s="36">
        <v>203</v>
      </c>
      <c r="X860" s="36">
        <v>2</v>
      </c>
      <c r="Y860" s="36">
        <v>1.01</v>
      </c>
      <c r="Z860" s="36">
        <v>249</v>
      </c>
      <c r="AA860" s="36">
        <v>249</v>
      </c>
      <c r="AB860" s="36">
        <v>100</v>
      </c>
      <c r="AC860" s="36">
        <v>244</v>
      </c>
      <c r="AD860" s="36">
        <v>244</v>
      </c>
      <c r="AE860" s="36">
        <v>100</v>
      </c>
      <c r="AF860" s="36">
        <v>4.1100000000000003</v>
      </c>
      <c r="AG860" s="36">
        <v>0.39778999999999998</v>
      </c>
      <c r="AH860" s="36">
        <v>70.28</v>
      </c>
      <c r="AI860" s="36">
        <v>9.69</v>
      </c>
      <c r="AJ860" s="46">
        <f t="shared" ca="1" si="14"/>
        <v>3</v>
      </c>
      <c r="AK860" s="47">
        <v>1.0101010101010102</v>
      </c>
      <c r="AL860" s="48">
        <v>5.491200000000001</v>
      </c>
      <c r="AM860" s="1">
        <v>0</v>
      </c>
      <c r="AN860" s="1">
        <v>0</v>
      </c>
      <c r="AO860" s="1">
        <v>1</v>
      </c>
      <c r="AP860" s="1">
        <v>1</v>
      </c>
      <c r="AQ860" s="1">
        <v>0</v>
      </c>
      <c r="AR860" s="36">
        <v>0</v>
      </c>
      <c r="AS860" s="36">
        <v>1</v>
      </c>
      <c r="AT860" s="36">
        <v>3</v>
      </c>
      <c r="AU860" s="36">
        <v>4</v>
      </c>
    </row>
    <row r="861" spans="1:47">
      <c r="A861" s="49">
        <v>41913.75</v>
      </c>
      <c r="B861" s="36" t="s">
        <v>94</v>
      </c>
      <c r="C861" s="36" t="s">
        <v>100</v>
      </c>
      <c r="D861" s="36" t="s">
        <v>212</v>
      </c>
      <c r="E861" s="36" t="s">
        <v>99</v>
      </c>
      <c r="F861" s="36" t="s">
        <v>259</v>
      </c>
      <c r="G861" s="36">
        <v>2</v>
      </c>
      <c r="H861" s="36">
        <v>23</v>
      </c>
      <c r="I861" s="36">
        <v>10.74</v>
      </c>
      <c r="J861" s="36">
        <v>5.84</v>
      </c>
      <c r="K861" s="36">
        <v>277</v>
      </c>
      <c r="L861" s="36">
        <v>0</v>
      </c>
      <c r="M861" s="36">
        <v>0</v>
      </c>
      <c r="N861" s="36">
        <v>277</v>
      </c>
      <c r="O861" s="36">
        <v>0</v>
      </c>
      <c r="P861" s="36">
        <v>0</v>
      </c>
      <c r="Q861" s="36">
        <v>123</v>
      </c>
      <c r="R861" s="36">
        <v>123</v>
      </c>
      <c r="S861" s="36">
        <v>0</v>
      </c>
      <c r="T861" s="36">
        <v>0</v>
      </c>
      <c r="U861" s="36">
        <v>100</v>
      </c>
      <c r="V861" s="36">
        <v>100</v>
      </c>
      <c r="W861" s="36">
        <v>123</v>
      </c>
      <c r="X861" s="36">
        <v>10</v>
      </c>
      <c r="Y861" s="36">
        <v>3.89</v>
      </c>
      <c r="Z861" s="36">
        <v>946</v>
      </c>
      <c r="AA861" s="36">
        <v>946</v>
      </c>
      <c r="AB861" s="36">
        <v>100</v>
      </c>
      <c r="AC861" s="36">
        <v>1080</v>
      </c>
      <c r="AD861" s="36">
        <v>1080</v>
      </c>
      <c r="AE861" s="36">
        <v>100</v>
      </c>
      <c r="AF861" s="36">
        <v>3.58</v>
      </c>
      <c r="AG861" s="36">
        <v>1.4696130000000001</v>
      </c>
      <c r="AH861" s="36">
        <v>61.24</v>
      </c>
      <c r="AI861" s="36">
        <v>41.08</v>
      </c>
      <c r="AJ861" s="46">
        <f t="shared" ca="1" si="14"/>
        <v>3</v>
      </c>
      <c r="AK861" s="47">
        <v>3.8910505836575875</v>
      </c>
      <c r="AL861" s="48">
        <v>0</v>
      </c>
      <c r="AM861" s="1">
        <v>0</v>
      </c>
      <c r="AN861" s="1">
        <v>0</v>
      </c>
      <c r="AO861" s="1">
        <v>1</v>
      </c>
      <c r="AP861" s="1">
        <v>1</v>
      </c>
      <c r="AQ861" s="1">
        <v>0</v>
      </c>
      <c r="AR861" s="36">
        <v>1</v>
      </c>
      <c r="AS861" s="36">
        <v>0</v>
      </c>
      <c r="AT861" s="36">
        <v>2</v>
      </c>
      <c r="AU861" s="36">
        <v>0</v>
      </c>
    </row>
    <row r="862" spans="1:47">
      <c r="A862" s="49">
        <v>41913.75</v>
      </c>
      <c r="B862" s="36" t="s">
        <v>94</v>
      </c>
      <c r="C862" s="36" t="s">
        <v>100</v>
      </c>
      <c r="D862" s="36" t="s">
        <v>475</v>
      </c>
      <c r="E862" s="36" t="s">
        <v>99</v>
      </c>
      <c r="F862" s="36" t="s">
        <v>476</v>
      </c>
      <c r="G862" s="36">
        <v>6</v>
      </c>
      <c r="H862" s="36">
        <v>87</v>
      </c>
      <c r="I862" s="36">
        <v>33.340000000000003</v>
      </c>
      <c r="J862" s="36">
        <v>24.63</v>
      </c>
      <c r="K862" s="36">
        <v>2540</v>
      </c>
      <c r="L862" s="36">
        <v>0</v>
      </c>
      <c r="M862" s="36">
        <v>0</v>
      </c>
      <c r="N862" s="36">
        <v>2540</v>
      </c>
      <c r="O862" s="36">
        <v>43</v>
      </c>
      <c r="P862" s="36">
        <v>1.69</v>
      </c>
      <c r="Q862" s="36">
        <v>1075</v>
      </c>
      <c r="R862" s="36">
        <v>1061</v>
      </c>
      <c r="S862" s="36">
        <v>0</v>
      </c>
      <c r="T862" s="36">
        <v>0</v>
      </c>
      <c r="U862" s="36">
        <v>98.7</v>
      </c>
      <c r="V862" s="36">
        <v>97.03</v>
      </c>
      <c r="W862" s="36">
        <v>1061</v>
      </c>
      <c r="X862" s="36">
        <v>14</v>
      </c>
      <c r="Y862" s="36">
        <v>1.65</v>
      </c>
      <c r="Z862" s="36">
        <v>2341</v>
      </c>
      <c r="AA862" s="36">
        <v>2031.99</v>
      </c>
      <c r="AB862" s="36">
        <v>86.8</v>
      </c>
      <c r="AC862" s="36">
        <v>1835</v>
      </c>
      <c r="AD862" s="36">
        <v>1821.05</v>
      </c>
      <c r="AE862" s="36">
        <v>99.24</v>
      </c>
      <c r="AF862" s="36">
        <v>13.57</v>
      </c>
      <c r="AG862" s="36">
        <v>7.6574590000000002</v>
      </c>
      <c r="AH862" s="36">
        <v>55.08</v>
      </c>
      <c r="AI862" s="36">
        <v>56.44</v>
      </c>
      <c r="AJ862" s="46">
        <f t="shared" ca="1" si="14"/>
        <v>3</v>
      </c>
      <c r="AK862" s="47">
        <v>1.646942568759852</v>
      </c>
      <c r="AL862" s="48">
        <v>31.927499999999988</v>
      </c>
      <c r="AM862" s="1">
        <v>0</v>
      </c>
      <c r="AN862" s="1">
        <v>0</v>
      </c>
      <c r="AO862" s="1">
        <v>1</v>
      </c>
      <c r="AP862" s="1">
        <v>0</v>
      </c>
      <c r="AQ862" s="1">
        <v>0</v>
      </c>
      <c r="AR862" s="36">
        <v>0</v>
      </c>
      <c r="AS862" s="36">
        <v>1</v>
      </c>
      <c r="AT862" s="36">
        <v>3</v>
      </c>
      <c r="AU862" s="36">
        <v>5</v>
      </c>
    </row>
    <row r="863" spans="1:47">
      <c r="A863" s="49">
        <v>41913.75</v>
      </c>
      <c r="B863" s="36" t="s">
        <v>94</v>
      </c>
      <c r="C863" s="36" t="s">
        <v>100</v>
      </c>
      <c r="D863" s="36" t="s">
        <v>475</v>
      </c>
      <c r="E863" s="36" t="s">
        <v>99</v>
      </c>
      <c r="F863" s="36" t="s">
        <v>1429</v>
      </c>
      <c r="G863" s="36">
        <v>4</v>
      </c>
      <c r="H863" s="36">
        <v>55</v>
      </c>
      <c r="I863" s="36">
        <v>22.64</v>
      </c>
      <c r="J863" s="36">
        <v>15.76</v>
      </c>
      <c r="K863" s="36">
        <v>1026</v>
      </c>
      <c r="L863" s="36">
        <v>0</v>
      </c>
      <c r="M863" s="36">
        <v>0</v>
      </c>
      <c r="N863" s="36">
        <v>1026</v>
      </c>
      <c r="O863" s="36">
        <v>14</v>
      </c>
      <c r="P863" s="36">
        <v>1.36</v>
      </c>
      <c r="Q863" s="36">
        <v>434</v>
      </c>
      <c r="R863" s="36">
        <v>430</v>
      </c>
      <c r="S863" s="36">
        <v>0</v>
      </c>
      <c r="T863" s="36">
        <v>0</v>
      </c>
      <c r="U863" s="36">
        <v>99.08</v>
      </c>
      <c r="V863" s="36">
        <v>97.73</v>
      </c>
      <c r="W863" s="36">
        <v>430</v>
      </c>
      <c r="X863" s="36">
        <v>10</v>
      </c>
      <c r="Y863" s="36">
        <v>1.1499999999999999</v>
      </c>
      <c r="Z863" s="36">
        <v>1760</v>
      </c>
      <c r="AA863" s="36">
        <v>1723.92</v>
      </c>
      <c r="AB863" s="36">
        <v>97.95</v>
      </c>
      <c r="AC863" s="36">
        <v>2657</v>
      </c>
      <c r="AD863" s="36">
        <v>2160.94</v>
      </c>
      <c r="AE863" s="36">
        <v>81.33</v>
      </c>
      <c r="AF863" s="36">
        <v>16.760000000000002</v>
      </c>
      <c r="AG863" s="36">
        <v>9.9226519999999994</v>
      </c>
      <c r="AH863" s="36">
        <v>106.32</v>
      </c>
      <c r="AI863" s="36">
        <v>59.22</v>
      </c>
      <c r="AJ863" s="46">
        <f t="shared" ca="1" si="14"/>
        <v>3</v>
      </c>
      <c r="AK863" s="47">
        <v>1.1533759313510645</v>
      </c>
      <c r="AL863" s="48">
        <v>9.851799999999983</v>
      </c>
      <c r="AM863" s="1">
        <v>0</v>
      </c>
      <c r="AN863" s="1">
        <v>0</v>
      </c>
      <c r="AO863" s="1">
        <v>1</v>
      </c>
      <c r="AP863" s="1">
        <v>0</v>
      </c>
      <c r="AQ863" s="1">
        <v>0</v>
      </c>
      <c r="AR863" s="36">
        <v>0</v>
      </c>
      <c r="AS863" s="36">
        <v>1</v>
      </c>
      <c r="AT863" s="36">
        <v>0</v>
      </c>
      <c r="AU863" s="36">
        <v>1</v>
      </c>
    </row>
    <row r="864" spans="1:47">
      <c r="A864" s="49">
        <v>41913.75</v>
      </c>
      <c r="B864" s="36" t="s">
        <v>94</v>
      </c>
      <c r="C864" s="36" t="s">
        <v>100</v>
      </c>
      <c r="D864" s="36" t="s">
        <v>275</v>
      </c>
      <c r="E864" s="36" t="s">
        <v>99</v>
      </c>
      <c r="F864" s="36" t="s">
        <v>276</v>
      </c>
      <c r="G864" s="36">
        <v>4</v>
      </c>
      <c r="H864" s="36">
        <v>55</v>
      </c>
      <c r="I864" s="36">
        <v>22.11</v>
      </c>
      <c r="J864" s="36">
        <v>14.9</v>
      </c>
      <c r="K864" s="36">
        <v>3018</v>
      </c>
      <c r="L864" s="36">
        <v>0</v>
      </c>
      <c r="M864" s="36">
        <v>0</v>
      </c>
      <c r="N864" s="36">
        <v>3018</v>
      </c>
      <c r="O864" s="36">
        <v>36</v>
      </c>
      <c r="P864" s="36">
        <v>1.19</v>
      </c>
      <c r="Q864" s="36">
        <v>1317</v>
      </c>
      <c r="R864" s="36">
        <v>1297</v>
      </c>
      <c r="S864" s="36">
        <v>4</v>
      </c>
      <c r="T864" s="36">
        <v>0.30487809999999999</v>
      </c>
      <c r="U864" s="36">
        <v>98.48</v>
      </c>
      <c r="V864" s="36">
        <v>97.31</v>
      </c>
      <c r="W864" s="36">
        <v>1297</v>
      </c>
      <c r="X864" s="36">
        <v>26</v>
      </c>
      <c r="Y864" s="36">
        <v>2.04</v>
      </c>
      <c r="Z864" s="36">
        <v>1528</v>
      </c>
      <c r="AA864" s="36">
        <v>1526.01</v>
      </c>
      <c r="AB864" s="36">
        <v>99.87</v>
      </c>
      <c r="AC864" s="36">
        <v>1504</v>
      </c>
      <c r="AD864" s="36">
        <v>1502.95</v>
      </c>
      <c r="AE864" s="36">
        <v>99.93</v>
      </c>
      <c r="AF864" s="36">
        <v>19.02</v>
      </c>
      <c r="AG864" s="36">
        <v>8.8839780000000008</v>
      </c>
      <c r="AH864" s="36">
        <v>127.67</v>
      </c>
      <c r="AI864" s="36">
        <v>46.7</v>
      </c>
      <c r="AJ864" s="46">
        <f t="shared" ca="1" si="14"/>
        <v>3</v>
      </c>
      <c r="AK864" s="47">
        <v>2.040912444856116</v>
      </c>
      <c r="AL864" s="48">
        <v>35.427299999999967</v>
      </c>
      <c r="AM864" s="1">
        <v>0</v>
      </c>
      <c r="AN864" s="1">
        <v>0</v>
      </c>
      <c r="AO864" s="1">
        <v>2</v>
      </c>
      <c r="AP864" s="1">
        <v>0</v>
      </c>
      <c r="AQ864" s="1">
        <v>0</v>
      </c>
      <c r="AR864" s="36">
        <v>1</v>
      </c>
      <c r="AS864" s="36">
        <v>1</v>
      </c>
      <c r="AT864" s="36">
        <v>2</v>
      </c>
      <c r="AU864" s="36">
        <v>6</v>
      </c>
    </row>
    <row r="865" spans="1:47">
      <c r="A865" s="49">
        <v>41913.75</v>
      </c>
      <c r="B865" s="36" t="s">
        <v>94</v>
      </c>
      <c r="C865" s="36" t="s">
        <v>100</v>
      </c>
      <c r="D865" s="36" t="s">
        <v>135</v>
      </c>
      <c r="E865" s="36" t="s">
        <v>99</v>
      </c>
      <c r="F865" s="36" t="s">
        <v>136</v>
      </c>
      <c r="G865" s="36">
        <v>3</v>
      </c>
      <c r="H865" s="36">
        <v>39</v>
      </c>
      <c r="I865" s="36">
        <v>16.760000000000002</v>
      </c>
      <c r="J865" s="36">
        <v>10.66</v>
      </c>
      <c r="K865" s="36">
        <v>1533</v>
      </c>
      <c r="L865" s="36">
        <v>0</v>
      </c>
      <c r="M865" s="36">
        <v>0</v>
      </c>
      <c r="N865" s="36">
        <v>1533</v>
      </c>
      <c r="O865" s="36">
        <v>15</v>
      </c>
      <c r="P865" s="36">
        <v>0.98</v>
      </c>
      <c r="Q865" s="36">
        <v>671</v>
      </c>
      <c r="R865" s="36">
        <v>665</v>
      </c>
      <c r="S865" s="36">
        <v>0</v>
      </c>
      <c r="T865" s="36">
        <v>0</v>
      </c>
      <c r="U865" s="36">
        <v>99.11</v>
      </c>
      <c r="V865" s="36">
        <v>98.14</v>
      </c>
      <c r="W865" s="36">
        <v>665</v>
      </c>
      <c r="X865" s="36">
        <v>28</v>
      </c>
      <c r="Y865" s="36">
        <v>3.97</v>
      </c>
      <c r="Z865" s="36">
        <v>562</v>
      </c>
      <c r="AA865" s="36">
        <v>562</v>
      </c>
      <c r="AB865" s="36">
        <v>100</v>
      </c>
      <c r="AC865" s="36">
        <v>607</v>
      </c>
      <c r="AD865" s="36">
        <v>602.99</v>
      </c>
      <c r="AE865" s="36">
        <v>99.34</v>
      </c>
      <c r="AF865" s="36">
        <v>8.8800000000000008</v>
      </c>
      <c r="AG865" s="36">
        <v>2.8784529999999999</v>
      </c>
      <c r="AH865" s="36">
        <v>83.33</v>
      </c>
      <c r="AI865" s="36">
        <v>32.4</v>
      </c>
      <c r="AJ865" s="46">
        <f t="shared" ca="1" si="14"/>
        <v>3</v>
      </c>
      <c r="AK865" s="47">
        <v>3.9660618422357254</v>
      </c>
      <c r="AL865" s="48">
        <v>12.480599999999997</v>
      </c>
      <c r="AM865" s="1">
        <v>0</v>
      </c>
      <c r="AN865" s="1">
        <v>0</v>
      </c>
      <c r="AO865" s="1">
        <v>1</v>
      </c>
      <c r="AP865" s="1">
        <v>3</v>
      </c>
      <c r="AQ865" s="1">
        <v>1</v>
      </c>
      <c r="AR865" s="36">
        <v>1</v>
      </c>
      <c r="AS865" s="36">
        <v>0</v>
      </c>
      <c r="AT865" s="36">
        <v>7</v>
      </c>
      <c r="AU865" s="36">
        <v>5</v>
      </c>
    </row>
    <row r="866" spans="1:47">
      <c r="A866" s="49">
        <v>41913.75</v>
      </c>
      <c r="B866" s="36" t="s">
        <v>94</v>
      </c>
      <c r="C866" s="36" t="s">
        <v>95</v>
      </c>
      <c r="D866" s="36" t="s">
        <v>881</v>
      </c>
      <c r="E866" s="36" t="s">
        <v>99</v>
      </c>
      <c r="F866" s="36" t="s">
        <v>882</v>
      </c>
      <c r="G866" s="36">
        <v>2</v>
      </c>
      <c r="H866" s="36">
        <v>23</v>
      </c>
      <c r="I866" s="36">
        <v>8</v>
      </c>
      <c r="J866" s="36">
        <v>3.63</v>
      </c>
      <c r="K866" s="36">
        <v>970</v>
      </c>
      <c r="L866" s="36">
        <v>0</v>
      </c>
      <c r="M866" s="36">
        <v>0</v>
      </c>
      <c r="N866" s="36">
        <v>970</v>
      </c>
      <c r="O866" s="36">
        <v>1</v>
      </c>
      <c r="P866" s="36">
        <v>0.1</v>
      </c>
      <c r="Q866" s="36">
        <v>270</v>
      </c>
      <c r="R866" s="36">
        <v>268</v>
      </c>
      <c r="S866" s="36">
        <v>0</v>
      </c>
      <c r="T866" s="36">
        <v>0</v>
      </c>
      <c r="U866" s="36">
        <v>99.26</v>
      </c>
      <c r="V866" s="36">
        <v>99.16</v>
      </c>
      <c r="W866" s="36">
        <v>268</v>
      </c>
      <c r="X866" s="36">
        <v>9</v>
      </c>
      <c r="Y866" s="36">
        <v>3.38</v>
      </c>
      <c r="Z866" s="36">
        <v>36</v>
      </c>
      <c r="AA866" s="36">
        <v>35</v>
      </c>
      <c r="AB866" s="36">
        <v>97.22</v>
      </c>
      <c r="AC866" s="36">
        <v>34</v>
      </c>
      <c r="AD866" s="36">
        <v>33</v>
      </c>
      <c r="AE866" s="36">
        <v>97.06</v>
      </c>
      <c r="AF866" s="36">
        <v>5.01</v>
      </c>
      <c r="AG866" s="36">
        <v>3.1833330000000002</v>
      </c>
      <c r="AH866" s="36">
        <v>138.16</v>
      </c>
      <c r="AI866" s="36">
        <v>63.53</v>
      </c>
      <c r="AJ866" s="46">
        <f t="shared" ca="1" si="14"/>
        <v>3</v>
      </c>
      <c r="AK866" s="47">
        <v>3.3834586466165413</v>
      </c>
      <c r="AL866" s="48">
        <v>2.2680000000000091</v>
      </c>
      <c r="AM866" s="1">
        <v>0</v>
      </c>
      <c r="AN866" s="1">
        <v>0</v>
      </c>
      <c r="AO866" s="1">
        <v>1</v>
      </c>
      <c r="AP866" s="1">
        <v>0</v>
      </c>
      <c r="AQ866" s="1">
        <v>0</v>
      </c>
      <c r="AR866" s="36">
        <v>1</v>
      </c>
      <c r="AS866" s="36">
        <v>0</v>
      </c>
      <c r="AT866" s="36">
        <v>2</v>
      </c>
      <c r="AU866" s="36">
        <v>0</v>
      </c>
    </row>
    <row r="867" spans="1:47">
      <c r="A867" s="49">
        <v>41913.75</v>
      </c>
      <c r="B867" s="36" t="s">
        <v>94</v>
      </c>
      <c r="C867" s="36" t="s">
        <v>95</v>
      </c>
      <c r="D867" s="36" t="s">
        <v>1430</v>
      </c>
      <c r="E867" s="36" t="s">
        <v>99</v>
      </c>
      <c r="F867" s="36" t="s">
        <v>1431</v>
      </c>
      <c r="G867" s="36">
        <v>2</v>
      </c>
      <c r="H867" s="36">
        <v>23</v>
      </c>
      <c r="I867" s="36">
        <v>10.56</v>
      </c>
      <c r="J867" s="36">
        <v>5.84</v>
      </c>
      <c r="K867" s="36">
        <v>341</v>
      </c>
      <c r="L867" s="36">
        <v>0</v>
      </c>
      <c r="M867" s="36">
        <v>0</v>
      </c>
      <c r="N867" s="36">
        <v>341</v>
      </c>
      <c r="O867" s="36">
        <v>5</v>
      </c>
      <c r="P867" s="36">
        <v>1.47</v>
      </c>
      <c r="Q867" s="36">
        <v>122</v>
      </c>
      <c r="R867" s="36">
        <v>117</v>
      </c>
      <c r="S867" s="36">
        <v>0</v>
      </c>
      <c r="T867" s="36">
        <v>0</v>
      </c>
      <c r="U867" s="36">
        <v>95.9</v>
      </c>
      <c r="V867" s="36">
        <v>94.49</v>
      </c>
      <c r="W867" s="36">
        <v>117</v>
      </c>
      <c r="X867" s="36">
        <v>3</v>
      </c>
      <c r="Y867" s="36">
        <v>2.59</v>
      </c>
      <c r="Z867" s="36">
        <v>34</v>
      </c>
      <c r="AA867" s="36">
        <v>34</v>
      </c>
      <c r="AB867" s="36">
        <v>100</v>
      </c>
      <c r="AC867" s="36">
        <v>33</v>
      </c>
      <c r="AD867" s="36">
        <v>33</v>
      </c>
      <c r="AE867" s="36">
        <v>100</v>
      </c>
      <c r="AF867" s="36">
        <v>1.49</v>
      </c>
      <c r="AG867" s="36">
        <v>0</v>
      </c>
      <c r="AH867" s="36">
        <v>25.49</v>
      </c>
      <c r="AI867" s="36">
        <v>0</v>
      </c>
      <c r="AJ867" s="46">
        <f t="shared" ca="1" si="14"/>
        <v>3</v>
      </c>
      <c r="AK867" s="47">
        <v>2.5862068965517242</v>
      </c>
      <c r="AL867" s="48">
        <v>6.7222000000000062</v>
      </c>
      <c r="AM867" s="1">
        <v>0</v>
      </c>
      <c r="AN867" s="1">
        <v>1</v>
      </c>
      <c r="AO867" s="1">
        <v>2</v>
      </c>
      <c r="AP867" s="1">
        <v>0</v>
      </c>
      <c r="AQ867" s="1">
        <v>1</v>
      </c>
      <c r="AR867" s="36">
        <v>0</v>
      </c>
      <c r="AS867" s="36">
        <v>1</v>
      </c>
      <c r="AT867" s="36">
        <v>0</v>
      </c>
      <c r="AU867" s="36">
        <v>1</v>
      </c>
    </row>
    <row r="868" spans="1:47">
      <c r="A868" s="49">
        <v>41913.791666666664</v>
      </c>
      <c r="B868" s="36" t="s">
        <v>94</v>
      </c>
      <c r="C868" s="36" t="s">
        <v>100</v>
      </c>
      <c r="D868" s="36" t="s">
        <v>255</v>
      </c>
      <c r="E868" s="36" t="s">
        <v>99</v>
      </c>
      <c r="F868" s="36" t="s">
        <v>332</v>
      </c>
      <c r="G868" s="36">
        <v>4</v>
      </c>
      <c r="H868" s="36">
        <v>55</v>
      </c>
      <c r="I868" s="36">
        <v>20.88</v>
      </c>
      <c r="J868" s="36">
        <v>14.04</v>
      </c>
      <c r="K868" s="36">
        <v>1546</v>
      </c>
      <c r="L868" s="36">
        <v>0</v>
      </c>
      <c r="M868" s="36">
        <v>0</v>
      </c>
      <c r="N868" s="36">
        <v>1546</v>
      </c>
      <c r="O868" s="36">
        <v>23</v>
      </c>
      <c r="P868" s="36">
        <v>1.49</v>
      </c>
      <c r="Q868" s="36">
        <v>662</v>
      </c>
      <c r="R868" s="36">
        <v>645</v>
      </c>
      <c r="S868" s="36">
        <v>0</v>
      </c>
      <c r="T868" s="36">
        <v>0</v>
      </c>
      <c r="U868" s="36">
        <v>97.43</v>
      </c>
      <c r="V868" s="36">
        <v>95.98</v>
      </c>
      <c r="W868" s="36">
        <v>645</v>
      </c>
      <c r="X868" s="36">
        <v>13</v>
      </c>
      <c r="Y868" s="36">
        <v>2.0099999999999998</v>
      </c>
      <c r="Z868" s="36">
        <v>2442</v>
      </c>
      <c r="AA868" s="36">
        <v>2439.0700000000002</v>
      </c>
      <c r="AB868" s="36">
        <v>99.88</v>
      </c>
      <c r="AC868" s="36">
        <v>2444</v>
      </c>
      <c r="AD868" s="36">
        <v>2441.0700000000002</v>
      </c>
      <c r="AE868" s="36">
        <v>99.88</v>
      </c>
      <c r="AF868" s="36">
        <v>12.51</v>
      </c>
      <c r="AG868" s="36">
        <v>4.9000000000000004</v>
      </c>
      <c r="AH868" s="36">
        <v>89.11</v>
      </c>
      <c r="AI868" s="36">
        <v>39.17</v>
      </c>
      <c r="AJ868" s="46">
        <f t="shared" ca="1" si="14"/>
        <v>3</v>
      </c>
      <c r="AK868" s="47">
        <v>2.009273570324575</v>
      </c>
      <c r="AL868" s="48">
        <v>26.612399999999976</v>
      </c>
      <c r="AM868" s="1">
        <v>0</v>
      </c>
      <c r="AN868" s="1">
        <v>0</v>
      </c>
      <c r="AO868" s="1">
        <v>2</v>
      </c>
      <c r="AP868" s="1">
        <v>0</v>
      </c>
      <c r="AQ868" s="1">
        <v>0</v>
      </c>
      <c r="AR868" s="36">
        <v>1</v>
      </c>
      <c r="AS868" s="36">
        <v>1</v>
      </c>
      <c r="AT868" s="36">
        <v>1</v>
      </c>
      <c r="AU868" s="36">
        <v>5</v>
      </c>
    </row>
    <row r="869" spans="1:47">
      <c r="A869" s="49">
        <v>41913.791666666664</v>
      </c>
      <c r="B869" s="36" t="s">
        <v>94</v>
      </c>
      <c r="C869" s="36" t="s">
        <v>100</v>
      </c>
      <c r="D869" s="36" t="s">
        <v>945</v>
      </c>
      <c r="E869" s="36" t="s">
        <v>99</v>
      </c>
      <c r="F869" s="36" t="s">
        <v>946</v>
      </c>
      <c r="G869" s="36">
        <v>2</v>
      </c>
      <c r="H869" s="36">
        <v>23</v>
      </c>
      <c r="I869" s="36">
        <v>9.9</v>
      </c>
      <c r="J869" s="36">
        <v>5.08</v>
      </c>
      <c r="K869" s="36">
        <v>537</v>
      </c>
      <c r="L869" s="36">
        <v>0</v>
      </c>
      <c r="M869" s="36">
        <v>0</v>
      </c>
      <c r="N869" s="36">
        <v>537</v>
      </c>
      <c r="O869" s="36">
        <v>43</v>
      </c>
      <c r="P869" s="36">
        <v>8.01</v>
      </c>
      <c r="Q869" s="36">
        <v>125</v>
      </c>
      <c r="R869" s="36">
        <v>124</v>
      </c>
      <c r="S869" s="36">
        <v>0</v>
      </c>
      <c r="T869" s="36">
        <v>0</v>
      </c>
      <c r="U869" s="36">
        <v>99.2</v>
      </c>
      <c r="V869" s="36">
        <v>91.25</v>
      </c>
      <c r="W869" s="36">
        <v>124</v>
      </c>
      <c r="X869" s="36">
        <v>2</v>
      </c>
      <c r="Y869" s="36">
        <v>1.65</v>
      </c>
      <c r="Z869" s="36">
        <v>162</v>
      </c>
      <c r="AA869" s="36">
        <v>161</v>
      </c>
      <c r="AB869" s="36">
        <v>99.38</v>
      </c>
      <c r="AC869" s="36">
        <v>158</v>
      </c>
      <c r="AD869" s="36">
        <v>158</v>
      </c>
      <c r="AE869" s="36">
        <v>100</v>
      </c>
      <c r="AF869" s="36">
        <v>2.19</v>
      </c>
      <c r="AG869" s="36">
        <v>0.17777780000000001</v>
      </c>
      <c r="AH869" s="36">
        <v>43.05</v>
      </c>
      <c r="AI869" s="36">
        <v>8.1199999999999992</v>
      </c>
      <c r="AJ869" s="46">
        <f t="shared" ca="1" si="14"/>
        <v>3</v>
      </c>
      <c r="AK869" s="47">
        <v>1.6528925619834711</v>
      </c>
      <c r="AL869" s="48">
        <v>10.9375</v>
      </c>
      <c r="AM869" s="1">
        <v>0</v>
      </c>
      <c r="AN869" s="1">
        <v>1</v>
      </c>
      <c r="AO869" s="1">
        <v>2</v>
      </c>
      <c r="AP869" s="1">
        <v>0</v>
      </c>
      <c r="AQ869" s="1">
        <v>2</v>
      </c>
      <c r="AR869" s="36">
        <v>0</v>
      </c>
      <c r="AS869" s="36">
        <v>1</v>
      </c>
      <c r="AT869" s="36">
        <v>0</v>
      </c>
      <c r="AU869" s="36">
        <v>2</v>
      </c>
    </row>
    <row r="870" spans="1:47">
      <c r="A870" s="49">
        <v>41913.791666666664</v>
      </c>
      <c r="B870" s="36" t="s">
        <v>94</v>
      </c>
      <c r="C870" s="36" t="s">
        <v>100</v>
      </c>
      <c r="D870" s="36" t="s">
        <v>455</v>
      </c>
      <c r="E870" s="36" t="s">
        <v>99</v>
      </c>
      <c r="F870" s="36" t="s">
        <v>456</v>
      </c>
      <c r="G870" s="36">
        <v>6</v>
      </c>
      <c r="H870" s="36">
        <v>79</v>
      </c>
      <c r="I870" s="36">
        <v>34.69</v>
      </c>
      <c r="J870" s="36">
        <v>26.44</v>
      </c>
      <c r="K870" s="36">
        <v>8157</v>
      </c>
      <c r="L870" s="36">
        <v>0</v>
      </c>
      <c r="M870" s="36">
        <v>0</v>
      </c>
      <c r="N870" s="36">
        <v>8157</v>
      </c>
      <c r="O870" s="36">
        <v>48</v>
      </c>
      <c r="P870" s="36">
        <v>0.59</v>
      </c>
      <c r="Q870" s="36">
        <v>3495</v>
      </c>
      <c r="R870" s="36">
        <v>3387</v>
      </c>
      <c r="S870" s="36">
        <v>92</v>
      </c>
      <c r="T870" s="36">
        <v>2.630074</v>
      </c>
      <c r="U870" s="36">
        <v>96.91</v>
      </c>
      <c r="V870" s="36">
        <v>96.34</v>
      </c>
      <c r="W870" s="36">
        <v>3387</v>
      </c>
      <c r="X870" s="36">
        <v>25</v>
      </c>
      <c r="Y870" s="36">
        <v>0.73</v>
      </c>
      <c r="Z870" s="36">
        <v>1381</v>
      </c>
      <c r="AA870" s="36">
        <v>1372.99</v>
      </c>
      <c r="AB870" s="36">
        <v>99.42</v>
      </c>
      <c r="AC870" s="36">
        <v>1427</v>
      </c>
      <c r="AD870" s="36">
        <v>1416.01</v>
      </c>
      <c r="AE870" s="36">
        <v>99.23</v>
      </c>
      <c r="AF870" s="36">
        <v>45.36</v>
      </c>
      <c r="AG870" s="36">
        <v>32.022219999999997</v>
      </c>
      <c r="AH870" s="36">
        <v>171.54</v>
      </c>
      <c r="AI870" s="36">
        <v>70.599999999999994</v>
      </c>
      <c r="AJ870" s="46">
        <f t="shared" ca="1" si="14"/>
        <v>3</v>
      </c>
      <c r="AK870" s="47">
        <v>0.7288587238558375</v>
      </c>
      <c r="AL870" s="48">
        <v>127.91699999999987</v>
      </c>
      <c r="AM870" s="1">
        <v>0</v>
      </c>
      <c r="AN870" s="1">
        <v>0</v>
      </c>
      <c r="AO870" s="1">
        <v>1</v>
      </c>
      <c r="AP870" s="1">
        <v>0</v>
      </c>
      <c r="AQ870" s="1">
        <v>0</v>
      </c>
      <c r="AR870" s="36">
        <v>0</v>
      </c>
      <c r="AS870" s="36">
        <v>1</v>
      </c>
      <c r="AT870" s="36">
        <v>0</v>
      </c>
      <c r="AU870" s="36">
        <v>3</v>
      </c>
    </row>
    <row r="871" spans="1:47">
      <c r="A871" s="49">
        <v>41913.791666666664</v>
      </c>
      <c r="B871" s="36" t="s">
        <v>94</v>
      </c>
      <c r="C871" s="36" t="s">
        <v>100</v>
      </c>
      <c r="D871" s="36" t="s">
        <v>749</v>
      </c>
      <c r="E871" s="36" t="s">
        <v>99</v>
      </c>
      <c r="F871" s="36" t="s">
        <v>1432</v>
      </c>
      <c r="G871" s="36">
        <v>6</v>
      </c>
      <c r="H871" s="36">
        <v>87</v>
      </c>
      <c r="I871" s="36">
        <v>32.75</v>
      </c>
      <c r="J871" s="36">
        <v>24.63</v>
      </c>
      <c r="K871" s="36">
        <v>3575</v>
      </c>
      <c r="L871" s="36">
        <v>0</v>
      </c>
      <c r="M871" s="36">
        <v>0</v>
      </c>
      <c r="N871" s="36">
        <v>3575</v>
      </c>
      <c r="O871" s="36">
        <v>17</v>
      </c>
      <c r="P871" s="36">
        <v>0.48</v>
      </c>
      <c r="Q871" s="36">
        <v>1667</v>
      </c>
      <c r="R871" s="36">
        <v>1654</v>
      </c>
      <c r="S871" s="36">
        <v>0</v>
      </c>
      <c r="T871" s="36">
        <v>0</v>
      </c>
      <c r="U871" s="36">
        <v>99.22</v>
      </c>
      <c r="V871" s="36">
        <v>98.74</v>
      </c>
      <c r="W871" s="36">
        <v>1654</v>
      </c>
      <c r="X871" s="36">
        <v>32</v>
      </c>
      <c r="Y871" s="36">
        <v>2.02</v>
      </c>
      <c r="Z871" s="36">
        <v>1144</v>
      </c>
      <c r="AA871" s="36">
        <v>1118.95</v>
      </c>
      <c r="AB871" s="36">
        <v>97.81</v>
      </c>
      <c r="AC871" s="36">
        <v>1067</v>
      </c>
      <c r="AD871" s="36">
        <v>1050.99</v>
      </c>
      <c r="AE871" s="36">
        <v>98.5</v>
      </c>
      <c r="AF871" s="36">
        <v>20.72</v>
      </c>
      <c r="AG871" s="36">
        <v>6.75</v>
      </c>
      <c r="AH871" s="36">
        <v>84.11</v>
      </c>
      <c r="AI871" s="36">
        <v>32.58</v>
      </c>
      <c r="AJ871" s="46">
        <f t="shared" ca="1" si="14"/>
        <v>3</v>
      </c>
      <c r="AK871" s="47">
        <v>2.0176035913343928</v>
      </c>
      <c r="AL871" s="48">
        <v>21.004200000000086</v>
      </c>
      <c r="AM871" s="1">
        <v>0</v>
      </c>
      <c r="AN871" s="1">
        <v>0</v>
      </c>
      <c r="AO871" s="1">
        <v>1</v>
      </c>
      <c r="AP871" s="1">
        <v>0</v>
      </c>
      <c r="AQ871" s="1">
        <v>0</v>
      </c>
      <c r="AR871" s="36">
        <v>1</v>
      </c>
      <c r="AS871" s="36">
        <v>0</v>
      </c>
      <c r="AT871" s="36">
        <v>1</v>
      </c>
      <c r="AU871" s="36">
        <v>0</v>
      </c>
    </row>
    <row r="872" spans="1:47">
      <c r="A872" s="49">
        <v>41913.791666666664</v>
      </c>
      <c r="B872" s="36" t="s">
        <v>94</v>
      </c>
      <c r="C872" s="36" t="s">
        <v>100</v>
      </c>
      <c r="D872" s="36" t="s">
        <v>749</v>
      </c>
      <c r="E872" s="36" t="s">
        <v>99</v>
      </c>
      <c r="F872" s="36" t="s">
        <v>1433</v>
      </c>
      <c r="G872" s="36">
        <v>4</v>
      </c>
      <c r="H872" s="36">
        <v>55</v>
      </c>
      <c r="I872" s="36">
        <v>21.92</v>
      </c>
      <c r="J872" s="36">
        <v>14.9</v>
      </c>
      <c r="K872" s="36">
        <v>811</v>
      </c>
      <c r="L872" s="36">
        <v>0</v>
      </c>
      <c r="M872" s="36">
        <v>0</v>
      </c>
      <c r="N872" s="36">
        <v>811</v>
      </c>
      <c r="O872" s="36">
        <v>6</v>
      </c>
      <c r="P872" s="36">
        <v>0.74</v>
      </c>
      <c r="Q872" s="36">
        <v>433</v>
      </c>
      <c r="R872" s="36">
        <v>426</v>
      </c>
      <c r="S872" s="36">
        <v>0</v>
      </c>
      <c r="T872" s="36">
        <v>0</v>
      </c>
      <c r="U872" s="36">
        <v>98.38</v>
      </c>
      <c r="V872" s="36">
        <v>97.65</v>
      </c>
      <c r="W872" s="36">
        <v>426</v>
      </c>
      <c r="X872" s="36">
        <v>12</v>
      </c>
      <c r="Y872" s="36">
        <v>2.4700000000000002</v>
      </c>
      <c r="Z872" s="36">
        <v>192</v>
      </c>
      <c r="AA872" s="36">
        <v>168</v>
      </c>
      <c r="AB872" s="36">
        <v>87.5</v>
      </c>
      <c r="AC872" s="36">
        <v>245</v>
      </c>
      <c r="AD872" s="36">
        <v>226.99</v>
      </c>
      <c r="AE872" s="36">
        <v>92.65</v>
      </c>
      <c r="AF872" s="36">
        <v>6.49</v>
      </c>
      <c r="AG872" s="36">
        <v>0.3</v>
      </c>
      <c r="AH872" s="36">
        <v>43.55</v>
      </c>
      <c r="AI872" s="36">
        <v>4.62</v>
      </c>
      <c r="AJ872" s="46">
        <f t="shared" ca="1" si="14"/>
        <v>3</v>
      </c>
      <c r="AK872" s="47">
        <v>2.4742778201612405</v>
      </c>
      <c r="AL872" s="48">
        <v>10.175499999999976</v>
      </c>
      <c r="AM872" s="1">
        <v>0</v>
      </c>
      <c r="AN872" s="1">
        <v>0</v>
      </c>
      <c r="AO872" s="1">
        <v>2</v>
      </c>
      <c r="AP872" s="1">
        <v>0</v>
      </c>
      <c r="AQ872" s="1">
        <v>0</v>
      </c>
      <c r="AR872" s="36">
        <v>1</v>
      </c>
      <c r="AS872" s="36">
        <v>1</v>
      </c>
      <c r="AT872" s="36">
        <v>1</v>
      </c>
      <c r="AU872" s="36">
        <v>1</v>
      </c>
    </row>
    <row r="873" spans="1:47">
      <c r="A873" s="49">
        <v>41913.791666666664</v>
      </c>
      <c r="B873" s="36" t="s">
        <v>94</v>
      </c>
      <c r="C873" s="36" t="s">
        <v>100</v>
      </c>
      <c r="D873" s="36" t="s">
        <v>749</v>
      </c>
      <c r="E873" s="36" t="s">
        <v>99</v>
      </c>
      <c r="F873" s="36" t="s">
        <v>1307</v>
      </c>
      <c r="G873" s="36">
        <v>4</v>
      </c>
      <c r="H873" s="36">
        <v>55</v>
      </c>
      <c r="I873" s="36">
        <v>22.95</v>
      </c>
      <c r="J873" s="36">
        <v>15.76</v>
      </c>
      <c r="K873" s="36">
        <v>588</v>
      </c>
      <c r="L873" s="36">
        <v>0</v>
      </c>
      <c r="M873" s="36">
        <v>0</v>
      </c>
      <c r="N873" s="36">
        <v>588</v>
      </c>
      <c r="O873" s="36">
        <v>5</v>
      </c>
      <c r="P873" s="36">
        <v>0.85</v>
      </c>
      <c r="Q873" s="36">
        <v>267</v>
      </c>
      <c r="R873" s="36">
        <v>264</v>
      </c>
      <c r="S873" s="36">
        <v>0</v>
      </c>
      <c r="T873" s="36">
        <v>0</v>
      </c>
      <c r="U873" s="36">
        <v>98.88</v>
      </c>
      <c r="V873" s="36">
        <v>98.04</v>
      </c>
      <c r="W873" s="36">
        <v>264</v>
      </c>
      <c r="X873" s="36">
        <v>6</v>
      </c>
      <c r="Y873" s="36">
        <v>2.23</v>
      </c>
      <c r="Z873" s="36">
        <v>343</v>
      </c>
      <c r="AA873" s="36">
        <v>309.01</v>
      </c>
      <c r="AB873" s="36">
        <v>90.09</v>
      </c>
      <c r="AC873" s="36">
        <v>342</v>
      </c>
      <c r="AD873" s="36">
        <v>313.99</v>
      </c>
      <c r="AE873" s="36">
        <v>91.81</v>
      </c>
      <c r="AF873" s="36">
        <v>3.27</v>
      </c>
      <c r="AG873" s="36">
        <v>0.55555560000000004</v>
      </c>
      <c r="AH873" s="36">
        <v>20.76</v>
      </c>
      <c r="AI873" s="36">
        <v>16.98</v>
      </c>
      <c r="AJ873" s="46">
        <f t="shared" ca="1" si="14"/>
        <v>3</v>
      </c>
      <c r="AK873" s="47">
        <v>2.2306491188935977</v>
      </c>
      <c r="AL873" s="48">
        <v>5.2331999999999832</v>
      </c>
      <c r="AM873" s="1">
        <v>0</v>
      </c>
      <c r="AN873" s="1">
        <v>0</v>
      </c>
      <c r="AO873" s="1">
        <v>1</v>
      </c>
      <c r="AP873" s="1">
        <v>0</v>
      </c>
      <c r="AQ873" s="1">
        <v>0</v>
      </c>
      <c r="AR873" s="36">
        <v>1</v>
      </c>
      <c r="AS873" s="36">
        <v>0</v>
      </c>
      <c r="AT873" s="36">
        <v>1</v>
      </c>
      <c r="AU873" s="36">
        <v>1</v>
      </c>
    </row>
    <row r="874" spans="1:47">
      <c r="A874" s="49">
        <v>41913.791666666664</v>
      </c>
      <c r="B874" s="36" t="s">
        <v>94</v>
      </c>
      <c r="C874" s="36" t="s">
        <v>100</v>
      </c>
      <c r="D874" s="36" t="s">
        <v>423</v>
      </c>
      <c r="E874" s="36" t="s">
        <v>99</v>
      </c>
      <c r="F874" s="36" t="s">
        <v>424</v>
      </c>
      <c r="G874" s="36">
        <v>2</v>
      </c>
      <c r="H874" s="36">
        <v>23</v>
      </c>
      <c r="I874" s="36">
        <v>10.86</v>
      </c>
      <c r="J874" s="36">
        <v>5.84</v>
      </c>
      <c r="K874" s="36">
        <v>1905</v>
      </c>
      <c r="L874" s="36">
        <v>0</v>
      </c>
      <c r="M874" s="36">
        <v>0</v>
      </c>
      <c r="N874" s="36">
        <v>1905</v>
      </c>
      <c r="O874" s="36">
        <v>8</v>
      </c>
      <c r="P874" s="36">
        <v>0.42</v>
      </c>
      <c r="Q874" s="36">
        <v>962</v>
      </c>
      <c r="R874" s="36">
        <v>935</v>
      </c>
      <c r="S874" s="36">
        <v>22</v>
      </c>
      <c r="T874" s="36">
        <v>2.286902</v>
      </c>
      <c r="U874" s="36">
        <v>97.19</v>
      </c>
      <c r="V874" s="36">
        <v>96.78</v>
      </c>
      <c r="W874" s="36">
        <v>935</v>
      </c>
      <c r="X874" s="36">
        <v>6</v>
      </c>
      <c r="Y874" s="36">
        <v>0.65</v>
      </c>
      <c r="Z874" s="36">
        <v>116</v>
      </c>
      <c r="AA874" s="36">
        <v>111</v>
      </c>
      <c r="AB874" s="36">
        <v>95.69</v>
      </c>
      <c r="AC874" s="36">
        <v>121</v>
      </c>
      <c r="AD874" s="36">
        <v>113</v>
      </c>
      <c r="AE874" s="36">
        <v>93.39</v>
      </c>
      <c r="AF874" s="36">
        <v>10.69</v>
      </c>
      <c r="AG874" s="36">
        <v>7.7444439999999997</v>
      </c>
      <c r="AH874" s="36">
        <v>182.97</v>
      </c>
      <c r="AI874" s="36">
        <v>72.45</v>
      </c>
      <c r="AJ874" s="46">
        <f t="shared" ca="1" si="14"/>
        <v>3</v>
      </c>
      <c r="AK874" s="47">
        <v>0.64034151547491991</v>
      </c>
      <c r="AL874" s="48">
        <v>30.976399999999991</v>
      </c>
      <c r="AM874" s="1">
        <v>0</v>
      </c>
      <c r="AN874" s="1">
        <v>0</v>
      </c>
      <c r="AO874" s="1">
        <v>1</v>
      </c>
      <c r="AP874" s="1">
        <v>0</v>
      </c>
      <c r="AQ874" s="1">
        <v>0</v>
      </c>
      <c r="AR874" s="36">
        <v>0</v>
      </c>
      <c r="AS874" s="36">
        <v>1</v>
      </c>
      <c r="AT874" s="36">
        <v>0</v>
      </c>
      <c r="AU874" s="36">
        <v>3</v>
      </c>
    </row>
    <row r="875" spans="1:47">
      <c r="A875" s="49">
        <v>41913.791666666664</v>
      </c>
      <c r="B875" s="36" t="s">
        <v>94</v>
      </c>
      <c r="C875" s="36" t="s">
        <v>100</v>
      </c>
      <c r="D875" s="36" t="s">
        <v>1095</v>
      </c>
      <c r="E875" s="36" t="s">
        <v>99</v>
      </c>
      <c r="F875" s="36" t="s">
        <v>1434</v>
      </c>
      <c r="G875" s="36">
        <v>3</v>
      </c>
      <c r="H875" s="36">
        <v>48.89</v>
      </c>
      <c r="I875" s="36">
        <v>18.61</v>
      </c>
      <c r="J875" s="36">
        <v>12.33</v>
      </c>
      <c r="K875" s="36">
        <v>3805</v>
      </c>
      <c r="L875" s="36">
        <v>0</v>
      </c>
      <c r="M875" s="36">
        <v>0</v>
      </c>
      <c r="N875" s="36">
        <v>3805</v>
      </c>
      <c r="O875" s="36">
        <v>18</v>
      </c>
      <c r="P875" s="36">
        <v>0.47</v>
      </c>
      <c r="Q875" s="36">
        <v>1190</v>
      </c>
      <c r="R875" s="36">
        <v>1174</v>
      </c>
      <c r="S875" s="36">
        <v>0</v>
      </c>
      <c r="T875" s="36">
        <v>0</v>
      </c>
      <c r="U875" s="36">
        <v>98.66</v>
      </c>
      <c r="V875" s="36">
        <v>98.2</v>
      </c>
      <c r="W875" s="36">
        <v>1174</v>
      </c>
      <c r="X875" s="36">
        <v>36</v>
      </c>
      <c r="Y875" s="36">
        <v>3.34</v>
      </c>
      <c r="Z875" s="36">
        <v>5489</v>
      </c>
      <c r="AA875" s="36">
        <v>5452.22</v>
      </c>
      <c r="AB875" s="36">
        <v>99.33</v>
      </c>
      <c r="AC875" s="36">
        <v>5401</v>
      </c>
      <c r="AD875" s="36">
        <v>5357.25</v>
      </c>
      <c r="AE875" s="36">
        <v>99.19</v>
      </c>
      <c r="AF875" s="36">
        <v>14.69</v>
      </c>
      <c r="AG875" s="36">
        <v>10.79444</v>
      </c>
      <c r="AH875" s="36">
        <v>119.18</v>
      </c>
      <c r="AI875" s="36">
        <v>73.459999999999994</v>
      </c>
      <c r="AJ875" s="46">
        <f t="shared" ca="1" si="14"/>
        <v>3</v>
      </c>
      <c r="AK875" s="47">
        <v>3.3363298518113496</v>
      </c>
      <c r="AL875" s="48">
        <v>21.41999999999997</v>
      </c>
      <c r="AM875" s="1">
        <v>0</v>
      </c>
      <c r="AN875" s="1">
        <v>0</v>
      </c>
      <c r="AO875" s="1">
        <v>1</v>
      </c>
      <c r="AP875" s="1">
        <v>0</v>
      </c>
      <c r="AQ875" s="1">
        <v>0</v>
      </c>
      <c r="AR875" s="36">
        <v>1</v>
      </c>
      <c r="AS875" s="36">
        <v>0</v>
      </c>
      <c r="AT875" s="36">
        <v>1</v>
      </c>
      <c r="AU875" s="36">
        <v>0</v>
      </c>
    </row>
    <row r="876" spans="1:47">
      <c r="A876" s="49">
        <v>41913.791666666664</v>
      </c>
      <c r="B876" s="36" t="s">
        <v>94</v>
      </c>
      <c r="C876" s="36" t="s">
        <v>100</v>
      </c>
      <c r="D876" s="36" t="s">
        <v>1095</v>
      </c>
      <c r="E876" s="36" t="s">
        <v>99</v>
      </c>
      <c r="F876" s="36" t="s">
        <v>1435</v>
      </c>
      <c r="G876" s="36">
        <v>3</v>
      </c>
      <c r="H876" s="36">
        <v>48.89</v>
      </c>
      <c r="I876" s="36">
        <v>18.760000000000002</v>
      </c>
      <c r="J876" s="36">
        <v>12.33</v>
      </c>
      <c r="K876" s="36">
        <v>5550</v>
      </c>
      <c r="L876" s="36">
        <v>0</v>
      </c>
      <c r="M876" s="36">
        <v>0</v>
      </c>
      <c r="N876" s="36">
        <v>5550</v>
      </c>
      <c r="O876" s="36">
        <v>22</v>
      </c>
      <c r="P876" s="36">
        <v>0.4</v>
      </c>
      <c r="Q876" s="36">
        <v>1602</v>
      </c>
      <c r="R876" s="36">
        <v>1576</v>
      </c>
      <c r="S876" s="36">
        <v>3</v>
      </c>
      <c r="T876" s="36">
        <v>0.18738289999999999</v>
      </c>
      <c r="U876" s="36">
        <v>98.38</v>
      </c>
      <c r="V876" s="36">
        <v>97.99</v>
      </c>
      <c r="W876" s="36">
        <v>1576</v>
      </c>
      <c r="X876" s="36">
        <v>46</v>
      </c>
      <c r="Y876" s="36">
        <v>2.83</v>
      </c>
      <c r="Z876" s="36">
        <v>3345</v>
      </c>
      <c r="AA876" s="36">
        <v>3320.92</v>
      </c>
      <c r="AB876" s="36">
        <v>99.28</v>
      </c>
      <c r="AC876" s="36">
        <v>3404</v>
      </c>
      <c r="AD876" s="36">
        <v>3367.92</v>
      </c>
      <c r="AE876" s="36">
        <v>98.94</v>
      </c>
      <c r="AF876" s="36">
        <v>21.57</v>
      </c>
      <c r="AG876" s="36">
        <v>17.516670000000001</v>
      </c>
      <c r="AH876" s="36">
        <v>174.91</v>
      </c>
      <c r="AI876" s="36">
        <v>81.22</v>
      </c>
      <c r="AJ876" s="46">
        <f t="shared" ca="1" si="14"/>
        <v>3</v>
      </c>
      <c r="AK876" s="47">
        <v>2.8342575477510783</v>
      </c>
      <c r="AL876" s="48">
        <v>32.200200000000081</v>
      </c>
      <c r="AM876" s="1">
        <v>0</v>
      </c>
      <c r="AN876" s="1">
        <v>0</v>
      </c>
      <c r="AO876" s="1">
        <v>2</v>
      </c>
      <c r="AP876" s="1">
        <v>0</v>
      </c>
      <c r="AQ876" s="1">
        <v>0</v>
      </c>
      <c r="AR876" s="36">
        <v>1</v>
      </c>
      <c r="AS876" s="36">
        <v>1</v>
      </c>
      <c r="AT876" s="36">
        <v>3</v>
      </c>
      <c r="AU876" s="36">
        <v>1</v>
      </c>
    </row>
    <row r="877" spans="1:47">
      <c r="A877" s="49">
        <v>41913.791666666664</v>
      </c>
      <c r="B877" s="36" t="s">
        <v>94</v>
      </c>
      <c r="C877" s="36" t="s">
        <v>100</v>
      </c>
      <c r="D877" s="36" t="s">
        <v>1095</v>
      </c>
      <c r="E877" s="36" t="s">
        <v>99</v>
      </c>
      <c r="F877" s="36" t="s">
        <v>1096</v>
      </c>
      <c r="G877" s="36">
        <v>3</v>
      </c>
      <c r="H877" s="36">
        <v>48.71</v>
      </c>
      <c r="I877" s="36">
        <v>18.71</v>
      </c>
      <c r="J877" s="36">
        <v>12.33</v>
      </c>
      <c r="K877" s="36">
        <v>3027</v>
      </c>
      <c r="L877" s="36">
        <v>0</v>
      </c>
      <c r="M877" s="36">
        <v>0</v>
      </c>
      <c r="N877" s="36">
        <v>3027</v>
      </c>
      <c r="O877" s="36">
        <v>10</v>
      </c>
      <c r="P877" s="36">
        <v>0.33</v>
      </c>
      <c r="Q877" s="36">
        <v>879</v>
      </c>
      <c r="R877" s="36">
        <v>872</v>
      </c>
      <c r="S877" s="36">
        <v>0</v>
      </c>
      <c r="T877" s="36">
        <v>0</v>
      </c>
      <c r="U877" s="36">
        <v>99.2</v>
      </c>
      <c r="V877" s="36">
        <v>98.87</v>
      </c>
      <c r="W877" s="36">
        <v>872</v>
      </c>
      <c r="X877" s="36">
        <v>57</v>
      </c>
      <c r="Y877" s="36">
        <v>6.2</v>
      </c>
      <c r="Z877" s="36">
        <v>4521</v>
      </c>
      <c r="AA877" s="36">
        <v>4482.12</v>
      </c>
      <c r="AB877" s="36">
        <v>99.14</v>
      </c>
      <c r="AC877" s="36">
        <v>4565</v>
      </c>
      <c r="AD877" s="36">
        <v>4529.8500000000004</v>
      </c>
      <c r="AE877" s="36">
        <v>99.23</v>
      </c>
      <c r="AF877" s="36">
        <v>13.29</v>
      </c>
      <c r="AG877" s="36">
        <v>9.3111110000000004</v>
      </c>
      <c r="AH877" s="36">
        <v>107.82</v>
      </c>
      <c r="AI877" s="36">
        <v>70.040000000000006</v>
      </c>
      <c r="AJ877" s="46">
        <f t="shared" ca="1" si="14"/>
        <v>3</v>
      </c>
      <c r="AK877" s="47">
        <v>6.1974709969230064</v>
      </c>
      <c r="AL877" s="48">
        <v>9.9326999999999597</v>
      </c>
      <c r="AM877" s="1">
        <v>1</v>
      </c>
      <c r="AN877" s="1">
        <v>0</v>
      </c>
      <c r="AO877" s="1">
        <v>2</v>
      </c>
      <c r="AP877" s="1">
        <v>3</v>
      </c>
      <c r="AQ877" s="1">
        <v>0</v>
      </c>
      <c r="AR877" s="36">
        <v>1</v>
      </c>
      <c r="AS877" s="36">
        <v>0</v>
      </c>
      <c r="AT877" s="36">
        <v>4</v>
      </c>
      <c r="AU877" s="36">
        <v>1</v>
      </c>
    </row>
    <row r="878" spans="1:47">
      <c r="A878" s="49">
        <v>41913.791666666664</v>
      </c>
      <c r="B878" s="36" t="s">
        <v>94</v>
      </c>
      <c r="C878" s="36" t="s">
        <v>100</v>
      </c>
      <c r="D878" s="36" t="s">
        <v>271</v>
      </c>
      <c r="E878" s="36" t="s">
        <v>99</v>
      </c>
      <c r="F878" s="36" t="s">
        <v>272</v>
      </c>
      <c r="G878" s="36">
        <v>3</v>
      </c>
      <c r="H878" s="36">
        <v>39</v>
      </c>
      <c r="I878" s="36">
        <v>16.96</v>
      </c>
      <c r="J878" s="36">
        <v>10.66</v>
      </c>
      <c r="K878" s="36">
        <v>1941</v>
      </c>
      <c r="L878" s="36">
        <v>0</v>
      </c>
      <c r="M878" s="36">
        <v>0</v>
      </c>
      <c r="N878" s="36">
        <v>1941</v>
      </c>
      <c r="O878" s="36">
        <v>3</v>
      </c>
      <c r="P878" s="36">
        <v>0.15</v>
      </c>
      <c r="Q878" s="36">
        <v>1129</v>
      </c>
      <c r="R878" s="36">
        <v>1098</v>
      </c>
      <c r="S878" s="36">
        <v>33</v>
      </c>
      <c r="T878" s="36">
        <v>2.9126210000000001</v>
      </c>
      <c r="U878" s="36">
        <v>97.25</v>
      </c>
      <c r="V878" s="36">
        <v>97.1</v>
      </c>
      <c r="W878" s="36">
        <v>1098</v>
      </c>
      <c r="X878" s="36">
        <v>7</v>
      </c>
      <c r="Y878" s="36">
        <v>0.54</v>
      </c>
      <c r="Z878" s="36">
        <v>3059</v>
      </c>
      <c r="AA878" s="36">
        <v>2992.93</v>
      </c>
      <c r="AB878" s="36">
        <v>97.84</v>
      </c>
      <c r="AC878" s="36">
        <v>3706</v>
      </c>
      <c r="AD878" s="36">
        <v>3691.92</v>
      </c>
      <c r="AE878" s="36">
        <v>99.62</v>
      </c>
      <c r="AF878" s="36">
        <v>29.14</v>
      </c>
      <c r="AG878" s="36">
        <v>27.19444</v>
      </c>
      <c r="AH878" s="36">
        <v>273.39999999999998</v>
      </c>
      <c r="AI878" s="36">
        <v>93.31</v>
      </c>
      <c r="AJ878" s="46">
        <f t="shared" ca="1" si="14"/>
        <v>3</v>
      </c>
      <c r="AK878" s="47">
        <v>0.38954028681294828</v>
      </c>
      <c r="AL878" s="48">
        <v>32.741000000000064</v>
      </c>
      <c r="AM878" s="1">
        <v>0</v>
      </c>
      <c r="AN878" s="1">
        <v>0</v>
      </c>
      <c r="AO878" s="1">
        <v>1</v>
      </c>
      <c r="AP878" s="1">
        <v>0</v>
      </c>
      <c r="AQ878" s="1">
        <v>0</v>
      </c>
      <c r="AR878" s="36">
        <v>0</v>
      </c>
      <c r="AS878" s="36">
        <v>1</v>
      </c>
      <c r="AT878" s="36">
        <v>0</v>
      </c>
      <c r="AU878" s="36">
        <v>6</v>
      </c>
    </row>
    <row r="879" spans="1:47">
      <c r="A879" s="49">
        <v>41913.791666666664</v>
      </c>
      <c r="B879" s="36" t="s">
        <v>94</v>
      </c>
      <c r="C879" s="36" t="s">
        <v>100</v>
      </c>
      <c r="D879" s="36" t="s">
        <v>261</v>
      </c>
      <c r="E879" s="36" t="s">
        <v>99</v>
      </c>
      <c r="F879" s="36" t="s">
        <v>262</v>
      </c>
      <c r="G879" s="36">
        <v>4</v>
      </c>
      <c r="H879" s="36">
        <v>55</v>
      </c>
      <c r="I879" s="36">
        <v>22.25</v>
      </c>
      <c r="J879" s="36">
        <v>14.9</v>
      </c>
      <c r="K879" s="36">
        <v>1730</v>
      </c>
      <c r="L879" s="36">
        <v>0</v>
      </c>
      <c r="M879" s="36">
        <v>0</v>
      </c>
      <c r="N879" s="36">
        <v>1730</v>
      </c>
      <c r="O879" s="36">
        <v>11</v>
      </c>
      <c r="P879" s="36">
        <v>0.64</v>
      </c>
      <c r="Q879" s="36">
        <v>782</v>
      </c>
      <c r="R879" s="36">
        <v>771</v>
      </c>
      <c r="S879" s="36">
        <v>1</v>
      </c>
      <c r="T879" s="36">
        <v>0.12771389999999999</v>
      </c>
      <c r="U879" s="36">
        <v>98.59</v>
      </c>
      <c r="V879" s="36">
        <v>97.96</v>
      </c>
      <c r="W879" s="36">
        <v>771</v>
      </c>
      <c r="X879" s="36">
        <v>29</v>
      </c>
      <c r="Y879" s="36">
        <v>3.72</v>
      </c>
      <c r="Z879" s="36">
        <v>1937</v>
      </c>
      <c r="AA879" s="36">
        <v>1937</v>
      </c>
      <c r="AB879" s="36">
        <v>100</v>
      </c>
      <c r="AC879" s="36">
        <v>1947</v>
      </c>
      <c r="AD879" s="36">
        <v>1945.05</v>
      </c>
      <c r="AE879" s="36">
        <v>99.9</v>
      </c>
      <c r="AF879" s="36">
        <v>14.8</v>
      </c>
      <c r="AG879" s="36">
        <v>7.838889</v>
      </c>
      <c r="AH879" s="36">
        <v>99.33</v>
      </c>
      <c r="AI879" s="36">
        <v>52.97</v>
      </c>
      <c r="AJ879" s="46">
        <f t="shared" ca="1" si="14"/>
        <v>3</v>
      </c>
      <c r="AK879" s="47">
        <v>3.7224825107502717</v>
      </c>
      <c r="AL879" s="48">
        <v>15.95280000000005</v>
      </c>
      <c r="AM879" s="1">
        <v>0</v>
      </c>
      <c r="AN879" s="1">
        <v>0</v>
      </c>
      <c r="AO879" s="1">
        <v>2</v>
      </c>
      <c r="AP879" s="1">
        <v>0</v>
      </c>
      <c r="AQ879" s="1">
        <v>0</v>
      </c>
      <c r="AR879" s="36">
        <v>1</v>
      </c>
      <c r="AS879" s="36">
        <v>1</v>
      </c>
      <c r="AT879" s="36">
        <v>5</v>
      </c>
      <c r="AU879" s="36">
        <v>3</v>
      </c>
    </row>
    <row r="880" spans="1:47">
      <c r="A880" s="49">
        <v>41913.791666666664</v>
      </c>
      <c r="B880" s="36" t="s">
        <v>94</v>
      </c>
      <c r="C880" s="36" t="s">
        <v>100</v>
      </c>
      <c r="D880" s="36" t="s">
        <v>263</v>
      </c>
      <c r="E880" s="36" t="s">
        <v>99</v>
      </c>
      <c r="F880" s="36" t="s">
        <v>264</v>
      </c>
      <c r="G880" s="36">
        <v>4</v>
      </c>
      <c r="H880" s="36">
        <v>55</v>
      </c>
      <c r="I880" s="36">
        <v>22.26</v>
      </c>
      <c r="J880" s="36">
        <v>14.9</v>
      </c>
      <c r="K880" s="36">
        <v>1937</v>
      </c>
      <c r="L880" s="36">
        <v>0</v>
      </c>
      <c r="M880" s="36">
        <v>0</v>
      </c>
      <c r="N880" s="36">
        <v>1937</v>
      </c>
      <c r="O880" s="36">
        <v>9</v>
      </c>
      <c r="P880" s="36">
        <v>0.46</v>
      </c>
      <c r="Q880" s="36">
        <v>973</v>
      </c>
      <c r="R880" s="36">
        <v>964</v>
      </c>
      <c r="S880" s="36">
        <v>0</v>
      </c>
      <c r="T880" s="36">
        <v>0</v>
      </c>
      <c r="U880" s="36">
        <v>99.08</v>
      </c>
      <c r="V880" s="36">
        <v>98.62</v>
      </c>
      <c r="W880" s="36">
        <v>964</v>
      </c>
      <c r="X880" s="36">
        <v>23</v>
      </c>
      <c r="Y880" s="36">
        <v>2.46</v>
      </c>
      <c r="Z880" s="36">
        <v>1002</v>
      </c>
      <c r="AA880" s="36">
        <v>1001</v>
      </c>
      <c r="AB880" s="36">
        <v>99.9</v>
      </c>
      <c r="AC880" s="36">
        <v>975</v>
      </c>
      <c r="AD880" s="36">
        <v>971</v>
      </c>
      <c r="AE880" s="36">
        <v>99.59</v>
      </c>
      <c r="AF880" s="36">
        <v>15.67</v>
      </c>
      <c r="AG880" s="36">
        <v>10.022220000000001</v>
      </c>
      <c r="AH880" s="36">
        <v>105.18</v>
      </c>
      <c r="AI880" s="36">
        <v>63.95</v>
      </c>
      <c r="AJ880" s="46">
        <f t="shared" ca="1" si="14"/>
        <v>3</v>
      </c>
      <c r="AK880" s="47">
        <v>2.462526766595289</v>
      </c>
      <c r="AL880" s="48">
        <v>13.427399999999956</v>
      </c>
      <c r="AM880" s="1">
        <v>0</v>
      </c>
      <c r="AN880" s="1">
        <v>0</v>
      </c>
      <c r="AO880" s="1">
        <v>1</v>
      </c>
      <c r="AP880" s="1">
        <v>0</v>
      </c>
      <c r="AQ880" s="1">
        <v>0</v>
      </c>
      <c r="AR880" s="36">
        <v>1</v>
      </c>
      <c r="AS880" s="36">
        <v>0</v>
      </c>
      <c r="AT880" s="36">
        <v>5</v>
      </c>
      <c r="AU880" s="36">
        <v>0</v>
      </c>
    </row>
    <row r="881" spans="1:47">
      <c r="A881" s="49">
        <v>41913.791666666664</v>
      </c>
      <c r="B881" s="36" t="s">
        <v>94</v>
      </c>
      <c r="C881" s="36" t="s">
        <v>100</v>
      </c>
      <c r="D881" s="36" t="s">
        <v>265</v>
      </c>
      <c r="E881" s="36" t="s">
        <v>99</v>
      </c>
      <c r="F881" s="36" t="s">
        <v>266</v>
      </c>
      <c r="G881" s="36">
        <v>4</v>
      </c>
      <c r="H881" s="36">
        <v>55</v>
      </c>
      <c r="I881" s="36">
        <v>22.92</v>
      </c>
      <c r="J881" s="36">
        <v>15.76</v>
      </c>
      <c r="K881" s="36">
        <v>1508</v>
      </c>
      <c r="L881" s="36">
        <v>0</v>
      </c>
      <c r="M881" s="36">
        <v>0</v>
      </c>
      <c r="N881" s="36">
        <v>1508</v>
      </c>
      <c r="O881" s="36">
        <v>23</v>
      </c>
      <c r="P881" s="36">
        <v>1.53</v>
      </c>
      <c r="Q881" s="36">
        <v>604</v>
      </c>
      <c r="R881" s="36">
        <v>594</v>
      </c>
      <c r="S881" s="36">
        <v>0</v>
      </c>
      <c r="T881" s="36">
        <v>0</v>
      </c>
      <c r="U881" s="36">
        <v>98.34</v>
      </c>
      <c r="V881" s="36">
        <v>96.84</v>
      </c>
      <c r="W881" s="36">
        <v>594</v>
      </c>
      <c r="X881" s="36">
        <v>19</v>
      </c>
      <c r="Y881" s="36">
        <v>3.27</v>
      </c>
      <c r="Z881" s="36">
        <v>419</v>
      </c>
      <c r="AA881" s="36">
        <v>417.99</v>
      </c>
      <c r="AB881" s="36">
        <v>99.76</v>
      </c>
      <c r="AC881" s="36">
        <v>406</v>
      </c>
      <c r="AD881" s="36">
        <v>404.98</v>
      </c>
      <c r="AE881" s="36">
        <v>99.75</v>
      </c>
      <c r="AF881" s="36">
        <v>8.41</v>
      </c>
      <c r="AG881" s="36">
        <v>0.43888890000000003</v>
      </c>
      <c r="AH881" s="36">
        <v>53.37</v>
      </c>
      <c r="AI881" s="36">
        <v>5.22</v>
      </c>
      <c r="AJ881" s="46">
        <f t="shared" ca="1" si="14"/>
        <v>3</v>
      </c>
      <c r="AK881" s="47">
        <v>3.2702800392433602</v>
      </c>
      <c r="AL881" s="48">
        <v>19.08639999999998</v>
      </c>
      <c r="AM881" s="1">
        <v>0</v>
      </c>
      <c r="AN881" s="1">
        <v>0</v>
      </c>
      <c r="AO881" s="1">
        <v>2</v>
      </c>
      <c r="AP881" s="1">
        <v>0</v>
      </c>
      <c r="AQ881" s="1">
        <v>0</v>
      </c>
      <c r="AR881" s="36">
        <v>1</v>
      </c>
      <c r="AS881" s="36">
        <v>1</v>
      </c>
      <c r="AT881" s="36">
        <v>6</v>
      </c>
      <c r="AU881" s="36">
        <v>3</v>
      </c>
    </row>
    <row r="882" spans="1:47">
      <c r="A882" s="49">
        <v>41913.791666666664</v>
      </c>
      <c r="B882" s="36" t="s">
        <v>94</v>
      </c>
      <c r="C882" s="36" t="s">
        <v>100</v>
      </c>
      <c r="D882" s="36" t="s">
        <v>338</v>
      </c>
      <c r="E882" s="36" t="s">
        <v>99</v>
      </c>
      <c r="F882" s="36" t="s">
        <v>1436</v>
      </c>
      <c r="G882" s="36">
        <v>4</v>
      </c>
      <c r="H882" s="36">
        <v>55</v>
      </c>
      <c r="I882" s="36">
        <v>22.58</v>
      </c>
      <c r="J882" s="36">
        <v>15.76</v>
      </c>
      <c r="K882" s="36">
        <v>1009</v>
      </c>
      <c r="L882" s="36">
        <v>0</v>
      </c>
      <c r="M882" s="36">
        <v>0</v>
      </c>
      <c r="N882" s="36">
        <v>1009</v>
      </c>
      <c r="O882" s="36">
        <v>9</v>
      </c>
      <c r="P882" s="36">
        <v>0.89</v>
      </c>
      <c r="Q882" s="36">
        <v>502</v>
      </c>
      <c r="R882" s="36">
        <v>491</v>
      </c>
      <c r="S882" s="36">
        <v>0</v>
      </c>
      <c r="T882" s="36">
        <v>0</v>
      </c>
      <c r="U882" s="36">
        <v>97.81</v>
      </c>
      <c r="V882" s="36">
        <v>96.94</v>
      </c>
      <c r="W882" s="36">
        <v>491</v>
      </c>
      <c r="X882" s="36">
        <v>10</v>
      </c>
      <c r="Y882" s="36">
        <v>2.0499999999999998</v>
      </c>
      <c r="Z882" s="36">
        <v>509</v>
      </c>
      <c r="AA882" s="36">
        <v>501.01</v>
      </c>
      <c r="AB882" s="36">
        <v>98.43</v>
      </c>
      <c r="AC882" s="36">
        <v>529</v>
      </c>
      <c r="AD882" s="36">
        <v>497</v>
      </c>
      <c r="AE882" s="36">
        <v>93.95</v>
      </c>
      <c r="AF882" s="36">
        <v>5.54</v>
      </c>
      <c r="AG882" s="36">
        <v>0.13333329999999999</v>
      </c>
      <c r="AH882" s="36">
        <v>35.15</v>
      </c>
      <c r="AI882" s="36">
        <v>2.41</v>
      </c>
      <c r="AJ882" s="46">
        <f t="shared" ca="1" si="14"/>
        <v>3</v>
      </c>
      <c r="AK882" s="47">
        <v>2.0534302552413806</v>
      </c>
      <c r="AL882" s="48">
        <v>15.361200000000013</v>
      </c>
      <c r="AM882" s="1">
        <v>0</v>
      </c>
      <c r="AN882" s="1">
        <v>0</v>
      </c>
      <c r="AO882" s="1">
        <v>2</v>
      </c>
      <c r="AP882" s="1">
        <v>0</v>
      </c>
      <c r="AQ882" s="1">
        <v>0</v>
      </c>
      <c r="AR882" s="36">
        <v>1</v>
      </c>
      <c r="AS882" s="36">
        <v>1</v>
      </c>
      <c r="AT882" s="36">
        <v>2</v>
      </c>
      <c r="AU882" s="36">
        <v>2</v>
      </c>
    </row>
    <row r="883" spans="1:47">
      <c r="A883" s="49">
        <v>41913.791666666664</v>
      </c>
      <c r="B883" s="36" t="s">
        <v>94</v>
      </c>
      <c r="C883" s="36" t="s">
        <v>97</v>
      </c>
      <c r="D883" s="36" t="s">
        <v>999</v>
      </c>
      <c r="E883" s="36" t="s">
        <v>99</v>
      </c>
      <c r="F883" s="36" t="s">
        <v>1000</v>
      </c>
      <c r="G883" s="36">
        <v>2</v>
      </c>
      <c r="H883" s="36">
        <v>23</v>
      </c>
      <c r="I883" s="36">
        <v>9.6300000000000008</v>
      </c>
      <c r="J883" s="36">
        <v>5.08</v>
      </c>
      <c r="K883" s="36">
        <v>1311</v>
      </c>
      <c r="L883" s="36">
        <v>0</v>
      </c>
      <c r="M883" s="36">
        <v>0</v>
      </c>
      <c r="N883" s="36">
        <v>1311</v>
      </c>
      <c r="O883" s="36">
        <v>2</v>
      </c>
      <c r="P883" s="36">
        <v>0.15</v>
      </c>
      <c r="Q883" s="36">
        <v>448</v>
      </c>
      <c r="R883" s="36">
        <v>447</v>
      </c>
      <c r="S883" s="36">
        <v>0</v>
      </c>
      <c r="T883" s="36">
        <v>0</v>
      </c>
      <c r="U883" s="36">
        <v>99.78</v>
      </c>
      <c r="V883" s="36">
        <v>99.63</v>
      </c>
      <c r="W883" s="36">
        <v>447</v>
      </c>
      <c r="X883" s="36">
        <v>17</v>
      </c>
      <c r="Y883" s="36">
        <v>4.63</v>
      </c>
      <c r="Z883" s="36">
        <v>834</v>
      </c>
      <c r="AA883" s="36">
        <v>819.99</v>
      </c>
      <c r="AB883" s="36">
        <v>98.32</v>
      </c>
      <c r="AC883" s="36">
        <v>748</v>
      </c>
      <c r="AD883" s="36">
        <v>740</v>
      </c>
      <c r="AE883" s="36">
        <v>98.93</v>
      </c>
      <c r="AF883" s="36">
        <v>6.33</v>
      </c>
      <c r="AG883" s="36">
        <v>6.0833329999999997</v>
      </c>
      <c r="AH883" s="36">
        <v>124.46</v>
      </c>
      <c r="AI883" s="36">
        <v>96.14</v>
      </c>
      <c r="AJ883" s="46">
        <f t="shared" ca="1" si="14"/>
        <v>3</v>
      </c>
      <c r="AK883" s="47">
        <v>4.6320263753031252</v>
      </c>
      <c r="AL883" s="48">
        <v>1.6576000000000204</v>
      </c>
      <c r="AM883" s="1">
        <v>0</v>
      </c>
      <c r="AN883" s="1">
        <v>0</v>
      </c>
      <c r="AO883" s="1">
        <v>1</v>
      </c>
      <c r="AP883" s="1">
        <v>1</v>
      </c>
      <c r="AQ883" s="1">
        <v>0</v>
      </c>
      <c r="AR883" s="36">
        <v>1</v>
      </c>
      <c r="AS883" s="36">
        <v>0</v>
      </c>
      <c r="AT883" s="36">
        <v>2</v>
      </c>
      <c r="AU883" s="36">
        <v>0</v>
      </c>
    </row>
    <row r="884" spans="1:47">
      <c r="A884" s="49">
        <v>41913.791666666664</v>
      </c>
      <c r="B884" s="36" t="s">
        <v>94</v>
      </c>
      <c r="C884" s="36" t="s">
        <v>97</v>
      </c>
      <c r="D884" s="36" t="s">
        <v>840</v>
      </c>
      <c r="E884" s="36" t="s">
        <v>99</v>
      </c>
      <c r="F884" s="36" t="s">
        <v>841</v>
      </c>
      <c r="G884" s="36">
        <v>2</v>
      </c>
      <c r="H884" s="36">
        <v>23</v>
      </c>
      <c r="I884" s="36">
        <v>9.35</v>
      </c>
      <c r="J884" s="36">
        <v>4.34</v>
      </c>
      <c r="K884" s="36">
        <v>2162</v>
      </c>
      <c r="L884" s="36">
        <v>0</v>
      </c>
      <c r="M884" s="36">
        <v>0</v>
      </c>
      <c r="N884" s="36">
        <v>2162</v>
      </c>
      <c r="O884" s="36">
        <v>7</v>
      </c>
      <c r="P884" s="36">
        <v>0.32</v>
      </c>
      <c r="Q884" s="36">
        <v>215</v>
      </c>
      <c r="R884" s="36">
        <v>214</v>
      </c>
      <c r="S884" s="36">
        <v>0</v>
      </c>
      <c r="T884" s="36">
        <v>0</v>
      </c>
      <c r="U884" s="36">
        <v>99.53</v>
      </c>
      <c r="V884" s="36">
        <v>99.21</v>
      </c>
      <c r="W884" s="36">
        <v>214</v>
      </c>
      <c r="X884" s="36">
        <v>8</v>
      </c>
      <c r="Y884" s="36">
        <v>3.08</v>
      </c>
      <c r="Z884" s="36">
        <v>1188</v>
      </c>
      <c r="AA884" s="36">
        <v>1185.03</v>
      </c>
      <c r="AB884" s="36">
        <v>99.75</v>
      </c>
      <c r="AC884" s="36">
        <v>1260</v>
      </c>
      <c r="AD884" s="36">
        <v>1231.02</v>
      </c>
      <c r="AE884" s="36">
        <v>97.7</v>
      </c>
      <c r="AF884" s="36">
        <v>4.42</v>
      </c>
      <c r="AG884" s="36">
        <v>4.1666670000000003</v>
      </c>
      <c r="AH884" s="36">
        <v>101.78</v>
      </c>
      <c r="AI884" s="36">
        <v>94.22</v>
      </c>
      <c r="AJ884" s="46">
        <f t="shared" ca="1" si="14"/>
        <v>3</v>
      </c>
      <c r="AK884" s="47">
        <v>3.0770414246701794</v>
      </c>
      <c r="AL884" s="48">
        <v>1.6985000000000132</v>
      </c>
      <c r="AM884" s="1">
        <v>0</v>
      </c>
      <c r="AN884" s="1">
        <v>0</v>
      </c>
      <c r="AO884" s="1">
        <v>1</v>
      </c>
      <c r="AP884" s="1">
        <v>0</v>
      </c>
      <c r="AQ884" s="1">
        <v>0</v>
      </c>
      <c r="AR884" s="36">
        <v>1</v>
      </c>
      <c r="AS884" s="36">
        <v>0</v>
      </c>
      <c r="AT884" s="36">
        <v>2</v>
      </c>
      <c r="AU884" s="36">
        <v>0</v>
      </c>
    </row>
    <row r="885" spans="1:47">
      <c r="A885" s="49">
        <v>41913.791666666664</v>
      </c>
      <c r="B885" s="36" t="s">
        <v>94</v>
      </c>
      <c r="C885" s="36" t="s">
        <v>97</v>
      </c>
      <c r="D885" s="36" t="s">
        <v>696</v>
      </c>
      <c r="E885" s="36" t="s">
        <v>99</v>
      </c>
      <c r="F885" s="36" t="s">
        <v>697</v>
      </c>
      <c r="G885" s="36">
        <v>2</v>
      </c>
      <c r="H885" s="36">
        <v>31</v>
      </c>
      <c r="I885" s="36">
        <v>7.13</v>
      </c>
      <c r="J885" s="36">
        <v>2.93</v>
      </c>
      <c r="K885" s="36">
        <v>1950</v>
      </c>
      <c r="L885" s="36">
        <v>0</v>
      </c>
      <c r="M885" s="36">
        <v>0</v>
      </c>
      <c r="N885" s="36">
        <v>1950</v>
      </c>
      <c r="O885" s="36">
        <v>11</v>
      </c>
      <c r="P885" s="36">
        <v>0.56000000000000005</v>
      </c>
      <c r="Q885" s="36">
        <v>366</v>
      </c>
      <c r="R885" s="36">
        <v>367</v>
      </c>
      <c r="S885" s="36">
        <v>0</v>
      </c>
      <c r="T885" s="36">
        <v>0</v>
      </c>
      <c r="U885" s="36">
        <v>100.27</v>
      </c>
      <c r="V885" s="36">
        <v>99.71</v>
      </c>
      <c r="W885" s="36">
        <v>367</v>
      </c>
      <c r="X885" s="36">
        <v>8</v>
      </c>
      <c r="Y885" s="36">
        <v>2.69</v>
      </c>
      <c r="Z885" s="36">
        <v>1043</v>
      </c>
      <c r="AA885" s="36">
        <v>1015.05</v>
      </c>
      <c r="AB885" s="36">
        <v>97.32</v>
      </c>
      <c r="AC885" s="36">
        <v>952</v>
      </c>
      <c r="AD885" s="36">
        <v>944.96</v>
      </c>
      <c r="AE885" s="36">
        <v>99.26</v>
      </c>
      <c r="AF885" s="36">
        <v>6.88</v>
      </c>
      <c r="AG885" s="36">
        <v>6.3611110000000002</v>
      </c>
      <c r="AH885" s="36">
        <v>234.34</v>
      </c>
      <c r="AI885" s="36">
        <v>92.49</v>
      </c>
      <c r="AJ885" s="46">
        <f t="shared" ca="1" si="14"/>
        <v>3</v>
      </c>
      <c r="AK885" s="47">
        <v>2.694419184264591</v>
      </c>
      <c r="AL885" s="48">
        <v>1.061400000000023</v>
      </c>
      <c r="AM885" s="1">
        <v>0</v>
      </c>
      <c r="AN885" s="1">
        <v>0</v>
      </c>
      <c r="AO885" s="1">
        <v>1</v>
      </c>
      <c r="AP885" s="1">
        <v>0</v>
      </c>
      <c r="AQ885" s="1">
        <v>0</v>
      </c>
      <c r="AR885" s="36">
        <v>1</v>
      </c>
      <c r="AS885" s="36">
        <v>0</v>
      </c>
      <c r="AT885" s="36">
        <v>2</v>
      </c>
      <c r="AU885" s="36">
        <v>0</v>
      </c>
    </row>
    <row r="886" spans="1:47">
      <c r="A886" s="49">
        <v>41913.791666666664</v>
      </c>
      <c r="B886" s="36" t="s">
        <v>94</v>
      </c>
      <c r="C886" s="36" t="s">
        <v>95</v>
      </c>
      <c r="D886" s="36" t="s">
        <v>1437</v>
      </c>
      <c r="E886" s="36" t="s">
        <v>99</v>
      </c>
      <c r="F886" s="36" t="s">
        <v>1438</v>
      </c>
      <c r="G886" s="36">
        <v>2</v>
      </c>
      <c r="H886" s="36">
        <v>23</v>
      </c>
      <c r="I886" s="36">
        <v>10.46</v>
      </c>
      <c r="J886" s="36">
        <v>5.08</v>
      </c>
      <c r="K886" s="36">
        <v>833</v>
      </c>
      <c r="L886" s="36">
        <v>0</v>
      </c>
      <c r="M886" s="36">
        <v>0</v>
      </c>
      <c r="N886" s="36">
        <v>833</v>
      </c>
      <c r="O886" s="36">
        <v>3</v>
      </c>
      <c r="P886" s="36">
        <v>0.36</v>
      </c>
      <c r="Q886" s="36">
        <v>296</v>
      </c>
      <c r="R886" s="36">
        <v>296</v>
      </c>
      <c r="S886" s="36">
        <v>0</v>
      </c>
      <c r="T886" s="36">
        <v>0</v>
      </c>
      <c r="U886" s="36">
        <v>100</v>
      </c>
      <c r="V886" s="36">
        <v>99.64</v>
      </c>
      <c r="W886" s="36">
        <v>296</v>
      </c>
      <c r="X886" s="36">
        <v>7</v>
      </c>
      <c r="Y886" s="36">
        <v>2.46</v>
      </c>
      <c r="Z886" s="36">
        <v>282</v>
      </c>
      <c r="AA886" s="36">
        <v>275.99</v>
      </c>
      <c r="AB886" s="36">
        <v>97.87</v>
      </c>
      <c r="AC886" s="36">
        <v>265</v>
      </c>
      <c r="AD886" s="36">
        <v>263.99</v>
      </c>
      <c r="AE886" s="36">
        <v>99.62</v>
      </c>
      <c r="AF886" s="36">
        <v>4.04</v>
      </c>
      <c r="AG886" s="36">
        <v>3.1944439999999998</v>
      </c>
      <c r="AH886" s="36">
        <v>79.44</v>
      </c>
      <c r="AI886" s="36">
        <v>79.09</v>
      </c>
      <c r="AJ886" s="46">
        <f t="shared" ca="1" si="14"/>
        <v>3</v>
      </c>
      <c r="AK886" s="47">
        <v>2.464788732394366</v>
      </c>
      <c r="AL886" s="48">
        <v>1.0655999999999983</v>
      </c>
      <c r="AM886" s="1">
        <v>0</v>
      </c>
      <c r="AN886" s="1">
        <v>0</v>
      </c>
      <c r="AO886" s="1">
        <v>1</v>
      </c>
      <c r="AP886" s="1">
        <v>0</v>
      </c>
      <c r="AQ886" s="1">
        <v>0</v>
      </c>
      <c r="AR886" s="36">
        <v>1</v>
      </c>
      <c r="AS886" s="36">
        <v>0</v>
      </c>
      <c r="AT886" s="36">
        <v>1</v>
      </c>
      <c r="AU886" s="36">
        <v>0</v>
      </c>
    </row>
    <row r="887" spans="1:47">
      <c r="A887" s="49">
        <v>41913.791666666664</v>
      </c>
      <c r="B887" s="36" t="s">
        <v>94</v>
      </c>
      <c r="C887" s="36" t="s">
        <v>95</v>
      </c>
      <c r="D887" s="36" t="s">
        <v>442</v>
      </c>
      <c r="E887" s="36" t="s">
        <v>99</v>
      </c>
      <c r="F887" s="36" t="s">
        <v>1439</v>
      </c>
      <c r="G887" s="36">
        <v>2</v>
      </c>
      <c r="H887" s="36">
        <v>23</v>
      </c>
      <c r="I887" s="36">
        <v>9.3000000000000007</v>
      </c>
      <c r="J887" s="36">
        <v>4.34</v>
      </c>
      <c r="K887" s="36">
        <v>868</v>
      </c>
      <c r="L887" s="36">
        <v>0</v>
      </c>
      <c r="M887" s="36">
        <v>0</v>
      </c>
      <c r="N887" s="36">
        <v>868</v>
      </c>
      <c r="O887" s="36">
        <v>7</v>
      </c>
      <c r="P887" s="36">
        <v>0.81</v>
      </c>
      <c r="Q887" s="36">
        <v>237</v>
      </c>
      <c r="R887" s="36">
        <v>232</v>
      </c>
      <c r="S887" s="36">
        <v>0</v>
      </c>
      <c r="T887" s="36">
        <v>0</v>
      </c>
      <c r="U887" s="36">
        <v>97.89</v>
      </c>
      <c r="V887" s="36">
        <v>97.1</v>
      </c>
      <c r="W887" s="36">
        <v>232</v>
      </c>
      <c r="X887" s="36">
        <v>1</v>
      </c>
      <c r="Y887" s="36">
        <v>0.48</v>
      </c>
      <c r="Z887" s="36">
        <v>233</v>
      </c>
      <c r="AA887" s="36">
        <v>232</v>
      </c>
      <c r="AB887" s="36">
        <v>99.57</v>
      </c>
      <c r="AC887" s="36">
        <v>208</v>
      </c>
      <c r="AD887" s="36">
        <v>207</v>
      </c>
      <c r="AE887" s="36">
        <v>99.52</v>
      </c>
      <c r="AF887" s="36">
        <v>3.16</v>
      </c>
      <c r="AG887" s="36">
        <v>1.5444439999999999</v>
      </c>
      <c r="AH887" s="36">
        <v>72.62</v>
      </c>
      <c r="AI887" s="36">
        <v>48.94</v>
      </c>
      <c r="AJ887" s="46">
        <f t="shared" ca="1" si="14"/>
        <v>3</v>
      </c>
      <c r="AK887" s="47">
        <v>0.48309178743961351</v>
      </c>
      <c r="AL887" s="48">
        <v>6.8730000000000135</v>
      </c>
      <c r="AM887" s="1">
        <v>0</v>
      </c>
      <c r="AN887" s="1">
        <v>0</v>
      </c>
      <c r="AO887" s="1">
        <v>1</v>
      </c>
      <c r="AP887" s="1">
        <v>0</v>
      </c>
      <c r="AQ887" s="1">
        <v>0</v>
      </c>
      <c r="AR887" s="36">
        <v>0</v>
      </c>
      <c r="AS887" s="36">
        <v>1</v>
      </c>
      <c r="AT887" s="36">
        <v>0</v>
      </c>
      <c r="AU887" s="36">
        <v>1</v>
      </c>
    </row>
    <row r="888" spans="1:47">
      <c r="A888" s="49">
        <v>41913.833333333336</v>
      </c>
      <c r="B888" s="36" t="s">
        <v>94</v>
      </c>
      <c r="C888" s="36" t="s">
        <v>100</v>
      </c>
      <c r="D888" s="36" t="s">
        <v>566</v>
      </c>
      <c r="E888" s="36" t="s">
        <v>99</v>
      </c>
      <c r="F888" s="36" t="s">
        <v>567</v>
      </c>
      <c r="G888" s="36">
        <v>4</v>
      </c>
      <c r="H888" s="36">
        <v>55</v>
      </c>
      <c r="I888" s="36">
        <v>22.91</v>
      </c>
      <c r="J888" s="36">
        <v>15.76</v>
      </c>
      <c r="K888" s="36">
        <v>489</v>
      </c>
      <c r="L888" s="36">
        <v>0</v>
      </c>
      <c r="M888" s="36">
        <v>0</v>
      </c>
      <c r="N888" s="36">
        <v>489</v>
      </c>
      <c r="O888" s="36">
        <v>3</v>
      </c>
      <c r="P888" s="36">
        <v>0.61</v>
      </c>
      <c r="Q888" s="36">
        <v>216</v>
      </c>
      <c r="R888" s="36">
        <v>209</v>
      </c>
      <c r="S888" s="36">
        <v>0</v>
      </c>
      <c r="T888" s="36">
        <v>0</v>
      </c>
      <c r="U888" s="36">
        <v>96.76</v>
      </c>
      <c r="V888" s="36">
        <v>96.17</v>
      </c>
      <c r="W888" s="36">
        <v>209</v>
      </c>
      <c r="X888" s="36">
        <v>2</v>
      </c>
      <c r="Y888" s="36">
        <v>0.99</v>
      </c>
      <c r="Z888" s="36">
        <v>137</v>
      </c>
      <c r="AA888" s="36">
        <v>137</v>
      </c>
      <c r="AB888" s="36">
        <v>100</v>
      </c>
      <c r="AC888" s="36">
        <v>131</v>
      </c>
      <c r="AD888" s="36">
        <v>131</v>
      </c>
      <c r="AE888" s="36">
        <v>100</v>
      </c>
      <c r="AF888" s="36">
        <v>3.84</v>
      </c>
      <c r="AG888" s="36">
        <v>0</v>
      </c>
      <c r="AH888" s="36">
        <v>24.36</v>
      </c>
      <c r="AI888" s="36">
        <v>0</v>
      </c>
      <c r="AJ888" s="46">
        <f t="shared" ca="1" si="14"/>
        <v>3</v>
      </c>
      <c r="AK888" s="47">
        <v>0.98522167487684731</v>
      </c>
      <c r="AL888" s="48">
        <v>8.2727999999999966</v>
      </c>
      <c r="AM888" s="1">
        <v>0</v>
      </c>
      <c r="AN888" s="1">
        <v>0</v>
      </c>
      <c r="AO888" s="1">
        <v>1</v>
      </c>
      <c r="AP888" s="1">
        <v>0</v>
      </c>
      <c r="AQ888" s="1">
        <v>0</v>
      </c>
      <c r="AR888" s="36">
        <v>0</v>
      </c>
      <c r="AS888" s="36">
        <v>1</v>
      </c>
      <c r="AT888" s="36">
        <v>0</v>
      </c>
      <c r="AU888" s="36">
        <v>2</v>
      </c>
    </row>
    <row r="889" spans="1:47">
      <c r="A889" s="49">
        <v>41913.833333333336</v>
      </c>
      <c r="B889" s="36" t="s">
        <v>94</v>
      </c>
      <c r="C889" s="36" t="s">
        <v>97</v>
      </c>
      <c r="D889" s="36" t="s">
        <v>1202</v>
      </c>
      <c r="E889" s="36" t="s">
        <v>99</v>
      </c>
      <c r="F889" s="36" t="s">
        <v>1440</v>
      </c>
      <c r="G889" s="36">
        <v>2</v>
      </c>
      <c r="H889" s="36">
        <v>23</v>
      </c>
      <c r="I889" s="36">
        <v>8.74</v>
      </c>
      <c r="J889" s="36">
        <v>4.34</v>
      </c>
      <c r="K889" s="36">
        <v>1224</v>
      </c>
      <c r="L889" s="36">
        <v>0</v>
      </c>
      <c r="M889" s="36">
        <v>0</v>
      </c>
      <c r="N889" s="36">
        <v>1224</v>
      </c>
      <c r="O889" s="36">
        <v>2</v>
      </c>
      <c r="P889" s="36">
        <v>0.16</v>
      </c>
      <c r="Q889" s="36">
        <v>250</v>
      </c>
      <c r="R889" s="36">
        <v>245</v>
      </c>
      <c r="S889" s="36">
        <v>0</v>
      </c>
      <c r="T889" s="36">
        <v>0</v>
      </c>
      <c r="U889" s="36">
        <v>98</v>
      </c>
      <c r="V889" s="36">
        <v>97.84</v>
      </c>
      <c r="W889" s="36">
        <v>245</v>
      </c>
      <c r="X889" s="36">
        <v>4</v>
      </c>
      <c r="Y889" s="36">
        <v>1.87</v>
      </c>
      <c r="Z889" s="36">
        <v>818</v>
      </c>
      <c r="AA889" s="36">
        <v>805.98</v>
      </c>
      <c r="AB889" s="36">
        <v>98.53</v>
      </c>
      <c r="AC889" s="36">
        <v>783</v>
      </c>
      <c r="AD889" s="36">
        <v>775.01</v>
      </c>
      <c r="AE889" s="36">
        <v>98.98</v>
      </c>
      <c r="AF889" s="36">
        <v>3.42</v>
      </c>
      <c r="AG889" s="36">
        <v>1.3777779999999999</v>
      </c>
      <c r="AH889" s="36">
        <v>78.760000000000005</v>
      </c>
      <c r="AI889" s="36">
        <v>40.26</v>
      </c>
      <c r="AJ889" s="46">
        <f t="shared" ca="1" si="14"/>
        <v>3</v>
      </c>
      <c r="AK889" s="47">
        <v>1.8688968836144466</v>
      </c>
      <c r="AL889" s="48">
        <v>5.3999999999999906</v>
      </c>
      <c r="AM889" s="1">
        <v>0</v>
      </c>
      <c r="AN889" s="1">
        <v>0</v>
      </c>
      <c r="AO889" s="1">
        <v>1</v>
      </c>
      <c r="AP889" s="1">
        <v>0</v>
      </c>
      <c r="AQ889" s="1">
        <v>0</v>
      </c>
      <c r="AR889" s="36">
        <v>0</v>
      </c>
      <c r="AS889" s="36">
        <v>1</v>
      </c>
      <c r="AT889" s="36">
        <v>0</v>
      </c>
      <c r="AU889" s="36">
        <v>1</v>
      </c>
    </row>
    <row r="890" spans="1:47">
      <c r="A890" s="49">
        <v>41913.583333333336</v>
      </c>
      <c r="B890" s="36" t="s">
        <v>94</v>
      </c>
      <c r="C890" s="36" t="s">
        <v>100</v>
      </c>
      <c r="D890" s="36" t="s">
        <v>207</v>
      </c>
      <c r="E890" s="36" t="s">
        <v>102</v>
      </c>
      <c r="F890" s="36" t="s">
        <v>208</v>
      </c>
      <c r="G890" s="36">
        <v>2</v>
      </c>
      <c r="H890" s="36">
        <v>23</v>
      </c>
      <c r="I890" s="36">
        <v>10.039999999999999</v>
      </c>
      <c r="J890" s="36">
        <v>5.08</v>
      </c>
      <c r="K890" s="36">
        <v>3491</v>
      </c>
      <c r="L890" s="36">
        <v>0</v>
      </c>
      <c r="M890" s="36">
        <v>0</v>
      </c>
      <c r="N890" s="36">
        <v>3491</v>
      </c>
      <c r="O890" s="36">
        <v>37</v>
      </c>
      <c r="P890" s="36">
        <v>1.06</v>
      </c>
      <c r="Q890" s="36">
        <v>222</v>
      </c>
      <c r="R890" s="36">
        <v>218</v>
      </c>
      <c r="S890" s="36">
        <v>0</v>
      </c>
      <c r="T890" s="36">
        <v>0</v>
      </c>
      <c r="U890" s="36">
        <v>98.2</v>
      </c>
      <c r="V890" s="36">
        <v>97.16</v>
      </c>
      <c r="W890" s="36">
        <v>218</v>
      </c>
      <c r="X890" s="36">
        <v>1</v>
      </c>
      <c r="Y890" s="36">
        <v>0.46</v>
      </c>
      <c r="Z890" s="36">
        <v>67</v>
      </c>
      <c r="AA890" s="36">
        <v>63</v>
      </c>
      <c r="AB890" s="36">
        <v>94.03</v>
      </c>
      <c r="AC890" s="36">
        <v>66</v>
      </c>
      <c r="AD890" s="36">
        <v>64</v>
      </c>
      <c r="AE890" s="36">
        <v>96.97</v>
      </c>
      <c r="AF890" s="36">
        <v>2.81</v>
      </c>
      <c r="AG890" s="36">
        <v>0.1833333</v>
      </c>
      <c r="AH890" s="36">
        <v>55.29</v>
      </c>
      <c r="AI890" s="36">
        <v>6.52</v>
      </c>
      <c r="AJ890" s="46">
        <f t="shared" ca="1" si="14"/>
        <v>3</v>
      </c>
      <c r="AK890" s="47">
        <v>0.45662100456621002</v>
      </c>
      <c r="AL890" s="48">
        <v>6.3048000000000073</v>
      </c>
      <c r="AM890" s="1">
        <v>0</v>
      </c>
      <c r="AN890" s="1">
        <v>0</v>
      </c>
      <c r="AO890" s="1">
        <v>1</v>
      </c>
      <c r="AP890" s="1">
        <v>0</v>
      </c>
      <c r="AQ890" s="1">
        <v>2</v>
      </c>
      <c r="AR890" s="36">
        <v>0</v>
      </c>
      <c r="AS890" s="36">
        <v>1</v>
      </c>
      <c r="AT890" s="36">
        <v>1</v>
      </c>
      <c r="AU890" s="36">
        <v>5</v>
      </c>
    </row>
    <row r="891" spans="1:47">
      <c r="A891" s="49">
        <v>41913.75</v>
      </c>
      <c r="B891" s="36" t="s">
        <v>94</v>
      </c>
      <c r="C891" s="36" t="s">
        <v>101</v>
      </c>
      <c r="D891" s="36" t="s">
        <v>443</v>
      </c>
      <c r="E891" s="36" t="s">
        <v>102</v>
      </c>
      <c r="F891" s="36" t="s">
        <v>448</v>
      </c>
      <c r="G891" s="36">
        <v>2</v>
      </c>
      <c r="H891" s="36">
        <v>23</v>
      </c>
      <c r="I891" s="36">
        <v>10.92</v>
      </c>
      <c r="J891" s="36">
        <v>5.84</v>
      </c>
      <c r="K891" s="36">
        <v>460</v>
      </c>
      <c r="L891" s="36">
        <v>0</v>
      </c>
      <c r="M891" s="36">
        <v>0</v>
      </c>
      <c r="N891" s="36">
        <v>460</v>
      </c>
      <c r="O891" s="36">
        <v>16</v>
      </c>
      <c r="P891" s="36">
        <v>3.48</v>
      </c>
      <c r="Q891" s="36">
        <v>200</v>
      </c>
      <c r="R891" s="36">
        <v>194</v>
      </c>
      <c r="S891" s="36">
        <v>0</v>
      </c>
      <c r="T891" s="36">
        <v>0</v>
      </c>
      <c r="U891" s="36">
        <v>97</v>
      </c>
      <c r="V891" s="36">
        <v>93.62</v>
      </c>
      <c r="W891" s="36">
        <v>194</v>
      </c>
      <c r="X891" s="36">
        <v>9</v>
      </c>
      <c r="Y891" s="36">
        <v>4.66</v>
      </c>
      <c r="Z891" s="36">
        <v>5</v>
      </c>
      <c r="AA891" s="36">
        <v>5</v>
      </c>
      <c r="AB891" s="36">
        <v>100</v>
      </c>
      <c r="AC891" s="36">
        <v>4</v>
      </c>
      <c r="AD891" s="36">
        <v>4</v>
      </c>
      <c r="AE891" s="36">
        <v>100</v>
      </c>
      <c r="AF891" s="36">
        <v>1.77</v>
      </c>
      <c r="AG891" s="36">
        <v>5.5555559999999997E-3</v>
      </c>
      <c r="AH891" s="36">
        <v>30.24</v>
      </c>
      <c r="AI891" s="36">
        <v>0.31</v>
      </c>
      <c r="AJ891" s="46">
        <f t="shared" ca="1" si="14"/>
        <v>3</v>
      </c>
      <c r="AK891" s="47">
        <v>4.6632124352331603</v>
      </c>
      <c r="AL891" s="48">
        <v>12.759999999999991</v>
      </c>
      <c r="AM891" s="1">
        <v>0</v>
      </c>
      <c r="AN891" s="1">
        <v>1</v>
      </c>
      <c r="AO891" s="1">
        <v>3</v>
      </c>
      <c r="AP891" s="1">
        <v>2</v>
      </c>
      <c r="AQ891" s="1">
        <v>3</v>
      </c>
      <c r="AR891" s="36">
        <v>1</v>
      </c>
      <c r="AS891" s="36">
        <v>1</v>
      </c>
      <c r="AT891" s="36">
        <v>7</v>
      </c>
      <c r="AU891" s="36">
        <v>6</v>
      </c>
    </row>
    <row r="892" spans="1:47">
      <c r="A892" s="49">
        <v>41913.75</v>
      </c>
      <c r="B892" s="36" t="s">
        <v>94</v>
      </c>
      <c r="C892" s="36" t="s">
        <v>101</v>
      </c>
      <c r="D892" s="36" t="s">
        <v>324</v>
      </c>
      <c r="E892" s="36" t="s">
        <v>102</v>
      </c>
      <c r="F892" s="36" t="s">
        <v>325</v>
      </c>
      <c r="G892" s="36">
        <v>2</v>
      </c>
      <c r="H892" s="36">
        <v>23</v>
      </c>
      <c r="I892" s="36">
        <v>10.92</v>
      </c>
      <c r="J892" s="36">
        <v>5.84</v>
      </c>
      <c r="K892" s="36">
        <v>467</v>
      </c>
      <c r="L892" s="36">
        <v>0</v>
      </c>
      <c r="M892" s="36">
        <v>0</v>
      </c>
      <c r="N892" s="36">
        <v>467</v>
      </c>
      <c r="O892" s="36">
        <v>4</v>
      </c>
      <c r="P892" s="36">
        <v>0.86</v>
      </c>
      <c r="Q892" s="36">
        <v>223</v>
      </c>
      <c r="R892" s="36">
        <v>218</v>
      </c>
      <c r="S892" s="36">
        <v>0</v>
      </c>
      <c r="T892" s="36">
        <v>0</v>
      </c>
      <c r="U892" s="36">
        <v>97.76</v>
      </c>
      <c r="V892" s="36">
        <v>96.92</v>
      </c>
      <c r="W892" s="36">
        <v>218</v>
      </c>
      <c r="X892" s="36">
        <v>5</v>
      </c>
      <c r="Y892" s="36">
        <v>1.64</v>
      </c>
      <c r="Z892" s="36">
        <v>729</v>
      </c>
      <c r="AA892" s="36">
        <v>729</v>
      </c>
      <c r="AB892" s="36">
        <v>100</v>
      </c>
      <c r="AC892" s="36">
        <v>816</v>
      </c>
      <c r="AD892" s="36">
        <v>816</v>
      </c>
      <c r="AE892" s="36">
        <v>100</v>
      </c>
      <c r="AF892" s="36">
        <v>3.9</v>
      </c>
      <c r="AG892" s="36">
        <v>1.9444440000000001</v>
      </c>
      <c r="AH892" s="36">
        <v>66.760000000000005</v>
      </c>
      <c r="AI892" s="36">
        <v>49.86</v>
      </c>
      <c r="AJ892" s="46">
        <f t="shared" ca="1" si="14"/>
        <v>3</v>
      </c>
      <c r="AK892" s="47">
        <v>1.639344262295082</v>
      </c>
      <c r="AL892" s="48">
        <v>6.8683999999999958</v>
      </c>
      <c r="AM892" s="1">
        <v>0</v>
      </c>
      <c r="AN892" s="1">
        <v>0</v>
      </c>
      <c r="AO892" s="1">
        <v>1</v>
      </c>
      <c r="AP892" s="1">
        <v>0</v>
      </c>
      <c r="AQ892" s="1">
        <v>0</v>
      </c>
      <c r="AR892" s="36">
        <v>0</v>
      </c>
      <c r="AS892" s="36">
        <v>1</v>
      </c>
      <c r="AT892" s="36">
        <v>2</v>
      </c>
      <c r="AU892" s="36">
        <v>4</v>
      </c>
    </row>
    <row r="893" spans="1:47">
      <c r="A893" s="49">
        <v>41913.75</v>
      </c>
      <c r="B893" s="36" t="s">
        <v>94</v>
      </c>
      <c r="C893" s="36" t="s">
        <v>101</v>
      </c>
      <c r="D893" s="36" t="s">
        <v>285</v>
      </c>
      <c r="E893" s="36" t="s">
        <v>102</v>
      </c>
      <c r="F893" s="36" t="s">
        <v>660</v>
      </c>
      <c r="G893" s="36">
        <v>2</v>
      </c>
      <c r="H893" s="36">
        <v>23</v>
      </c>
      <c r="I893" s="36">
        <v>10.75</v>
      </c>
      <c r="J893" s="36">
        <v>5.84</v>
      </c>
      <c r="K893" s="36">
        <v>570</v>
      </c>
      <c r="L893" s="36">
        <v>0</v>
      </c>
      <c r="M893" s="36">
        <v>0</v>
      </c>
      <c r="N893" s="36">
        <v>570</v>
      </c>
      <c r="O893" s="36">
        <v>4</v>
      </c>
      <c r="P893" s="36">
        <v>0.7</v>
      </c>
      <c r="Q893" s="36">
        <v>263</v>
      </c>
      <c r="R893" s="36">
        <v>259</v>
      </c>
      <c r="S893" s="36">
        <v>0</v>
      </c>
      <c r="T893" s="36">
        <v>0</v>
      </c>
      <c r="U893" s="36">
        <v>98.48</v>
      </c>
      <c r="V893" s="36">
        <v>97.79</v>
      </c>
      <c r="W893" s="36">
        <v>259</v>
      </c>
      <c r="X893" s="36">
        <v>7</v>
      </c>
      <c r="Y893" s="36">
        <v>2.46</v>
      </c>
      <c r="Z893" s="36">
        <v>962</v>
      </c>
      <c r="AA893" s="36">
        <v>957</v>
      </c>
      <c r="AB893" s="36">
        <v>99.48</v>
      </c>
      <c r="AC893" s="36">
        <v>992</v>
      </c>
      <c r="AD893" s="36">
        <v>982.97</v>
      </c>
      <c r="AE893" s="36">
        <v>99.09</v>
      </c>
      <c r="AF893" s="36">
        <v>4.18</v>
      </c>
      <c r="AG893" s="36">
        <v>3.4</v>
      </c>
      <c r="AH893" s="36">
        <v>71.61</v>
      </c>
      <c r="AI893" s="36">
        <v>81.27</v>
      </c>
      <c r="AJ893" s="46">
        <f t="shared" ca="1" si="14"/>
        <v>3</v>
      </c>
      <c r="AK893" s="47">
        <v>2.4563989191844753</v>
      </c>
      <c r="AL893" s="48">
        <v>5.8122999999999827</v>
      </c>
      <c r="AM893" s="1">
        <v>0</v>
      </c>
      <c r="AN893" s="1">
        <v>0</v>
      </c>
      <c r="AO893" s="1">
        <v>2</v>
      </c>
      <c r="AP893" s="1">
        <v>0</v>
      </c>
      <c r="AQ893" s="1">
        <v>0</v>
      </c>
      <c r="AR893" s="36">
        <v>1</v>
      </c>
      <c r="AS893" s="36">
        <v>1</v>
      </c>
      <c r="AT893" s="36">
        <v>3</v>
      </c>
      <c r="AU893" s="36">
        <v>2</v>
      </c>
    </row>
    <row r="894" spans="1:47">
      <c r="A894" s="49">
        <v>41913.75</v>
      </c>
      <c r="B894" s="36" t="s">
        <v>94</v>
      </c>
      <c r="C894" s="36" t="s">
        <v>101</v>
      </c>
      <c r="D894" s="36" t="s">
        <v>285</v>
      </c>
      <c r="E894" s="36" t="s">
        <v>102</v>
      </c>
      <c r="F894" s="36" t="s">
        <v>286</v>
      </c>
      <c r="G894" s="36">
        <v>3</v>
      </c>
      <c r="H894" s="36">
        <v>39</v>
      </c>
      <c r="I894" s="36">
        <v>14.18</v>
      </c>
      <c r="J894" s="36">
        <v>8.1999999999999993</v>
      </c>
      <c r="K894" s="36">
        <v>1637</v>
      </c>
      <c r="L894" s="36">
        <v>0</v>
      </c>
      <c r="M894" s="36">
        <v>0</v>
      </c>
      <c r="N894" s="36">
        <v>1637</v>
      </c>
      <c r="O894" s="36">
        <v>20</v>
      </c>
      <c r="P894" s="36">
        <v>1.22</v>
      </c>
      <c r="Q894" s="36">
        <v>730</v>
      </c>
      <c r="R894" s="36">
        <v>722</v>
      </c>
      <c r="S894" s="36">
        <v>0</v>
      </c>
      <c r="T894" s="36">
        <v>0</v>
      </c>
      <c r="U894" s="36">
        <v>98.9</v>
      </c>
      <c r="V894" s="36">
        <v>97.69</v>
      </c>
      <c r="W894" s="36">
        <v>722</v>
      </c>
      <c r="X894" s="36">
        <v>11</v>
      </c>
      <c r="Y894" s="36">
        <v>1.52</v>
      </c>
      <c r="Z894" s="36">
        <v>306</v>
      </c>
      <c r="AA894" s="36">
        <v>303</v>
      </c>
      <c r="AB894" s="36">
        <v>99.02</v>
      </c>
      <c r="AC894" s="36">
        <v>306</v>
      </c>
      <c r="AD894" s="36">
        <v>306</v>
      </c>
      <c r="AE894" s="36">
        <v>100</v>
      </c>
      <c r="AF894" s="36">
        <v>13.21</v>
      </c>
      <c r="AG894" s="36">
        <v>8.572222</v>
      </c>
      <c r="AH894" s="36">
        <v>161.04</v>
      </c>
      <c r="AI894" s="36">
        <v>64.91</v>
      </c>
      <c r="AJ894" s="46">
        <f t="shared" ca="1" si="14"/>
        <v>3</v>
      </c>
      <c r="AK894" s="47">
        <v>1.5172413793103448</v>
      </c>
      <c r="AL894" s="48">
        <v>16.863000000000014</v>
      </c>
      <c r="AM894" s="1">
        <v>0</v>
      </c>
      <c r="AN894" s="1">
        <v>0</v>
      </c>
      <c r="AO894" s="1">
        <v>1</v>
      </c>
      <c r="AP894" s="1">
        <v>0</v>
      </c>
      <c r="AQ894" s="1">
        <v>0</v>
      </c>
      <c r="AR894" s="36">
        <v>0</v>
      </c>
      <c r="AS894" s="36">
        <v>1</v>
      </c>
      <c r="AT894" s="36">
        <v>2</v>
      </c>
      <c r="AU894" s="36">
        <v>1</v>
      </c>
    </row>
    <row r="895" spans="1:47">
      <c r="A895" s="49">
        <v>41913.75</v>
      </c>
      <c r="B895" s="36" t="s">
        <v>94</v>
      </c>
      <c r="C895" s="36" t="s">
        <v>101</v>
      </c>
      <c r="D895" s="36" t="s">
        <v>907</v>
      </c>
      <c r="E895" s="36" t="s">
        <v>102</v>
      </c>
      <c r="F895" s="36" t="s">
        <v>1441</v>
      </c>
      <c r="G895" s="36">
        <v>4</v>
      </c>
      <c r="H895" s="36">
        <v>55</v>
      </c>
      <c r="I895" s="36">
        <v>22.04</v>
      </c>
      <c r="J895" s="36">
        <v>14.9</v>
      </c>
      <c r="K895" s="36">
        <v>1265</v>
      </c>
      <c r="L895" s="36">
        <v>0</v>
      </c>
      <c r="M895" s="36">
        <v>0</v>
      </c>
      <c r="N895" s="36">
        <v>1265</v>
      </c>
      <c r="O895" s="36">
        <v>12</v>
      </c>
      <c r="P895" s="36">
        <v>0.95</v>
      </c>
      <c r="Q895" s="36">
        <v>538</v>
      </c>
      <c r="R895" s="36">
        <v>530</v>
      </c>
      <c r="S895" s="36">
        <v>0</v>
      </c>
      <c r="T895" s="36">
        <v>0</v>
      </c>
      <c r="U895" s="36">
        <v>98.51</v>
      </c>
      <c r="V895" s="36">
        <v>97.57</v>
      </c>
      <c r="W895" s="36">
        <v>530</v>
      </c>
      <c r="X895" s="36">
        <v>6</v>
      </c>
      <c r="Y895" s="36">
        <v>1.0900000000000001</v>
      </c>
      <c r="Z895" s="36">
        <v>1165</v>
      </c>
      <c r="AA895" s="36">
        <v>1163.02</v>
      </c>
      <c r="AB895" s="36">
        <v>99.83</v>
      </c>
      <c r="AC895" s="36">
        <v>1188</v>
      </c>
      <c r="AD895" s="36">
        <v>1183.96</v>
      </c>
      <c r="AE895" s="36">
        <v>99.66</v>
      </c>
      <c r="AF895" s="36">
        <v>8.7899999999999991</v>
      </c>
      <c r="AG895" s="36">
        <v>3.1388889999999998</v>
      </c>
      <c r="AH895" s="36">
        <v>58.99</v>
      </c>
      <c r="AI895" s="36">
        <v>35.71</v>
      </c>
      <c r="AJ895" s="46">
        <f t="shared" ca="1" si="14"/>
        <v>3</v>
      </c>
      <c r="AK895" s="47">
        <v>1.0890478091988236</v>
      </c>
      <c r="AL895" s="48">
        <v>13.073400000000039</v>
      </c>
      <c r="AM895" s="1">
        <v>0</v>
      </c>
      <c r="AN895" s="1">
        <v>0</v>
      </c>
      <c r="AO895" s="1">
        <v>1</v>
      </c>
      <c r="AP895" s="1">
        <v>0</v>
      </c>
      <c r="AQ895" s="1">
        <v>0</v>
      </c>
      <c r="AR895" s="36">
        <v>0</v>
      </c>
      <c r="AS895" s="36">
        <v>1</v>
      </c>
      <c r="AT895" s="36">
        <v>0</v>
      </c>
      <c r="AU895" s="36">
        <v>1</v>
      </c>
    </row>
    <row r="896" spans="1:47">
      <c r="A896" s="49">
        <v>41913.75</v>
      </c>
      <c r="B896" s="36" t="s">
        <v>94</v>
      </c>
      <c r="C896" s="36" t="s">
        <v>101</v>
      </c>
      <c r="D896" s="36" t="s">
        <v>639</v>
      </c>
      <c r="E896" s="36" t="s">
        <v>102</v>
      </c>
      <c r="F896" s="36" t="s">
        <v>1105</v>
      </c>
      <c r="G896" s="36">
        <v>2</v>
      </c>
      <c r="H896" s="36">
        <v>23</v>
      </c>
      <c r="I896" s="36">
        <v>10.42</v>
      </c>
      <c r="J896" s="36">
        <v>5.08</v>
      </c>
      <c r="K896" s="36">
        <v>870</v>
      </c>
      <c r="L896" s="36">
        <v>0</v>
      </c>
      <c r="M896" s="36">
        <v>0</v>
      </c>
      <c r="N896" s="36">
        <v>870</v>
      </c>
      <c r="O896" s="36">
        <v>14</v>
      </c>
      <c r="P896" s="36">
        <v>1.61</v>
      </c>
      <c r="Q896" s="36">
        <v>276</v>
      </c>
      <c r="R896" s="36">
        <v>275</v>
      </c>
      <c r="S896" s="36">
        <v>0</v>
      </c>
      <c r="T896" s="36">
        <v>0</v>
      </c>
      <c r="U896" s="36">
        <v>99.64</v>
      </c>
      <c r="V896" s="36">
        <v>98.04</v>
      </c>
      <c r="W896" s="36">
        <v>275</v>
      </c>
      <c r="X896" s="36">
        <v>10</v>
      </c>
      <c r="Y896" s="36">
        <v>3.53</v>
      </c>
      <c r="Z896" s="36">
        <v>24</v>
      </c>
      <c r="AA896" s="36">
        <v>23</v>
      </c>
      <c r="AB896" s="36">
        <v>95.83</v>
      </c>
      <c r="AC896" s="36">
        <v>31</v>
      </c>
      <c r="AD896" s="36">
        <v>31</v>
      </c>
      <c r="AE896" s="36">
        <v>100</v>
      </c>
      <c r="AF896" s="36">
        <v>3.18</v>
      </c>
      <c r="AG896" s="36">
        <v>0.67222219999999999</v>
      </c>
      <c r="AH896" s="36">
        <v>62.51</v>
      </c>
      <c r="AI896" s="36">
        <v>21.15</v>
      </c>
      <c r="AJ896" s="46">
        <f t="shared" ca="1" si="14"/>
        <v>3</v>
      </c>
      <c r="AK896" s="47">
        <v>3.5335689045936398</v>
      </c>
      <c r="AL896" s="48">
        <v>5.4095999999999824</v>
      </c>
      <c r="AM896" s="1">
        <v>0</v>
      </c>
      <c r="AN896" s="1">
        <v>0</v>
      </c>
      <c r="AO896" s="1">
        <v>1</v>
      </c>
      <c r="AP896" s="1">
        <v>0</v>
      </c>
      <c r="AQ896" s="1">
        <v>0</v>
      </c>
      <c r="AR896" s="36">
        <v>1</v>
      </c>
      <c r="AS896" s="36">
        <v>0</v>
      </c>
      <c r="AT896" s="36">
        <v>2</v>
      </c>
      <c r="AU896" s="36">
        <v>0</v>
      </c>
    </row>
    <row r="897" spans="1:47">
      <c r="A897" s="49">
        <v>41913.75</v>
      </c>
      <c r="B897" s="36" t="s">
        <v>94</v>
      </c>
      <c r="C897" s="36" t="s">
        <v>101</v>
      </c>
      <c r="D897" s="36" t="s">
        <v>294</v>
      </c>
      <c r="E897" s="36" t="s">
        <v>102</v>
      </c>
      <c r="F897" s="36" t="s">
        <v>328</v>
      </c>
      <c r="G897" s="36">
        <v>2</v>
      </c>
      <c r="H897" s="36">
        <v>23</v>
      </c>
      <c r="I897" s="36">
        <v>10.82</v>
      </c>
      <c r="J897" s="36">
        <v>5.84</v>
      </c>
      <c r="K897" s="36">
        <v>1071</v>
      </c>
      <c r="L897" s="36">
        <v>0</v>
      </c>
      <c r="M897" s="36">
        <v>0</v>
      </c>
      <c r="N897" s="36">
        <v>1071</v>
      </c>
      <c r="O897" s="36">
        <v>4</v>
      </c>
      <c r="P897" s="36">
        <v>0.37</v>
      </c>
      <c r="Q897" s="36">
        <v>447</v>
      </c>
      <c r="R897" s="36">
        <v>438</v>
      </c>
      <c r="S897" s="36">
        <v>1</v>
      </c>
      <c r="T897" s="36">
        <v>0.2242152</v>
      </c>
      <c r="U897" s="36">
        <v>97.99</v>
      </c>
      <c r="V897" s="36">
        <v>97.63</v>
      </c>
      <c r="W897" s="36">
        <v>438</v>
      </c>
      <c r="X897" s="36">
        <v>16</v>
      </c>
      <c r="Y897" s="36">
        <v>3.33</v>
      </c>
      <c r="Z897" s="36">
        <v>587</v>
      </c>
      <c r="AA897" s="36">
        <v>586</v>
      </c>
      <c r="AB897" s="36">
        <v>99.83</v>
      </c>
      <c r="AC897" s="36">
        <v>637</v>
      </c>
      <c r="AD897" s="36">
        <v>628.97</v>
      </c>
      <c r="AE897" s="36">
        <v>98.74</v>
      </c>
      <c r="AF897" s="36">
        <v>7.5</v>
      </c>
      <c r="AG897" s="36">
        <v>3.6666669999999999</v>
      </c>
      <c r="AH897" s="36">
        <v>128.38</v>
      </c>
      <c r="AI897" s="36">
        <v>48.89</v>
      </c>
      <c r="AJ897" s="46">
        <f t="shared" ca="1" si="14"/>
        <v>3</v>
      </c>
      <c r="AK897" s="47">
        <v>3.3266108073268601</v>
      </c>
      <c r="AL897" s="48">
        <v>10.593900000000021</v>
      </c>
      <c r="AM897" s="1">
        <v>0</v>
      </c>
      <c r="AN897" s="1">
        <v>0</v>
      </c>
      <c r="AO897" s="1">
        <v>2</v>
      </c>
      <c r="AP897" s="1">
        <v>0</v>
      </c>
      <c r="AQ897" s="1">
        <v>1</v>
      </c>
      <c r="AR897" s="36">
        <v>1</v>
      </c>
      <c r="AS897" s="36">
        <v>1</v>
      </c>
      <c r="AT897" s="36">
        <v>6</v>
      </c>
      <c r="AU897" s="36">
        <v>4</v>
      </c>
    </row>
    <row r="898" spans="1:47">
      <c r="A898" s="49">
        <v>41913.75</v>
      </c>
      <c r="B898" s="36" t="s">
        <v>94</v>
      </c>
      <c r="C898" s="36" t="s">
        <v>101</v>
      </c>
      <c r="D898" s="36" t="s">
        <v>278</v>
      </c>
      <c r="E898" s="36" t="s">
        <v>102</v>
      </c>
      <c r="F898" s="36" t="s">
        <v>323</v>
      </c>
      <c r="G898" s="36">
        <v>2</v>
      </c>
      <c r="H898" s="36">
        <v>23</v>
      </c>
      <c r="I898" s="36">
        <v>10.78</v>
      </c>
      <c r="J898" s="36">
        <v>5.84</v>
      </c>
      <c r="K898" s="36">
        <v>539</v>
      </c>
      <c r="L898" s="36">
        <v>0</v>
      </c>
      <c r="M898" s="36">
        <v>0</v>
      </c>
      <c r="N898" s="36">
        <v>539</v>
      </c>
      <c r="O898" s="36">
        <v>7</v>
      </c>
      <c r="P898" s="36">
        <v>1.3</v>
      </c>
      <c r="Q898" s="36">
        <v>222</v>
      </c>
      <c r="R898" s="36">
        <v>218</v>
      </c>
      <c r="S898" s="36">
        <v>0</v>
      </c>
      <c r="T898" s="36">
        <v>0</v>
      </c>
      <c r="U898" s="36">
        <v>98.2</v>
      </c>
      <c r="V898" s="36">
        <v>96.92</v>
      </c>
      <c r="W898" s="36">
        <v>218</v>
      </c>
      <c r="X898" s="36">
        <v>5</v>
      </c>
      <c r="Y898" s="36">
        <v>2.14</v>
      </c>
      <c r="Z898" s="36">
        <v>128</v>
      </c>
      <c r="AA898" s="36">
        <v>127</v>
      </c>
      <c r="AB898" s="36">
        <v>99.22</v>
      </c>
      <c r="AC898" s="36">
        <v>143</v>
      </c>
      <c r="AD898" s="36">
        <v>143</v>
      </c>
      <c r="AE898" s="36">
        <v>100</v>
      </c>
      <c r="AF898" s="36">
        <v>3.39</v>
      </c>
      <c r="AG898" s="36">
        <v>0.42222219999999999</v>
      </c>
      <c r="AH898" s="36">
        <v>58.1</v>
      </c>
      <c r="AI898" s="36">
        <v>12.44</v>
      </c>
      <c r="AJ898" s="46">
        <f t="shared" ref="AJ898:AJ961" ca="1" si="15">DAY(TODAY()-DAY(A898))</f>
        <v>3</v>
      </c>
      <c r="AK898" s="47">
        <v>2.1367521367521367</v>
      </c>
      <c r="AL898" s="48">
        <v>6.8375999999999966</v>
      </c>
      <c r="AM898" s="1">
        <v>0</v>
      </c>
      <c r="AN898" s="1">
        <v>0</v>
      </c>
      <c r="AO898" s="1">
        <v>1</v>
      </c>
      <c r="AP898" s="1">
        <v>0</v>
      </c>
      <c r="AQ898" s="1">
        <v>0</v>
      </c>
      <c r="AR898" s="36">
        <v>0</v>
      </c>
      <c r="AS898" s="36">
        <v>1</v>
      </c>
      <c r="AT898" s="36">
        <v>0</v>
      </c>
      <c r="AU898" s="36">
        <v>4</v>
      </c>
    </row>
    <row r="899" spans="1:47">
      <c r="A899" s="49">
        <v>41913.75</v>
      </c>
      <c r="B899" s="36" t="s">
        <v>94</v>
      </c>
      <c r="C899" s="36" t="s">
        <v>101</v>
      </c>
      <c r="D899" s="36" t="s">
        <v>457</v>
      </c>
      <c r="E899" s="36" t="s">
        <v>102</v>
      </c>
      <c r="F899" s="36" t="s">
        <v>466</v>
      </c>
      <c r="G899" s="36">
        <v>2</v>
      </c>
      <c r="H899" s="36">
        <v>23</v>
      </c>
      <c r="I899" s="36">
        <v>10.61</v>
      </c>
      <c r="J899" s="36">
        <v>5.84</v>
      </c>
      <c r="K899" s="36">
        <v>1629</v>
      </c>
      <c r="L899" s="36">
        <v>0</v>
      </c>
      <c r="M899" s="36">
        <v>0</v>
      </c>
      <c r="N899" s="36">
        <v>1629</v>
      </c>
      <c r="O899" s="36">
        <v>9</v>
      </c>
      <c r="P899" s="36">
        <v>0.55000000000000004</v>
      </c>
      <c r="Q899" s="36">
        <v>611</v>
      </c>
      <c r="R899" s="36">
        <v>598</v>
      </c>
      <c r="S899" s="36">
        <v>0</v>
      </c>
      <c r="T899" s="36">
        <v>0</v>
      </c>
      <c r="U899" s="36">
        <v>97.87</v>
      </c>
      <c r="V899" s="36">
        <v>97.33</v>
      </c>
      <c r="W899" s="36">
        <v>598</v>
      </c>
      <c r="X899" s="36">
        <v>11</v>
      </c>
      <c r="Y899" s="36">
        <v>1.81</v>
      </c>
      <c r="Z899" s="36">
        <v>235</v>
      </c>
      <c r="AA899" s="36">
        <v>226</v>
      </c>
      <c r="AB899" s="36">
        <v>96.17</v>
      </c>
      <c r="AC899" s="36">
        <v>278</v>
      </c>
      <c r="AD899" s="36">
        <v>234.99</v>
      </c>
      <c r="AE899" s="36">
        <v>84.53</v>
      </c>
      <c r="AF899" s="36">
        <v>6.61</v>
      </c>
      <c r="AG899" s="36">
        <v>4.2722220000000002</v>
      </c>
      <c r="AH899" s="36">
        <v>113.17</v>
      </c>
      <c r="AI899" s="36">
        <v>64.62</v>
      </c>
      <c r="AJ899" s="46">
        <f t="shared" ca="1" si="15"/>
        <v>3</v>
      </c>
      <c r="AK899" s="47">
        <v>1.8122209591591294</v>
      </c>
      <c r="AL899" s="48">
        <v>16.313700000000011</v>
      </c>
      <c r="AM899" s="1">
        <v>0</v>
      </c>
      <c r="AN899" s="1">
        <v>0</v>
      </c>
      <c r="AO899" s="1">
        <v>1</v>
      </c>
      <c r="AP899" s="1">
        <v>0</v>
      </c>
      <c r="AQ899" s="1">
        <v>0</v>
      </c>
      <c r="AR899" s="36">
        <v>0</v>
      </c>
      <c r="AS899" s="36">
        <v>1</v>
      </c>
      <c r="AT899" s="36">
        <v>0</v>
      </c>
      <c r="AU899" s="36">
        <v>6</v>
      </c>
    </row>
    <row r="900" spans="1:47">
      <c r="A900" s="49">
        <v>41913.75</v>
      </c>
      <c r="B900" s="36" t="s">
        <v>94</v>
      </c>
      <c r="C900" s="36" t="s">
        <v>101</v>
      </c>
      <c r="D900" s="36" t="s">
        <v>330</v>
      </c>
      <c r="E900" s="36" t="s">
        <v>102</v>
      </c>
      <c r="F900" s="36" t="s">
        <v>886</v>
      </c>
      <c r="G900" s="36">
        <v>2</v>
      </c>
      <c r="H900" s="36">
        <v>23</v>
      </c>
      <c r="I900" s="36">
        <v>10.4</v>
      </c>
      <c r="J900" s="36">
        <v>5.08</v>
      </c>
      <c r="K900" s="36">
        <v>809</v>
      </c>
      <c r="L900" s="36">
        <v>0</v>
      </c>
      <c r="M900" s="36">
        <v>0</v>
      </c>
      <c r="N900" s="36">
        <v>809</v>
      </c>
      <c r="O900" s="36">
        <v>13</v>
      </c>
      <c r="P900" s="36">
        <v>1.61</v>
      </c>
      <c r="Q900" s="36">
        <v>321</v>
      </c>
      <c r="R900" s="36">
        <v>316</v>
      </c>
      <c r="S900" s="36">
        <v>0</v>
      </c>
      <c r="T900" s="36">
        <v>0</v>
      </c>
      <c r="U900" s="36">
        <v>98.44</v>
      </c>
      <c r="V900" s="36">
        <v>96.86</v>
      </c>
      <c r="W900" s="36">
        <v>316</v>
      </c>
      <c r="X900" s="36">
        <v>8</v>
      </c>
      <c r="Y900" s="36">
        <v>2.37</v>
      </c>
      <c r="Z900" s="36">
        <v>354</v>
      </c>
      <c r="AA900" s="36">
        <v>350.99</v>
      </c>
      <c r="AB900" s="36">
        <v>99.15</v>
      </c>
      <c r="AC900" s="36">
        <v>386</v>
      </c>
      <c r="AD900" s="36">
        <v>371.99</v>
      </c>
      <c r="AE900" s="36">
        <v>96.37</v>
      </c>
      <c r="AF900" s="36">
        <v>3.42</v>
      </c>
      <c r="AG900" s="36">
        <v>1.5444439999999999</v>
      </c>
      <c r="AH900" s="36">
        <v>67.2</v>
      </c>
      <c r="AI900" s="36">
        <v>45.2</v>
      </c>
      <c r="AJ900" s="46">
        <f t="shared" ca="1" si="15"/>
        <v>3</v>
      </c>
      <c r="AK900" s="47">
        <v>2.3738872403560833</v>
      </c>
      <c r="AL900" s="48">
        <v>10.079400000000001</v>
      </c>
      <c r="AM900" s="1">
        <v>0</v>
      </c>
      <c r="AN900" s="1">
        <v>0</v>
      </c>
      <c r="AO900" s="1">
        <v>2</v>
      </c>
      <c r="AP900" s="1">
        <v>0</v>
      </c>
      <c r="AQ900" s="1">
        <v>0</v>
      </c>
      <c r="AR900" s="36">
        <v>1</v>
      </c>
      <c r="AS900" s="36">
        <v>1</v>
      </c>
      <c r="AT900" s="36">
        <v>1</v>
      </c>
      <c r="AU900" s="36">
        <v>3</v>
      </c>
    </row>
    <row r="901" spans="1:47">
      <c r="A901" s="49">
        <v>41913.75</v>
      </c>
      <c r="B901" s="36" t="s">
        <v>94</v>
      </c>
      <c r="C901" s="36" t="s">
        <v>101</v>
      </c>
      <c r="D901" s="36" t="s">
        <v>289</v>
      </c>
      <c r="E901" s="36" t="s">
        <v>102</v>
      </c>
      <c r="F901" s="36" t="s">
        <v>290</v>
      </c>
      <c r="G901" s="36">
        <v>3</v>
      </c>
      <c r="H901" s="36">
        <v>39</v>
      </c>
      <c r="I901" s="36">
        <v>15.34</v>
      </c>
      <c r="J901" s="36">
        <v>9.01</v>
      </c>
      <c r="K901" s="36">
        <v>1957</v>
      </c>
      <c r="L901" s="36">
        <v>0</v>
      </c>
      <c r="M901" s="36">
        <v>0</v>
      </c>
      <c r="N901" s="36">
        <v>1957</v>
      </c>
      <c r="O901" s="36">
        <v>8</v>
      </c>
      <c r="P901" s="36">
        <v>0.41</v>
      </c>
      <c r="Q901" s="36">
        <v>967</v>
      </c>
      <c r="R901" s="36">
        <v>959</v>
      </c>
      <c r="S901" s="36">
        <v>0</v>
      </c>
      <c r="T901" s="36">
        <v>0</v>
      </c>
      <c r="U901" s="36">
        <v>99.17</v>
      </c>
      <c r="V901" s="36">
        <v>98.76</v>
      </c>
      <c r="W901" s="36">
        <v>959</v>
      </c>
      <c r="X901" s="36">
        <v>25</v>
      </c>
      <c r="Y901" s="36">
        <v>2.75</v>
      </c>
      <c r="Z901" s="36">
        <v>1353</v>
      </c>
      <c r="AA901" s="36">
        <v>1352.05</v>
      </c>
      <c r="AB901" s="36">
        <v>99.93</v>
      </c>
      <c r="AC901" s="36">
        <v>1305</v>
      </c>
      <c r="AD901" s="36">
        <v>1302</v>
      </c>
      <c r="AE901" s="36">
        <v>99.77</v>
      </c>
      <c r="AF901" s="36">
        <v>11.55</v>
      </c>
      <c r="AG901" s="36">
        <v>7.9944439999999997</v>
      </c>
      <c r="AH901" s="36">
        <v>128.19</v>
      </c>
      <c r="AI901" s="36">
        <v>69.22</v>
      </c>
      <c r="AJ901" s="46">
        <f t="shared" ca="1" si="15"/>
        <v>3</v>
      </c>
      <c r="AK901" s="47">
        <v>2.7504263160789919</v>
      </c>
      <c r="AL901" s="48">
        <v>11.990799999999952</v>
      </c>
      <c r="AM901" s="1">
        <v>0</v>
      </c>
      <c r="AN901" s="1">
        <v>0</v>
      </c>
      <c r="AO901" s="1">
        <v>1</v>
      </c>
      <c r="AP901" s="1">
        <v>0</v>
      </c>
      <c r="AQ901" s="1">
        <v>0</v>
      </c>
      <c r="AR901" s="36">
        <v>1</v>
      </c>
      <c r="AS901" s="36">
        <v>0</v>
      </c>
      <c r="AT901" s="36">
        <v>7</v>
      </c>
      <c r="AU901" s="36">
        <v>0</v>
      </c>
    </row>
    <row r="902" spans="1:47">
      <c r="A902" s="49">
        <v>41913.75</v>
      </c>
      <c r="B902" s="36" t="s">
        <v>94</v>
      </c>
      <c r="C902" s="36" t="s">
        <v>101</v>
      </c>
      <c r="D902" s="36" t="s">
        <v>291</v>
      </c>
      <c r="E902" s="36" t="s">
        <v>102</v>
      </c>
      <c r="F902" s="36" t="s">
        <v>589</v>
      </c>
      <c r="G902" s="36">
        <v>4</v>
      </c>
      <c r="H902" s="36">
        <v>55</v>
      </c>
      <c r="I902" s="36">
        <v>22.5</v>
      </c>
      <c r="J902" s="36">
        <v>14.9</v>
      </c>
      <c r="K902" s="36">
        <v>2066</v>
      </c>
      <c r="L902" s="36">
        <v>0</v>
      </c>
      <c r="M902" s="36">
        <v>0</v>
      </c>
      <c r="N902" s="36">
        <v>2066</v>
      </c>
      <c r="O902" s="36">
        <v>16</v>
      </c>
      <c r="P902" s="36">
        <v>0.77</v>
      </c>
      <c r="Q902" s="36">
        <v>619</v>
      </c>
      <c r="R902" s="36">
        <v>606</v>
      </c>
      <c r="S902" s="36">
        <v>0</v>
      </c>
      <c r="T902" s="36">
        <v>0</v>
      </c>
      <c r="U902" s="36">
        <v>97.9</v>
      </c>
      <c r="V902" s="36">
        <v>97.15</v>
      </c>
      <c r="W902" s="36">
        <v>606</v>
      </c>
      <c r="X902" s="36">
        <v>8</v>
      </c>
      <c r="Y902" s="36">
        <v>1.28</v>
      </c>
      <c r="Z902" s="36">
        <v>1603</v>
      </c>
      <c r="AA902" s="36">
        <v>1594.02</v>
      </c>
      <c r="AB902" s="36">
        <v>99.44</v>
      </c>
      <c r="AC902" s="36">
        <v>1632</v>
      </c>
      <c r="AD902" s="36">
        <v>1614.05</v>
      </c>
      <c r="AE902" s="36">
        <v>98.9</v>
      </c>
      <c r="AF902" s="36">
        <v>6.73</v>
      </c>
      <c r="AG902" s="36">
        <v>0.68333330000000003</v>
      </c>
      <c r="AH902" s="36">
        <v>45.15</v>
      </c>
      <c r="AI902" s="36">
        <v>10.16</v>
      </c>
      <c r="AJ902" s="46">
        <f t="shared" ca="1" si="15"/>
        <v>3</v>
      </c>
      <c r="AK902" s="47">
        <v>1.2778940306375088</v>
      </c>
      <c r="AL902" s="48">
        <v>17.641499999999965</v>
      </c>
      <c r="AM902" s="1">
        <v>0</v>
      </c>
      <c r="AN902" s="1">
        <v>0</v>
      </c>
      <c r="AO902" s="1">
        <v>1</v>
      </c>
      <c r="AP902" s="1">
        <v>0</v>
      </c>
      <c r="AQ902" s="1">
        <v>0</v>
      </c>
      <c r="AR902" s="36">
        <v>0</v>
      </c>
      <c r="AS902" s="36">
        <v>1</v>
      </c>
      <c r="AT902" s="36">
        <v>2</v>
      </c>
      <c r="AU902" s="36">
        <v>7</v>
      </c>
    </row>
    <row r="903" spans="1:47">
      <c r="A903" s="49">
        <v>41913.75</v>
      </c>
      <c r="B903" s="36" t="s">
        <v>94</v>
      </c>
      <c r="C903" s="36" t="s">
        <v>101</v>
      </c>
      <c r="D903" s="36" t="s">
        <v>216</v>
      </c>
      <c r="E903" s="36" t="s">
        <v>102</v>
      </c>
      <c r="F903" s="36" t="s">
        <v>292</v>
      </c>
      <c r="G903" s="36">
        <v>2</v>
      </c>
      <c r="H903" s="36">
        <v>23</v>
      </c>
      <c r="I903" s="36">
        <v>10.62</v>
      </c>
      <c r="J903" s="36">
        <v>5.84</v>
      </c>
      <c r="K903" s="36">
        <v>744</v>
      </c>
      <c r="L903" s="36">
        <v>0</v>
      </c>
      <c r="M903" s="36">
        <v>0</v>
      </c>
      <c r="N903" s="36">
        <v>744</v>
      </c>
      <c r="O903" s="36">
        <v>6</v>
      </c>
      <c r="P903" s="36">
        <v>0.81</v>
      </c>
      <c r="Q903" s="36">
        <v>284</v>
      </c>
      <c r="R903" s="36">
        <v>276</v>
      </c>
      <c r="S903" s="36">
        <v>0</v>
      </c>
      <c r="T903" s="36">
        <v>0</v>
      </c>
      <c r="U903" s="36">
        <v>97.18</v>
      </c>
      <c r="V903" s="36">
        <v>96.39</v>
      </c>
      <c r="W903" s="36">
        <v>276</v>
      </c>
      <c r="X903" s="36">
        <v>11</v>
      </c>
      <c r="Y903" s="36">
        <v>3.86</v>
      </c>
      <c r="Z903" s="36">
        <v>190</v>
      </c>
      <c r="AA903" s="36">
        <v>188.99</v>
      </c>
      <c r="AB903" s="36">
        <v>99.47</v>
      </c>
      <c r="AC903" s="36">
        <v>201</v>
      </c>
      <c r="AD903" s="36">
        <v>198.01</v>
      </c>
      <c r="AE903" s="36">
        <v>98.51</v>
      </c>
      <c r="AF903" s="36">
        <v>3.71</v>
      </c>
      <c r="AG903" s="36">
        <v>0.55000000000000004</v>
      </c>
      <c r="AH903" s="36">
        <v>63.43</v>
      </c>
      <c r="AI903" s="36">
        <v>14.84</v>
      </c>
      <c r="AJ903" s="46">
        <f t="shared" ca="1" si="15"/>
        <v>3</v>
      </c>
      <c r="AK903" s="47">
        <v>3.8593782892428603</v>
      </c>
      <c r="AL903" s="48">
        <v>10.252399999999998</v>
      </c>
      <c r="AM903" s="1">
        <v>0</v>
      </c>
      <c r="AN903" s="1">
        <v>0</v>
      </c>
      <c r="AO903" s="1">
        <v>2</v>
      </c>
      <c r="AP903" s="1">
        <v>0</v>
      </c>
      <c r="AQ903" s="1">
        <v>0</v>
      </c>
      <c r="AR903" s="36">
        <v>1</v>
      </c>
      <c r="AS903" s="36">
        <v>1</v>
      </c>
      <c r="AT903" s="36">
        <v>5</v>
      </c>
      <c r="AU903" s="36">
        <v>7</v>
      </c>
    </row>
    <row r="904" spans="1:47">
      <c r="A904" s="49">
        <v>41913.75</v>
      </c>
      <c r="B904" s="36" t="s">
        <v>94</v>
      </c>
      <c r="C904" s="36" t="s">
        <v>101</v>
      </c>
      <c r="D904" s="36" t="s">
        <v>216</v>
      </c>
      <c r="E904" s="36" t="s">
        <v>102</v>
      </c>
      <c r="F904" s="36" t="s">
        <v>447</v>
      </c>
      <c r="G904" s="36">
        <v>2</v>
      </c>
      <c r="H904" s="36">
        <v>23</v>
      </c>
      <c r="I904" s="36">
        <v>10.77</v>
      </c>
      <c r="J904" s="36">
        <v>5.84</v>
      </c>
      <c r="K904" s="36">
        <v>1090</v>
      </c>
      <c r="L904" s="36">
        <v>0</v>
      </c>
      <c r="M904" s="36">
        <v>0</v>
      </c>
      <c r="N904" s="36">
        <v>1090</v>
      </c>
      <c r="O904" s="36">
        <v>6</v>
      </c>
      <c r="P904" s="36">
        <v>0.55000000000000004</v>
      </c>
      <c r="Q904" s="36">
        <v>492</v>
      </c>
      <c r="R904" s="36">
        <v>484</v>
      </c>
      <c r="S904" s="36">
        <v>0</v>
      </c>
      <c r="T904" s="36">
        <v>0</v>
      </c>
      <c r="U904" s="36">
        <v>98.37</v>
      </c>
      <c r="V904" s="36">
        <v>97.83</v>
      </c>
      <c r="W904" s="36">
        <v>484</v>
      </c>
      <c r="X904" s="36">
        <v>5</v>
      </c>
      <c r="Y904" s="36">
        <v>1.07</v>
      </c>
      <c r="Z904" s="36">
        <v>256</v>
      </c>
      <c r="AA904" s="36">
        <v>237</v>
      </c>
      <c r="AB904" s="36">
        <v>92.58</v>
      </c>
      <c r="AC904" s="36">
        <v>220</v>
      </c>
      <c r="AD904" s="36">
        <v>220</v>
      </c>
      <c r="AE904" s="36">
        <v>100</v>
      </c>
      <c r="AF904" s="36">
        <v>6.12</v>
      </c>
      <c r="AG904" s="36">
        <v>3.5</v>
      </c>
      <c r="AH904" s="36">
        <v>104.8</v>
      </c>
      <c r="AI904" s="36">
        <v>57.17</v>
      </c>
      <c r="AJ904" s="46">
        <f t="shared" ca="1" si="15"/>
        <v>3</v>
      </c>
      <c r="AK904" s="47">
        <v>1.070663811563169</v>
      </c>
      <c r="AL904" s="48">
        <v>10.676400000000008</v>
      </c>
      <c r="AM904" s="1">
        <v>0</v>
      </c>
      <c r="AN904" s="1">
        <v>0</v>
      </c>
      <c r="AO904" s="1">
        <v>1</v>
      </c>
      <c r="AP904" s="1">
        <v>0</v>
      </c>
      <c r="AQ904" s="1">
        <v>0</v>
      </c>
      <c r="AR904" s="36">
        <v>0</v>
      </c>
      <c r="AS904" s="36">
        <v>1</v>
      </c>
      <c r="AT904" s="36">
        <v>3</v>
      </c>
      <c r="AU904" s="36">
        <v>2</v>
      </c>
    </row>
    <row r="905" spans="1:47">
      <c r="A905" s="49">
        <v>41913.75</v>
      </c>
      <c r="B905" s="36" t="s">
        <v>94</v>
      </c>
      <c r="C905" s="36" t="s">
        <v>101</v>
      </c>
      <c r="D905" s="36" t="s">
        <v>534</v>
      </c>
      <c r="E905" s="36" t="s">
        <v>102</v>
      </c>
      <c r="F905" s="36" t="s">
        <v>822</v>
      </c>
      <c r="G905" s="36">
        <v>2</v>
      </c>
      <c r="H905" s="36">
        <v>23</v>
      </c>
      <c r="I905" s="36">
        <v>10.89</v>
      </c>
      <c r="J905" s="36">
        <v>5.84</v>
      </c>
      <c r="K905" s="36">
        <v>1135</v>
      </c>
      <c r="L905" s="36">
        <v>0</v>
      </c>
      <c r="M905" s="36">
        <v>0</v>
      </c>
      <c r="N905" s="36">
        <v>1135</v>
      </c>
      <c r="O905" s="36">
        <v>5</v>
      </c>
      <c r="P905" s="36">
        <v>0.44</v>
      </c>
      <c r="Q905" s="36">
        <v>531</v>
      </c>
      <c r="R905" s="36">
        <v>526</v>
      </c>
      <c r="S905" s="36">
        <v>0</v>
      </c>
      <c r="T905" s="36">
        <v>0</v>
      </c>
      <c r="U905" s="36">
        <v>99.06</v>
      </c>
      <c r="V905" s="36">
        <v>98.62</v>
      </c>
      <c r="W905" s="36">
        <v>526</v>
      </c>
      <c r="X905" s="36">
        <v>12</v>
      </c>
      <c r="Y905" s="36">
        <v>2.2799999999999998</v>
      </c>
      <c r="Z905" s="36">
        <v>280</v>
      </c>
      <c r="AA905" s="36">
        <v>267.01</v>
      </c>
      <c r="AB905" s="36">
        <v>95.36</v>
      </c>
      <c r="AC905" s="36">
        <v>271</v>
      </c>
      <c r="AD905" s="36">
        <v>266.99</v>
      </c>
      <c r="AE905" s="36">
        <v>98.52</v>
      </c>
      <c r="AF905" s="36">
        <v>7.06</v>
      </c>
      <c r="AG905" s="36">
        <v>5.9388889999999996</v>
      </c>
      <c r="AH905" s="36">
        <v>120.87</v>
      </c>
      <c r="AI905" s="36">
        <v>84.11</v>
      </c>
      <c r="AJ905" s="46">
        <f t="shared" ca="1" si="15"/>
        <v>3</v>
      </c>
      <c r="AK905" s="47">
        <v>2.2814555686528006</v>
      </c>
      <c r="AL905" s="48">
        <v>7.3277999999999759</v>
      </c>
      <c r="AM905" s="1">
        <v>0</v>
      </c>
      <c r="AN905" s="1">
        <v>0</v>
      </c>
      <c r="AO905" s="1">
        <v>1</v>
      </c>
      <c r="AP905" s="1">
        <v>0</v>
      </c>
      <c r="AQ905" s="1">
        <v>0</v>
      </c>
      <c r="AR905" s="36">
        <v>1</v>
      </c>
      <c r="AS905" s="36">
        <v>0</v>
      </c>
      <c r="AT905" s="36">
        <v>2</v>
      </c>
      <c r="AU905" s="36">
        <v>1</v>
      </c>
    </row>
    <row r="906" spans="1:47">
      <c r="A906" s="49">
        <v>41913.75</v>
      </c>
      <c r="B906" s="36" t="s">
        <v>94</v>
      </c>
      <c r="C906" s="36" t="s">
        <v>101</v>
      </c>
      <c r="D906" s="36" t="s">
        <v>240</v>
      </c>
      <c r="E906" s="36" t="s">
        <v>102</v>
      </c>
      <c r="F906" s="36" t="s">
        <v>659</v>
      </c>
      <c r="G906" s="36">
        <v>3</v>
      </c>
      <c r="H906" s="36">
        <v>39</v>
      </c>
      <c r="I906" s="36">
        <v>15.74</v>
      </c>
      <c r="J906" s="36">
        <v>9.83</v>
      </c>
      <c r="K906" s="36">
        <v>1647</v>
      </c>
      <c r="L906" s="36">
        <v>0</v>
      </c>
      <c r="M906" s="36">
        <v>0</v>
      </c>
      <c r="N906" s="36">
        <v>1647</v>
      </c>
      <c r="O906" s="36">
        <v>19</v>
      </c>
      <c r="P906" s="36">
        <v>1.1499999999999999</v>
      </c>
      <c r="Q906" s="36">
        <v>742</v>
      </c>
      <c r="R906" s="36">
        <v>735</v>
      </c>
      <c r="S906" s="36">
        <v>0</v>
      </c>
      <c r="T906" s="36">
        <v>0</v>
      </c>
      <c r="U906" s="36">
        <v>99.06</v>
      </c>
      <c r="V906" s="36">
        <v>97.92</v>
      </c>
      <c r="W906" s="36">
        <v>735</v>
      </c>
      <c r="X906" s="36">
        <v>13</v>
      </c>
      <c r="Y906" s="36">
        <v>1.8</v>
      </c>
      <c r="Z906" s="36">
        <v>125</v>
      </c>
      <c r="AA906" s="36">
        <v>123</v>
      </c>
      <c r="AB906" s="36">
        <v>98.4</v>
      </c>
      <c r="AC906" s="36">
        <v>123</v>
      </c>
      <c r="AD906" s="36">
        <v>110</v>
      </c>
      <c r="AE906" s="36">
        <v>89.43</v>
      </c>
      <c r="AF906" s="36">
        <v>7.05</v>
      </c>
      <c r="AG906" s="36">
        <v>1.644444</v>
      </c>
      <c r="AH906" s="36">
        <v>71.73</v>
      </c>
      <c r="AI906" s="36">
        <v>23.33</v>
      </c>
      <c r="AJ906" s="46">
        <f t="shared" ca="1" si="15"/>
        <v>3</v>
      </c>
      <c r="AK906" s="47">
        <v>1.8005540166204987</v>
      </c>
      <c r="AL906" s="48">
        <v>15.433599999999988</v>
      </c>
      <c r="AM906" s="1">
        <v>0</v>
      </c>
      <c r="AN906" s="1">
        <v>0</v>
      </c>
      <c r="AO906" s="1">
        <v>1</v>
      </c>
      <c r="AP906" s="1">
        <v>1</v>
      </c>
      <c r="AQ906" s="1">
        <v>0</v>
      </c>
      <c r="AR906" s="36">
        <v>0</v>
      </c>
      <c r="AS906" s="36">
        <v>1</v>
      </c>
      <c r="AT906" s="36">
        <v>2</v>
      </c>
      <c r="AU906" s="36">
        <v>2</v>
      </c>
    </row>
    <row r="907" spans="1:47">
      <c r="A907" s="49">
        <v>41913.75</v>
      </c>
      <c r="B907" s="36" t="s">
        <v>94</v>
      </c>
      <c r="C907" s="36" t="s">
        <v>101</v>
      </c>
      <c r="D907" s="36" t="s">
        <v>241</v>
      </c>
      <c r="E907" s="36" t="s">
        <v>102</v>
      </c>
      <c r="F907" s="36" t="s">
        <v>242</v>
      </c>
      <c r="G907" s="36">
        <v>2</v>
      </c>
      <c r="H907" s="36">
        <v>23</v>
      </c>
      <c r="I907" s="36">
        <v>10.87</v>
      </c>
      <c r="J907" s="36">
        <v>5.84</v>
      </c>
      <c r="K907" s="36">
        <v>686</v>
      </c>
      <c r="L907" s="36">
        <v>0</v>
      </c>
      <c r="M907" s="36">
        <v>0</v>
      </c>
      <c r="N907" s="36">
        <v>686</v>
      </c>
      <c r="O907" s="36">
        <v>10</v>
      </c>
      <c r="P907" s="36">
        <v>1.46</v>
      </c>
      <c r="Q907" s="36">
        <v>365</v>
      </c>
      <c r="R907" s="36">
        <v>353</v>
      </c>
      <c r="S907" s="36">
        <v>0</v>
      </c>
      <c r="T907" s="36">
        <v>0</v>
      </c>
      <c r="U907" s="36">
        <v>96.71</v>
      </c>
      <c r="V907" s="36">
        <v>95.3</v>
      </c>
      <c r="W907" s="36">
        <v>353</v>
      </c>
      <c r="X907" s="36">
        <v>21</v>
      </c>
      <c r="Y907" s="36">
        <v>5.8</v>
      </c>
      <c r="Z907" s="36">
        <v>200</v>
      </c>
      <c r="AA907" s="36">
        <v>196</v>
      </c>
      <c r="AB907" s="36">
        <v>98</v>
      </c>
      <c r="AC907" s="36">
        <v>206</v>
      </c>
      <c r="AD907" s="36">
        <v>204.99</v>
      </c>
      <c r="AE907" s="36">
        <v>99.51</v>
      </c>
      <c r="AF907" s="36">
        <v>5.21</v>
      </c>
      <c r="AG907" s="36">
        <v>0.83333330000000005</v>
      </c>
      <c r="AH907" s="36">
        <v>89.11</v>
      </c>
      <c r="AI907" s="36">
        <v>16.010000000000002</v>
      </c>
      <c r="AJ907" s="46">
        <f t="shared" ca="1" si="15"/>
        <v>3</v>
      </c>
      <c r="AK907" s="47">
        <v>5.801265228321224</v>
      </c>
      <c r="AL907" s="48">
        <v>17.155000000000012</v>
      </c>
      <c r="AM907" s="1">
        <v>1</v>
      </c>
      <c r="AN907" s="1">
        <v>0</v>
      </c>
      <c r="AO907" s="1">
        <v>3</v>
      </c>
      <c r="AP907" s="1">
        <v>3</v>
      </c>
      <c r="AQ907" s="1">
        <v>0</v>
      </c>
      <c r="AR907" s="36">
        <v>1</v>
      </c>
      <c r="AS907" s="36">
        <v>1</v>
      </c>
      <c r="AT907" s="36">
        <v>7</v>
      </c>
      <c r="AU907" s="36">
        <v>6</v>
      </c>
    </row>
    <row r="908" spans="1:47">
      <c r="A908" s="49">
        <v>41913.75</v>
      </c>
      <c r="B908" s="36" t="s">
        <v>94</v>
      </c>
      <c r="C908" s="36" t="s">
        <v>101</v>
      </c>
      <c r="D908" s="36" t="s">
        <v>241</v>
      </c>
      <c r="E908" s="36" t="s">
        <v>102</v>
      </c>
      <c r="F908" s="36" t="s">
        <v>467</v>
      </c>
      <c r="G908" s="36">
        <v>2</v>
      </c>
      <c r="H908" s="36">
        <v>23</v>
      </c>
      <c r="I908" s="36">
        <v>10.91</v>
      </c>
      <c r="J908" s="36">
        <v>5.84</v>
      </c>
      <c r="K908" s="36">
        <v>694</v>
      </c>
      <c r="L908" s="36">
        <v>0</v>
      </c>
      <c r="M908" s="36">
        <v>0</v>
      </c>
      <c r="N908" s="36">
        <v>694</v>
      </c>
      <c r="O908" s="36">
        <v>6</v>
      </c>
      <c r="P908" s="36">
        <v>0.86</v>
      </c>
      <c r="Q908" s="36">
        <v>379</v>
      </c>
      <c r="R908" s="36">
        <v>368</v>
      </c>
      <c r="S908" s="36">
        <v>0</v>
      </c>
      <c r="T908" s="36">
        <v>0</v>
      </c>
      <c r="U908" s="36">
        <v>97.1</v>
      </c>
      <c r="V908" s="36">
        <v>96.26</v>
      </c>
      <c r="W908" s="36">
        <v>368</v>
      </c>
      <c r="X908" s="36">
        <v>5</v>
      </c>
      <c r="Y908" s="36">
        <v>1.46</v>
      </c>
      <c r="Z908" s="36">
        <v>211</v>
      </c>
      <c r="AA908" s="36">
        <v>210.01</v>
      </c>
      <c r="AB908" s="36">
        <v>99.53</v>
      </c>
      <c r="AC908" s="36">
        <v>187</v>
      </c>
      <c r="AD908" s="36">
        <v>185</v>
      </c>
      <c r="AE908" s="36">
        <v>98.93</v>
      </c>
      <c r="AF908" s="36">
        <v>3.91</v>
      </c>
      <c r="AG908" s="36">
        <v>0.91666669999999995</v>
      </c>
      <c r="AH908" s="36">
        <v>66.95</v>
      </c>
      <c r="AI908" s="36">
        <v>23.44</v>
      </c>
      <c r="AJ908" s="46">
        <f t="shared" ca="1" si="15"/>
        <v>3</v>
      </c>
      <c r="AK908" s="47">
        <v>1.4577684480597102</v>
      </c>
      <c r="AL908" s="48">
        <v>14.17459999999998</v>
      </c>
      <c r="AM908" s="1">
        <v>0</v>
      </c>
      <c r="AN908" s="1">
        <v>0</v>
      </c>
      <c r="AO908" s="1">
        <v>1</v>
      </c>
      <c r="AP908" s="1">
        <v>3</v>
      </c>
      <c r="AQ908" s="1">
        <v>5</v>
      </c>
      <c r="AR908" s="36">
        <v>0</v>
      </c>
      <c r="AS908" s="36">
        <v>1</v>
      </c>
      <c r="AT908" s="36">
        <v>6</v>
      </c>
      <c r="AU908" s="36">
        <v>7</v>
      </c>
    </row>
    <row r="909" spans="1:47">
      <c r="A909" s="49">
        <v>41913.75</v>
      </c>
      <c r="B909" s="36" t="s">
        <v>94</v>
      </c>
      <c r="C909" s="36" t="s">
        <v>101</v>
      </c>
      <c r="D909" s="36" t="s">
        <v>241</v>
      </c>
      <c r="E909" s="36" t="s">
        <v>102</v>
      </c>
      <c r="F909" s="36" t="s">
        <v>346</v>
      </c>
      <c r="G909" s="36">
        <v>4</v>
      </c>
      <c r="H909" s="36">
        <v>55</v>
      </c>
      <c r="I909" s="36">
        <v>22.77</v>
      </c>
      <c r="J909" s="36">
        <v>15.76</v>
      </c>
      <c r="K909" s="36">
        <v>1047</v>
      </c>
      <c r="L909" s="36">
        <v>0</v>
      </c>
      <c r="M909" s="36">
        <v>0</v>
      </c>
      <c r="N909" s="36">
        <v>1047</v>
      </c>
      <c r="O909" s="36">
        <v>12</v>
      </c>
      <c r="P909" s="36">
        <v>1.1499999999999999</v>
      </c>
      <c r="Q909" s="36">
        <v>562</v>
      </c>
      <c r="R909" s="36">
        <v>556</v>
      </c>
      <c r="S909" s="36">
        <v>0</v>
      </c>
      <c r="T909" s="36">
        <v>0</v>
      </c>
      <c r="U909" s="36">
        <v>98.93</v>
      </c>
      <c r="V909" s="36">
        <v>97.79</v>
      </c>
      <c r="W909" s="36">
        <v>556</v>
      </c>
      <c r="X909" s="36">
        <v>16</v>
      </c>
      <c r="Y909" s="36">
        <v>2.8</v>
      </c>
      <c r="Z909" s="36">
        <v>282</v>
      </c>
      <c r="AA909" s="36">
        <v>282</v>
      </c>
      <c r="AB909" s="36">
        <v>100</v>
      </c>
      <c r="AC909" s="36">
        <v>303</v>
      </c>
      <c r="AD909" s="36">
        <v>298</v>
      </c>
      <c r="AE909" s="36">
        <v>98.35</v>
      </c>
      <c r="AF909" s="36">
        <v>8.93</v>
      </c>
      <c r="AG909" s="36">
        <v>0.48333330000000002</v>
      </c>
      <c r="AH909" s="36">
        <v>56.68</v>
      </c>
      <c r="AI909" s="36">
        <v>5.41</v>
      </c>
      <c r="AJ909" s="46">
        <f t="shared" ca="1" si="15"/>
        <v>3</v>
      </c>
      <c r="AK909" s="47">
        <v>2.7972027972027971</v>
      </c>
      <c r="AL909" s="48">
        <v>12.420199999999966</v>
      </c>
      <c r="AM909" s="1">
        <v>0</v>
      </c>
      <c r="AN909" s="1">
        <v>0</v>
      </c>
      <c r="AO909" s="1">
        <v>2</v>
      </c>
      <c r="AP909" s="1">
        <v>0</v>
      </c>
      <c r="AQ909" s="1">
        <v>0</v>
      </c>
      <c r="AR909" s="36">
        <v>1</v>
      </c>
      <c r="AS909" s="36">
        <v>1</v>
      </c>
      <c r="AT909" s="36">
        <v>5</v>
      </c>
      <c r="AU909" s="36">
        <v>7</v>
      </c>
    </row>
    <row r="910" spans="1:47">
      <c r="A910" s="49">
        <v>41913.791666666664</v>
      </c>
      <c r="B910" s="36" t="s">
        <v>94</v>
      </c>
      <c r="C910" s="36" t="s">
        <v>100</v>
      </c>
      <c r="D910" s="36" t="s">
        <v>844</v>
      </c>
      <c r="E910" s="36" t="s">
        <v>102</v>
      </c>
      <c r="F910" s="36" t="s">
        <v>845</v>
      </c>
      <c r="G910" s="36">
        <v>4</v>
      </c>
      <c r="H910" s="36">
        <v>55</v>
      </c>
      <c r="I910" s="36">
        <v>22.36</v>
      </c>
      <c r="J910" s="36">
        <v>14.9</v>
      </c>
      <c r="K910" s="36">
        <v>1589</v>
      </c>
      <c r="L910" s="36">
        <v>0</v>
      </c>
      <c r="M910" s="36">
        <v>0</v>
      </c>
      <c r="N910" s="36">
        <v>1589</v>
      </c>
      <c r="O910" s="36">
        <v>11</v>
      </c>
      <c r="P910" s="36">
        <v>0.69</v>
      </c>
      <c r="Q910" s="36">
        <v>279</v>
      </c>
      <c r="R910" s="36">
        <v>273</v>
      </c>
      <c r="S910" s="36">
        <v>0</v>
      </c>
      <c r="T910" s="36">
        <v>0</v>
      </c>
      <c r="U910" s="36">
        <v>97.85</v>
      </c>
      <c r="V910" s="36">
        <v>97.17</v>
      </c>
      <c r="W910" s="36">
        <v>273</v>
      </c>
      <c r="X910" s="36">
        <v>0</v>
      </c>
      <c r="Y910" s="36">
        <v>0</v>
      </c>
      <c r="Z910" s="36">
        <v>899</v>
      </c>
      <c r="AA910" s="36">
        <v>899.99</v>
      </c>
      <c r="AB910" s="36">
        <v>100.11</v>
      </c>
      <c r="AC910" s="36">
        <v>1055</v>
      </c>
      <c r="AD910" s="36">
        <v>1050.99</v>
      </c>
      <c r="AE910" s="36">
        <v>99.62</v>
      </c>
      <c r="AF910" s="36">
        <v>5.19</v>
      </c>
      <c r="AG910" s="36">
        <v>9.4444449999999999E-2</v>
      </c>
      <c r="AH910" s="36">
        <v>34.82</v>
      </c>
      <c r="AI910" s="36">
        <v>1.82</v>
      </c>
      <c r="AJ910" s="46">
        <f t="shared" ca="1" si="15"/>
        <v>3</v>
      </c>
      <c r="AK910" s="47">
        <v>0</v>
      </c>
      <c r="AL910" s="48">
        <v>7.8956999999999944</v>
      </c>
      <c r="AM910" s="1">
        <v>0</v>
      </c>
      <c r="AN910" s="1">
        <v>0</v>
      </c>
      <c r="AO910" s="1">
        <v>1</v>
      </c>
      <c r="AP910" s="1">
        <v>0</v>
      </c>
      <c r="AQ910" s="1">
        <v>0</v>
      </c>
      <c r="AR910" s="36">
        <v>0</v>
      </c>
      <c r="AS910" s="36">
        <v>1</v>
      </c>
      <c r="AT910" s="36">
        <v>0</v>
      </c>
      <c r="AU910" s="36">
        <v>2</v>
      </c>
    </row>
    <row r="911" spans="1:47">
      <c r="A911" s="49">
        <v>41913.791666666664</v>
      </c>
      <c r="B911" s="36" t="s">
        <v>94</v>
      </c>
      <c r="C911" s="36" t="s">
        <v>100</v>
      </c>
      <c r="D911" s="36" t="s">
        <v>792</v>
      </c>
      <c r="E911" s="36" t="s">
        <v>102</v>
      </c>
      <c r="F911" s="36" t="s">
        <v>803</v>
      </c>
      <c r="G911" s="36">
        <v>2</v>
      </c>
      <c r="H911" s="36">
        <v>23</v>
      </c>
      <c r="I911" s="36">
        <v>10.66</v>
      </c>
      <c r="J911" s="36">
        <v>5.84</v>
      </c>
      <c r="K911" s="36">
        <v>3050</v>
      </c>
      <c r="L911" s="36">
        <v>0</v>
      </c>
      <c r="M911" s="36">
        <v>0</v>
      </c>
      <c r="N911" s="36">
        <v>3050</v>
      </c>
      <c r="O911" s="36">
        <v>16</v>
      </c>
      <c r="P911" s="36">
        <v>0.52</v>
      </c>
      <c r="Q911" s="36">
        <v>946</v>
      </c>
      <c r="R911" s="36">
        <v>928</v>
      </c>
      <c r="S911" s="36">
        <v>11</v>
      </c>
      <c r="T911" s="36">
        <v>1.1627909999999999</v>
      </c>
      <c r="U911" s="36">
        <v>98.1</v>
      </c>
      <c r="V911" s="36">
        <v>97.59</v>
      </c>
      <c r="W911" s="36">
        <v>928</v>
      </c>
      <c r="X911" s="36">
        <v>6</v>
      </c>
      <c r="Y911" s="36">
        <v>0.63</v>
      </c>
      <c r="Z911" s="36">
        <v>1773</v>
      </c>
      <c r="AA911" s="36">
        <v>1719.99</v>
      </c>
      <c r="AB911" s="36">
        <v>97.01</v>
      </c>
      <c r="AC911" s="36">
        <v>1757</v>
      </c>
      <c r="AD911" s="36">
        <v>1748.04</v>
      </c>
      <c r="AE911" s="36">
        <v>99.49</v>
      </c>
      <c r="AF911" s="36">
        <v>11.79</v>
      </c>
      <c r="AG911" s="36">
        <v>9.2555549999999993</v>
      </c>
      <c r="AH911" s="36">
        <v>201.8</v>
      </c>
      <c r="AI911" s="36">
        <v>78.510000000000005</v>
      </c>
      <c r="AJ911" s="46">
        <f t="shared" ca="1" si="15"/>
        <v>3</v>
      </c>
      <c r="AK911" s="47">
        <v>0.62758223942262437</v>
      </c>
      <c r="AL911" s="48">
        <v>22.798599999999968</v>
      </c>
      <c r="AM911" s="1">
        <v>0</v>
      </c>
      <c r="AN911" s="1">
        <v>0</v>
      </c>
      <c r="AO911" s="1">
        <v>1</v>
      </c>
      <c r="AP911" s="1">
        <v>0</v>
      </c>
      <c r="AQ911" s="1">
        <v>1</v>
      </c>
      <c r="AR911" s="36">
        <v>0</v>
      </c>
      <c r="AS911" s="36">
        <v>1</v>
      </c>
      <c r="AT911" s="36">
        <v>0</v>
      </c>
      <c r="AU911" s="36">
        <v>7</v>
      </c>
    </row>
    <row r="912" spans="1:47">
      <c r="A912" s="49">
        <v>41913.791666666664</v>
      </c>
      <c r="B912" s="36" t="s">
        <v>94</v>
      </c>
      <c r="C912" s="36" t="s">
        <v>100</v>
      </c>
      <c r="D912" s="36" t="s">
        <v>232</v>
      </c>
      <c r="E912" s="36" t="s">
        <v>102</v>
      </c>
      <c r="F912" s="36" t="s">
        <v>233</v>
      </c>
      <c r="G912" s="36">
        <v>3</v>
      </c>
      <c r="H912" s="36">
        <v>39</v>
      </c>
      <c r="I912" s="36">
        <v>16.28</v>
      </c>
      <c r="J912" s="36">
        <v>9.83</v>
      </c>
      <c r="K912" s="36">
        <v>3688</v>
      </c>
      <c r="L912" s="36">
        <v>0</v>
      </c>
      <c r="M912" s="36">
        <v>0</v>
      </c>
      <c r="N912" s="36">
        <v>3688</v>
      </c>
      <c r="O912" s="36">
        <v>19</v>
      </c>
      <c r="P912" s="36">
        <v>0.52</v>
      </c>
      <c r="Q912" s="36">
        <v>1870</v>
      </c>
      <c r="R912" s="36">
        <v>1806</v>
      </c>
      <c r="S912" s="36">
        <v>56</v>
      </c>
      <c r="T912" s="36">
        <v>2.993052</v>
      </c>
      <c r="U912" s="36">
        <v>96.58</v>
      </c>
      <c r="V912" s="36">
        <v>96.08</v>
      </c>
      <c r="W912" s="36">
        <v>1806</v>
      </c>
      <c r="X912" s="36">
        <v>14</v>
      </c>
      <c r="Y912" s="36">
        <v>0.84</v>
      </c>
      <c r="Z912" s="36">
        <v>1243</v>
      </c>
      <c r="AA912" s="36">
        <v>1229.95</v>
      </c>
      <c r="AB912" s="36">
        <v>98.95</v>
      </c>
      <c r="AC912" s="36">
        <v>1098</v>
      </c>
      <c r="AD912" s="36">
        <v>1098</v>
      </c>
      <c r="AE912" s="36">
        <v>100</v>
      </c>
      <c r="AF912" s="36">
        <v>22.18</v>
      </c>
      <c r="AG912" s="36">
        <v>18.411110000000001</v>
      </c>
      <c r="AH912" s="36">
        <v>225.66</v>
      </c>
      <c r="AI912" s="36">
        <v>83.02</v>
      </c>
      <c r="AJ912" s="46">
        <f t="shared" ca="1" si="15"/>
        <v>3</v>
      </c>
      <c r="AK912" s="47">
        <v>0.8362952122099101</v>
      </c>
      <c r="AL912" s="48">
        <v>73.30400000000003</v>
      </c>
      <c r="AM912" s="1">
        <v>0</v>
      </c>
      <c r="AN912" s="1">
        <v>0</v>
      </c>
      <c r="AO912" s="1">
        <v>1</v>
      </c>
      <c r="AP912" s="1">
        <v>0</v>
      </c>
      <c r="AQ912" s="1">
        <v>2</v>
      </c>
      <c r="AR912" s="36">
        <v>0</v>
      </c>
      <c r="AS912" s="36">
        <v>1</v>
      </c>
      <c r="AT912" s="36">
        <v>0</v>
      </c>
      <c r="AU912" s="36">
        <v>7</v>
      </c>
    </row>
    <row r="913" spans="1:47">
      <c r="A913" s="49">
        <v>41913.791666666664</v>
      </c>
      <c r="B913" s="36" t="s">
        <v>94</v>
      </c>
      <c r="C913" s="36" t="s">
        <v>100</v>
      </c>
      <c r="D913" s="36" t="s">
        <v>657</v>
      </c>
      <c r="E913" s="36" t="s">
        <v>102</v>
      </c>
      <c r="F913" s="36" t="s">
        <v>754</v>
      </c>
      <c r="G913" s="36">
        <v>2</v>
      </c>
      <c r="H913" s="36">
        <v>23</v>
      </c>
      <c r="I913" s="36">
        <v>10.67</v>
      </c>
      <c r="J913" s="36">
        <v>5.84</v>
      </c>
      <c r="K913" s="36">
        <v>1150</v>
      </c>
      <c r="L913" s="36">
        <v>0</v>
      </c>
      <c r="M913" s="36">
        <v>0</v>
      </c>
      <c r="N913" s="36">
        <v>1150</v>
      </c>
      <c r="O913" s="36">
        <v>2</v>
      </c>
      <c r="P913" s="36">
        <v>0.17</v>
      </c>
      <c r="Q913" s="36">
        <v>404</v>
      </c>
      <c r="R913" s="36">
        <v>402</v>
      </c>
      <c r="S913" s="36">
        <v>0</v>
      </c>
      <c r="T913" s="36">
        <v>0</v>
      </c>
      <c r="U913" s="36">
        <v>99.5</v>
      </c>
      <c r="V913" s="36">
        <v>99.33</v>
      </c>
      <c r="W913" s="36">
        <v>402</v>
      </c>
      <c r="X913" s="36">
        <v>9</v>
      </c>
      <c r="Y913" s="36">
        <v>2.2000000000000002</v>
      </c>
      <c r="Z913" s="36">
        <v>255</v>
      </c>
      <c r="AA913" s="36">
        <v>249.01</v>
      </c>
      <c r="AB913" s="36">
        <v>97.65</v>
      </c>
      <c r="AC913" s="36">
        <v>273</v>
      </c>
      <c r="AD913" s="36">
        <v>257</v>
      </c>
      <c r="AE913" s="36">
        <v>94.14</v>
      </c>
      <c r="AF913" s="36">
        <v>4.3899999999999997</v>
      </c>
      <c r="AG913" s="36">
        <v>3.322222</v>
      </c>
      <c r="AH913" s="36">
        <v>75.13</v>
      </c>
      <c r="AI913" s="36">
        <v>75.7</v>
      </c>
      <c r="AJ913" s="46">
        <f t="shared" ca="1" si="15"/>
        <v>3</v>
      </c>
      <c r="AK913" s="47">
        <v>2.1951754920851729</v>
      </c>
      <c r="AL913" s="48">
        <v>2.706800000000007</v>
      </c>
      <c r="AM913" s="1">
        <v>0</v>
      </c>
      <c r="AN913" s="1">
        <v>0</v>
      </c>
      <c r="AO913" s="1">
        <v>1</v>
      </c>
      <c r="AP913" s="1">
        <v>0</v>
      </c>
      <c r="AQ913" s="1">
        <v>0</v>
      </c>
      <c r="AR913" s="36">
        <v>1</v>
      </c>
      <c r="AS913" s="36">
        <v>0</v>
      </c>
      <c r="AT913" s="36">
        <v>1</v>
      </c>
      <c r="AU913" s="36">
        <v>1</v>
      </c>
    </row>
    <row r="914" spans="1:47">
      <c r="A914" s="49">
        <v>41913.791666666664</v>
      </c>
      <c r="B914" s="36" t="s">
        <v>94</v>
      </c>
      <c r="C914" s="36" t="s">
        <v>100</v>
      </c>
      <c r="D914" s="36" t="s">
        <v>354</v>
      </c>
      <c r="E914" s="36" t="s">
        <v>102</v>
      </c>
      <c r="F914" s="36" t="s">
        <v>355</v>
      </c>
      <c r="G914" s="36">
        <v>3</v>
      </c>
      <c r="H914" s="36">
        <v>47</v>
      </c>
      <c r="I914" s="36">
        <v>13.74</v>
      </c>
      <c r="J914" s="36">
        <v>8.1999999999999993</v>
      </c>
      <c r="K914" s="36">
        <v>1648</v>
      </c>
      <c r="L914" s="36">
        <v>0</v>
      </c>
      <c r="M914" s="36">
        <v>0</v>
      </c>
      <c r="N914" s="36">
        <v>1648</v>
      </c>
      <c r="O914" s="36">
        <v>21</v>
      </c>
      <c r="P914" s="36">
        <v>1.27</v>
      </c>
      <c r="Q914" s="36">
        <v>258</v>
      </c>
      <c r="R914" s="36">
        <v>255</v>
      </c>
      <c r="S914" s="36">
        <v>0</v>
      </c>
      <c r="T914" s="36">
        <v>0</v>
      </c>
      <c r="U914" s="36">
        <v>98.84</v>
      </c>
      <c r="V914" s="36">
        <v>97.58</v>
      </c>
      <c r="W914" s="36">
        <v>255</v>
      </c>
      <c r="X914" s="36">
        <v>2</v>
      </c>
      <c r="Y914" s="36">
        <v>0.78</v>
      </c>
      <c r="Z914" s="36">
        <v>99</v>
      </c>
      <c r="AA914" s="36">
        <v>94</v>
      </c>
      <c r="AB914" s="36">
        <v>94.95</v>
      </c>
      <c r="AC914" s="36">
        <v>107</v>
      </c>
      <c r="AD914" s="36">
        <v>96</v>
      </c>
      <c r="AE914" s="36">
        <v>89.72</v>
      </c>
      <c r="AF914" s="36">
        <v>2.2400000000000002</v>
      </c>
      <c r="AG914" s="36">
        <v>0</v>
      </c>
      <c r="AH914" s="36">
        <v>27.3</v>
      </c>
      <c r="AI914" s="36">
        <v>0</v>
      </c>
      <c r="AJ914" s="46">
        <f t="shared" ca="1" si="15"/>
        <v>3</v>
      </c>
      <c r="AK914" s="47">
        <v>0.77821011673151752</v>
      </c>
      <c r="AL914" s="48">
        <v>6.2436000000000043</v>
      </c>
      <c r="AM914" s="1">
        <v>0</v>
      </c>
      <c r="AN914" s="1">
        <v>0</v>
      </c>
      <c r="AO914" s="1">
        <v>1</v>
      </c>
      <c r="AP914" s="1">
        <v>0</v>
      </c>
      <c r="AQ914" s="1">
        <v>0</v>
      </c>
      <c r="AR914" s="36">
        <v>0</v>
      </c>
      <c r="AS914" s="36">
        <v>1</v>
      </c>
      <c r="AT914" s="36">
        <v>0</v>
      </c>
      <c r="AU914" s="36">
        <v>2</v>
      </c>
    </row>
    <row r="915" spans="1:47">
      <c r="A915" s="49">
        <v>41913.791666666664</v>
      </c>
      <c r="B915" s="36" t="s">
        <v>94</v>
      </c>
      <c r="C915" s="36" t="s">
        <v>100</v>
      </c>
      <c r="D915" s="36" t="s">
        <v>283</v>
      </c>
      <c r="E915" s="36" t="s">
        <v>102</v>
      </c>
      <c r="F915" s="36" t="s">
        <v>341</v>
      </c>
      <c r="G915" s="36">
        <v>2</v>
      </c>
      <c r="H915" s="36">
        <v>23</v>
      </c>
      <c r="I915" s="36">
        <v>10.27</v>
      </c>
      <c r="J915" s="36">
        <v>5.08</v>
      </c>
      <c r="K915" s="36">
        <v>964</v>
      </c>
      <c r="L915" s="36">
        <v>0</v>
      </c>
      <c r="M915" s="36">
        <v>0</v>
      </c>
      <c r="N915" s="36">
        <v>964</v>
      </c>
      <c r="O915" s="36">
        <v>10</v>
      </c>
      <c r="P915" s="36">
        <v>1.04</v>
      </c>
      <c r="Q915" s="36">
        <v>369</v>
      </c>
      <c r="R915" s="36">
        <v>363</v>
      </c>
      <c r="S915" s="36">
        <v>0</v>
      </c>
      <c r="T915" s="36">
        <v>0</v>
      </c>
      <c r="U915" s="36">
        <v>98.37</v>
      </c>
      <c r="V915" s="36">
        <v>97.35</v>
      </c>
      <c r="W915" s="36">
        <v>363</v>
      </c>
      <c r="X915" s="36">
        <v>6</v>
      </c>
      <c r="Y915" s="36">
        <v>1.43</v>
      </c>
      <c r="Z915" s="36">
        <v>800</v>
      </c>
      <c r="AA915" s="36">
        <v>793.04</v>
      </c>
      <c r="AB915" s="36">
        <v>99.13</v>
      </c>
      <c r="AC915" s="36">
        <v>857</v>
      </c>
      <c r="AD915" s="36">
        <v>849.97</v>
      </c>
      <c r="AE915" s="36">
        <v>99.18</v>
      </c>
      <c r="AF915" s="36">
        <v>5.86</v>
      </c>
      <c r="AG915" s="36">
        <v>3.3888889999999998</v>
      </c>
      <c r="AH915" s="36">
        <v>115.18</v>
      </c>
      <c r="AI915" s="36">
        <v>57.87</v>
      </c>
      <c r="AJ915" s="46">
        <f t="shared" ca="1" si="15"/>
        <v>3</v>
      </c>
      <c r="AK915" s="47">
        <v>1.4288095634986782</v>
      </c>
      <c r="AL915" s="48">
        <v>9.7785000000000206</v>
      </c>
      <c r="AM915" s="1">
        <v>0</v>
      </c>
      <c r="AN915" s="1">
        <v>0</v>
      </c>
      <c r="AO915" s="1">
        <v>1</v>
      </c>
      <c r="AP915" s="1">
        <v>0</v>
      </c>
      <c r="AQ915" s="1">
        <v>0</v>
      </c>
      <c r="AR915" s="36">
        <v>0</v>
      </c>
      <c r="AS915" s="36">
        <v>1</v>
      </c>
      <c r="AT915" s="36">
        <v>2</v>
      </c>
      <c r="AU915" s="36">
        <v>6</v>
      </c>
    </row>
    <row r="916" spans="1:47">
      <c r="A916" s="49">
        <v>41913.791666666664</v>
      </c>
      <c r="B916" s="36" t="s">
        <v>94</v>
      </c>
      <c r="C916" s="36" t="s">
        <v>101</v>
      </c>
      <c r="D916" s="36" t="s">
        <v>443</v>
      </c>
      <c r="E916" s="36" t="s">
        <v>102</v>
      </c>
      <c r="F916" s="36" t="s">
        <v>444</v>
      </c>
      <c r="G916" s="36">
        <v>2</v>
      </c>
      <c r="H916" s="36">
        <v>23</v>
      </c>
      <c r="I916" s="36">
        <v>10.73</v>
      </c>
      <c r="J916" s="36">
        <v>5.84</v>
      </c>
      <c r="K916" s="36">
        <v>588</v>
      </c>
      <c r="L916" s="36">
        <v>0</v>
      </c>
      <c r="M916" s="36">
        <v>0</v>
      </c>
      <c r="N916" s="36">
        <v>588</v>
      </c>
      <c r="O916" s="36">
        <v>8</v>
      </c>
      <c r="P916" s="36">
        <v>1.36</v>
      </c>
      <c r="Q916" s="36">
        <v>250</v>
      </c>
      <c r="R916" s="36">
        <v>252</v>
      </c>
      <c r="S916" s="36">
        <v>0</v>
      </c>
      <c r="T916" s="36">
        <v>0</v>
      </c>
      <c r="U916" s="36">
        <v>100.8</v>
      </c>
      <c r="V916" s="36">
        <v>99.43</v>
      </c>
      <c r="W916" s="36">
        <v>252</v>
      </c>
      <c r="X916" s="36">
        <v>14</v>
      </c>
      <c r="Y916" s="36">
        <v>5.53</v>
      </c>
      <c r="Z916" s="36">
        <v>21</v>
      </c>
      <c r="AA916" s="36">
        <v>21</v>
      </c>
      <c r="AB916" s="36">
        <v>100</v>
      </c>
      <c r="AC916" s="36">
        <v>37</v>
      </c>
      <c r="AD916" s="36">
        <v>22</v>
      </c>
      <c r="AE916" s="36">
        <v>59.46</v>
      </c>
      <c r="AF916" s="36">
        <v>3.11</v>
      </c>
      <c r="AG916" s="36">
        <v>7.7777780000000005E-2</v>
      </c>
      <c r="AH916" s="36">
        <v>53.25</v>
      </c>
      <c r="AI916" s="36">
        <v>2.5</v>
      </c>
      <c r="AJ916" s="46">
        <f t="shared" ca="1" si="15"/>
        <v>3</v>
      </c>
      <c r="AK916" s="47">
        <v>5.5335968379446641</v>
      </c>
      <c r="AL916" s="48">
        <v>1.4249999999999829</v>
      </c>
      <c r="AM916" s="1">
        <v>1</v>
      </c>
      <c r="AN916" s="1">
        <v>0</v>
      </c>
      <c r="AO916" s="1">
        <v>2</v>
      </c>
      <c r="AP916" s="1">
        <v>2</v>
      </c>
      <c r="AQ916" s="1">
        <v>0</v>
      </c>
      <c r="AR916" s="36">
        <v>1</v>
      </c>
      <c r="AS916" s="36">
        <v>0</v>
      </c>
      <c r="AT916" s="36">
        <v>4</v>
      </c>
      <c r="AU916" s="36">
        <v>3</v>
      </c>
    </row>
    <row r="917" spans="1:47">
      <c r="A917" s="49">
        <v>41913.791666666664</v>
      </c>
      <c r="B917" s="36" t="s">
        <v>94</v>
      </c>
      <c r="C917" s="36" t="s">
        <v>101</v>
      </c>
      <c r="D917" s="36" t="s">
        <v>1102</v>
      </c>
      <c r="E917" s="36" t="s">
        <v>102</v>
      </c>
      <c r="F917" s="36" t="s">
        <v>1103</v>
      </c>
      <c r="G917" s="36">
        <v>2</v>
      </c>
      <c r="H917" s="36">
        <v>23</v>
      </c>
      <c r="I917" s="36">
        <v>8.7899999999999991</v>
      </c>
      <c r="J917" s="36">
        <v>4.34</v>
      </c>
      <c r="K917" s="36">
        <v>1780</v>
      </c>
      <c r="L917" s="36">
        <v>0</v>
      </c>
      <c r="M917" s="36">
        <v>0</v>
      </c>
      <c r="N917" s="36">
        <v>1780</v>
      </c>
      <c r="O917" s="36">
        <v>9</v>
      </c>
      <c r="P917" s="36">
        <v>0.51</v>
      </c>
      <c r="Q917" s="36">
        <v>419</v>
      </c>
      <c r="R917" s="36">
        <v>417</v>
      </c>
      <c r="S917" s="36">
        <v>0</v>
      </c>
      <c r="T917" s="36">
        <v>0</v>
      </c>
      <c r="U917" s="36">
        <v>99.52</v>
      </c>
      <c r="V917" s="36">
        <v>99.01</v>
      </c>
      <c r="W917" s="36">
        <v>417</v>
      </c>
      <c r="X917" s="36">
        <v>10</v>
      </c>
      <c r="Y917" s="36">
        <v>2.42</v>
      </c>
      <c r="Z917" s="36">
        <v>1124</v>
      </c>
      <c r="AA917" s="36">
        <v>1119.05</v>
      </c>
      <c r="AB917" s="36">
        <v>99.56</v>
      </c>
      <c r="AC917" s="36">
        <v>1183</v>
      </c>
      <c r="AD917" s="36">
        <v>1116.04</v>
      </c>
      <c r="AE917" s="36">
        <v>94.34</v>
      </c>
      <c r="AF917" s="36">
        <v>4.37</v>
      </c>
      <c r="AG917" s="36">
        <v>2.411111</v>
      </c>
      <c r="AH917" s="36">
        <v>100.63</v>
      </c>
      <c r="AI917" s="36">
        <v>55.15</v>
      </c>
      <c r="AJ917" s="46">
        <f t="shared" ca="1" si="15"/>
        <v>3</v>
      </c>
      <c r="AK917" s="47">
        <v>2.4155172830261602</v>
      </c>
      <c r="AL917" s="48">
        <v>4.1480999999999781</v>
      </c>
      <c r="AM917" s="1">
        <v>0</v>
      </c>
      <c r="AN917" s="1">
        <v>0</v>
      </c>
      <c r="AO917" s="1">
        <v>1</v>
      </c>
      <c r="AP917" s="1">
        <v>0</v>
      </c>
      <c r="AQ917" s="1">
        <v>0</v>
      </c>
      <c r="AR917" s="36">
        <v>1</v>
      </c>
      <c r="AS917" s="36">
        <v>0</v>
      </c>
      <c r="AT917" s="36">
        <v>2</v>
      </c>
      <c r="AU917" s="36">
        <v>0</v>
      </c>
    </row>
    <row r="918" spans="1:47">
      <c r="A918" s="49">
        <v>41913.791666666664</v>
      </c>
      <c r="B918" s="36" t="s">
        <v>94</v>
      </c>
      <c r="C918" s="36" t="s">
        <v>101</v>
      </c>
      <c r="D918" s="36" t="s">
        <v>343</v>
      </c>
      <c r="E918" s="36" t="s">
        <v>102</v>
      </c>
      <c r="F918" s="36" t="s">
        <v>650</v>
      </c>
      <c r="G918" s="36">
        <v>2</v>
      </c>
      <c r="H918" s="36">
        <v>31</v>
      </c>
      <c r="I918" s="36">
        <v>9.93</v>
      </c>
      <c r="J918" s="36">
        <v>5.08</v>
      </c>
      <c r="K918" s="36">
        <v>835</v>
      </c>
      <c r="L918" s="36">
        <v>0</v>
      </c>
      <c r="M918" s="36">
        <v>0</v>
      </c>
      <c r="N918" s="36">
        <v>835</v>
      </c>
      <c r="O918" s="36">
        <v>14</v>
      </c>
      <c r="P918" s="36">
        <v>1.68</v>
      </c>
      <c r="Q918" s="36">
        <v>320</v>
      </c>
      <c r="R918" s="36">
        <v>318</v>
      </c>
      <c r="S918" s="36">
        <v>0</v>
      </c>
      <c r="T918" s="36">
        <v>0</v>
      </c>
      <c r="U918" s="36">
        <v>99.38</v>
      </c>
      <c r="V918" s="36">
        <v>97.71</v>
      </c>
      <c r="W918" s="36">
        <v>318</v>
      </c>
      <c r="X918" s="36">
        <v>5</v>
      </c>
      <c r="Y918" s="36">
        <v>1.59</v>
      </c>
      <c r="Z918" s="36">
        <v>98</v>
      </c>
      <c r="AA918" s="36">
        <v>95</v>
      </c>
      <c r="AB918" s="36">
        <v>96.94</v>
      </c>
      <c r="AC918" s="36">
        <v>94</v>
      </c>
      <c r="AD918" s="36">
        <v>91</v>
      </c>
      <c r="AE918" s="36">
        <v>96.81</v>
      </c>
      <c r="AF918" s="36">
        <v>3.39</v>
      </c>
      <c r="AG918" s="36">
        <v>0.4555556</v>
      </c>
      <c r="AH918" s="36">
        <v>66.66</v>
      </c>
      <c r="AI918" s="36">
        <v>13.44</v>
      </c>
      <c r="AJ918" s="46">
        <f t="shared" ca="1" si="15"/>
        <v>3</v>
      </c>
      <c r="AK918" s="47">
        <v>1.5923566878980893</v>
      </c>
      <c r="AL918" s="48">
        <v>7.3280000000000198</v>
      </c>
      <c r="AM918" s="1">
        <v>0</v>
      </c>
      <c r="AN918" s="1">
        <v>0</v>
      </c>
      <c r="AO918" s="1">
        <v>1</v>
      </c>
      <c r="AP918" s="1">
        <v>0</v>
      </c>
      <c r="AQ918" s="1">
        <v>0</v>
      </c>
      <c r="AR918" s="36">
        <v>0</v>
      </c>
      <c r="AS918" s="36">
        <v>1</v>
      </c>
      <c r="AT918" s="36">
        <v>1</v>
      </c>
      <c r="AU918" s="36">
        <v>1</v>
      </c>
    </row>
    <row r="919" spans="1:47">
      <c r="A919" s="49">
        <v>41913.791666666664</v>
      </c>
      <c r="B919" s="36" t="s">
        <v>94</v>
      </c>
      <c r="C919" s="36" t="s">
        <v>101</v>
      </c>
      <c r="D919" s="36" t="s">
        <v>326</v>
      </c>
      <c r="E919" s="36" t="s">
        <v>102</v>
      </c>
      <c r="F919" s="36" t="s">
        <v>327</v>
      </c>
      <c r="G919" s="36">
        <v>2</v>
      </c>
      <c r="H919" s="36">
        <v>23</v>
      </c>
      <c r="I919" s="36">
        <v>10.48</v>
      </c>
      <c r="J919" s="36">
        <v>5.08</v>
      </c>
      <c r="K919" s="36">
        <v>431</v>
      </c>
      <c r="L919" s="36">
        <v>0</v>
      </c>
      <c r="M919" s="36">
        <v>0</v>
      </c>
      <c r="N919" s="36">
        <v>431</v>
      </c>
      <c r="O919" s="36">
        <v>4</v>
      </c>
      <c r="P919" s="36">
        <v>0.93</v>
      </c>
      <c r="Q919" s="36">
        <v>169</v>
      </c>
      <c r="R919" s="36">
        <v>165</v>
      </c>
      <c r="S919" s="36">
        <v>0</v>
      </c>
      <c r="T919" s="36">
        <v>0</v>
      </c>
      <c r="U919" s="36">
        <v>97.63</v>
      </c>
      <c r="V919" s="36">
        <v>96.72</v>
      </c>
      <c r="W919" s="36">
        <v>165</v>
      </c>
      <c r="X919" s="36">
        <v>5</v>
      </c>
      <c r="Y919" s="36">
        <v>2.54</v>
      </c>
      <c r="Z919" s="36">
        <v>461</v>
      </c>
      <c r="AA919" s="36">
        <v>459.99</v>
      </c>
      <c r="AB919" s="36">
        <v>99.78</v>
      </c>
      <c r="AC919" s="36">
        <v>523</v>
      </c>
      <c r="AD919" s="36">
        <v>491.99</v>
      </c>
      <c r="AE919" s="36">
        <v>94.07</v>
      </c>
      <c r="AF919" s="36">
        <v>2.76</v>
      </c>
      <c r="AG919" s="36">
        <v>0.75555559999999999</v>
      </c>
      <c r="AH919" s="36">
        <v>54.31</v>
      </c>
      <c r="AI919" s="36">
        <v>27.36</v>
      </c>
      <c r="AJ919" s="46">
        <f t="shared" ca="1" si="15"/>
        <v>3</v>
      </c>
      <c r="AK919" s="47">
        <v>2.5380710659898478</v>
      </c>
      <c r="AL919" s="48">
        <v>5.5432000000000015</v>
      </c>
      <c r="AM919" s="1">
        <v>0</v>
      </c>
      <c r="AN919" s="1">
        <v>0</v>
      </c>
      <c r="AO919" s="1">
        <v>1</v>
      </c>
      <c r="AP919" s="1">
        <v>0</v>
      </c>
      <c r="AQ919" s="1">
        <v>0</v>
      </c>
      <c r="AR919" s="36">
        <v>0</v>
      </c>
      <c r="AS919" s="36">
        <v>1</v>
      </c>
      <c r="AT919" s="36">
        <v>1</v>
      </c>
      <c r="AU919" s="36">
        <v>3</v>
      </c>
    </row>
    <row r="920" spans="1:47">
      <c r="A920" s="49">
        <v>41913.791666666664</v>
      </c>
      <c r="B920" s="36" t="s">
        <v>94</v>
      </c>
      <c r="C920" s="36" t="s">
        <v>101</v>
      </c>
      <c r="D920" s="36" t="s">
        <v>1442</v>
      </c>
      <c r="E920" s="36" t="s">
        <v>102</v>
      </c>
      <c r="F920" s="36" t="s">
        <v>1443</v>
      </c>
      <c r="G920" s="36">
        <v>2</v>
      </c>
      <c r="H920" s="36">
        <v>23</v>
      </c>
      <c r="I920" s="36">
        <v>8.2200000000000006</v>
      </c>
      <c r="J920" s="36">
        <v>3.63</v>
      </c>
      <c r="K920" s="36">
        <v>1125</v>
      </c>
      <c r="L920" s="36">
        <v>0</v>
      </c>
      <c r="M920" s="36">
        <v>0</v>
      </c>
      <c r="N920" s="36">
        <v>1125</v>
      </c>
      <c r="O920" s="36">
        <v>3</v>
      </c>
      <c r="P920" s="36">
        <v>0.27</v>
      </c>
      <c r="Q920" s="36">
        <v>288</v>
      </c>
      <c r="R920" s="36">
        <v>288</v>
      </c>
      <c r="S920" s="36">
        <v>0</v>
      </c>
      <c r="T920" s="36">
        <v>0</v>
      </c>
      <c r="U920" s="36">
        <v>100</v>
      </c>
      <c r="V920" s="36">
        <v>99.73</v>
      </c>
      <c r="W920" s="36">
        <v>288</v>
      </c>
      <c r="X920" s="36">
        <v>6</v>
      </c>
      <c r="Y920" s="36">
        <v>2.0499999999999998</v>
      </c>
      <c r="Z920" s="36">
        <v>62</v>
      </c>
      <c r="AA920" s="36">
        <v>62</v>
      </c>
      <c r="AB920" s="36">
        <v>100</v>
      </c>
      <c r="AC920" s="36">
        <v>68</v>
      </c>
      <c r="AD920" s="36">
        <v>67</v>
      </c>
      <c r="AE920" s="36">
        <v>98.53</v>
      </c>
      <c r="AF920" s="36">
        <v>5.69</v>
      </c>
      <c r="AG920" s="36">
        <v>5.3166669999999998</v>
      </c>
      <c r="AH920" s="36">
        <v>156.85</v>
      </c>
      <c r="AI920" s="36">
        <v>93.46</v>
      </c>
      <c r="AJ920" s="46">
        <f t="shared" ca="1" si="15"/>
        <v>3</v>
      </c>
      <c r="AK920" s="47">
        <v>2.0477815699658701</v>
      </c>
      <c r="AL920" s="48">
        <v>0.77759999999998852</v>
      </c>
      <c r="AM920" s="1">
        <v>0</v>
      </c>
      <c r="AN920" s="1">
        <v>0</v>
      </c>
      <c r="AO920" s="1">
        <v>1</v>
      </c>
      <c r="AP920" s="1">
        <v>0</v>
      </c>
      <c r="AQ920" s="1">
        <v>0</v>
      </c>
      <c r="AR920" s="36">
        <v>1</v>
      </c>
      <c r="AS920" s="36">
        <v>0</v>
      </c>
      <c r="AT920" s="36">
        <v>1</v>
      </c>
      <c r="AU920" s="36">
        <v>0</v>
      </c>
    </row>
    <row r="921" spans="1:47">
      <c r="A921" s="49">
        <v>41913.791666666664</v>
      </c>
      <c r="B921" s="36" t="s">
        <v>94</v>
      </c>
      <c r="C921" s="36" t="s">
        <v>101</v>
      </c>
      <c r="D921" s="36" t="s">
        <v>680</v>
      </c>
      <c r="E921" s="36" t="s">
        <v>102</v>
      </c>
      <c r="F921" s="36" t="s">
        <v>772</v>
      </c>
      <c r="G921" s="36">
        <v>4</v>
      </c>
      <c r="H921" s="36">
        <v>55</v>
      </c>
      <c r="I921" s="36">
        <v>22.97</v>
      </c>
      <c r="J921" s="36">
        <v>15.76</v>
      </c>
      <c r="K921" s="36">
        <v>1787</v>
      </c>
      <c r="L921" s="36">
        <v>0</v>
      </c>
      <c r="M921" s="36">
        <v>0</v>
      </c>
      <c r="N921" s="36">
        <v>1787</v>
      </c>
      <c r="O921" s="36">
        <v>3</v>
      </c>
      <c r="P921" s="36">
        <v>0.17</v>
      </c>
      <c r="Q921" s="36">
        <v>934</v>
      </c>
      <c r="R921" s="36">
        <v>909</v>
      </c>
      <c r="S921" s="36">
        <v>28</v>
      </c>
      <c r="T921" s="36">
        <v>2.9850750000000001</v>
      </c>
      <c r="U921" s="36">
        <v>97.32</v>
      </c>
      <c r="V921" s="36">
        <v>97.15</v>
      </c>
      <c r="W921" s="36">
        <v>909</v>
      </c>
      <c r="X921" s="36">
        <v>7</v>
      </c>
      <c r="Y921" s="36">
        <v>0.35</v>
      </c>
      <c r="Z921" s="36">
        <v>6828</v>
      </c>
      <c r="AA921" s="36">
        <v>6756.99</v>
      </c>
      <c r="AB921" s="36">
        <v>98.96</v>
      </c>
      <c r="AC921" s="36">
        <v>8127</v>
      </c>
      <c r="AD921" s="36">
        <v>8100.99</v>
      </c>
      <c r="AE921" s="36">
        <v>99.68</v>
      </c>
      <c r="AF921" s="36">
        <v>40.04</v>
      </c>
      <c r="AG921" s="36">
        <v>38.233330000000002</v>
      </c>
      <c r="AH921" s="36">
        <v>254.05</v>
      </c>
      <c r="AI921" s="36">
        <v>95.49</v>
      </c>
      <c r="AJ921" s="46">
        <f t="shared" ca="1" si="15"/>
        <v>3</v>
      </c>
      <c r="AK921" s="47">
        <v>0.31069684864624941</v>
      </c>
      <c r="AL921" s="48">
        <v>26.618999999999946</v>
      </c>
      <c r="AM921" s="1">
        <v>0</v>
      </c>
      <c r="AN921" s="1">
        <v>0</v>
      </c>
      <c r="AO921" s="1">
        <v>1</v>
      </c>
      <c r="AP921" s="1">
        <v>0</v>
      </c>
      <c r="AQ921" s="1">
        <v>0</v>
      </c>
      <c r="AR921" s="36">
        <v>0</v>
      </c>
      <c r="AS921" s="36">
        <v>1</v>
      </c>
      <c r="AT921" s="36">
        <v>0</v>
      </c>
      <c r="AU921" s="36">
        <v>3</v>
      </c>
    </row>
    <row r="922" spans="1:47">
      <c r="A922" s="49">
        <v>41913.791666666664</v>
      </c>
      <c r="B922" s="36" t="s">
        <v>94</v>
      </c>
      <c r="C922" s="36" t="s">
        <v>101</v>
      </c>
      <c r="D922" s="36" t="s">
        <v>825</v>
      </c>
      <c r="E922" s="36" t="s">
        <v>102</v>
      </c>
      <c r="F922" s="36" t="s">
        <v>1444</v>
      </c>
      <c r="G922" s="36">
        <v>3</v>
      </c>
      <c r="H922" s="36">
        <v>39</v>
      </c>
      <c r="I922" s="36">
        <v>14.08</v>
      </c>
      <c r="J922" s="36">
        <v>8.1999999999999993</v>
      </c>
      <c r="K922" s="36">
        <v>3309</v>
      </c>
      <c r="L922" s="36">
        <v>0</v>
      </c>
      <c r="M922" s="36">
        <v>0</v>
      </c>
      <c r="N922" s="36">
        <v>3309</v>
      </c>
      <c r="O922" s="36">
        <v>47</v>
      </c>
      <c r="P922" s="36">
        <v>1.42</v>
      </c>
      <c r="Q922" s="36">
        <v>1027</v>
      </c>
      <c r="R922" s="36">
        <v>957</v>
      </c>
      <c r="S922" s="36">
        <v>0</v>
      </c>
      <c r="T922" s="36">
        <v>0</v>
      </c>
      <c r="U922" s="36">
        <v>93.18</v>
      </c>
      <c r="V922" s="36">
        <v>91.86</v>
      </c>
      <c r="W922" s="36">
        <v>957</v>
      </c>
      <c r="X922" s="36">
        <v>3</v>
      </c>
      <c r="Y922" s="36">
        <v>0.31</v>
      </c>
      <c r="Z922" s="36">
        <v>240</v>
      </c>
      <c r="AA922" s="36">
        <v>232.99</v>
      </c>
      <c r="AB922" s="36">
        <v>97.08</v>
      </c>
      <c r="AC922" s="36">
        <v>258</v>
      </c>
      <c r="AD922" s="36">
        <v>247.01</v>
      </c>
      <c r="AE922" s="36">
        <v>95.74</v>
      </c>
      <c r="AF922" s="36">
        <v>13.77</v>
      </c>
      <c r="AG922" s="36">
        <v>12.855560000000001</v>
      </c>
      <c r="AH922" s="36">
        <v>167.89</v>
      </c>
      <c r="AI922" s="36">
        <v>93.38</v>
      </c>
      <c r="AJ922" s="46">
        <f t="shared" ca="1" si="15"/>
        <v>3</v>
      </c>
      <c r="AK922" s="47">
        <v>0.30895347160717596</v>
      </c>
      <c r="AL922" s="48">
        <v>83.597800000000007</v>
      </c>
      <c r="AM922" s="1">
        <v>0</v>
      </c>
      <c r="AN922" s="1">
        <v>1</v>
      </c>
      <c r="AO922" s="1">
        <v>2</v>
      </c>
      <c r="AP922" s="1">
        <v>0</v>
      </c>
      <c r="AQ922" s="1">
        <v>1</v>
      </c>
      <c r="AR922" s="36">
        <v>0</v>
      </c>
      <c r="AS922" s="36">
        <v>1</v>
      </c>
      <c r="AT922" s="36">
        <v>0</v>
      </c>
      <c r="AU922" s="36">
        <v>1</v>
      </c>
    </row>
    <row r="923" spans="1:47">
      <c r="A923" s="49">
        <v>41913.791666666664</v>
      </c>
      <c r="B923" s="36" t="s">
        <v>94</v>
      </c>
      <c r="C923" s="36" t="s">
        <v>101</v>
      </c>
      <c r="D923" s="36" t="s">
        <v>220</v>
      </c>
      <c r="E923" s="36" t="s">
        <v>102</v>
      </c>
      <c r="F923" s="36" t="s">
        <v>949</v>
      </c>
      <c r="G923" s="36">
        <v>6</v>
      </c>
      <c r="H923" s="36">
        <v>71</v>
      </c>
      <c r="I923" s="36">
        <v>36</v>
      </c>
      <c r="J923" s="36">
        <v>27.34</v>
      </c>
      <c r="K923" s="36">
        <v>10350</v>
      </c>
      <c r="L923" s="36">
        <v>0</v>
      </c>
      <c r="M923" s="36">
        <v>0</v>
      </c>
      <c r="N923" s="36">
        <v>10350</v>
      </c>
      <c r="O923" s="36">
        <v>33</v>
      </c>
      <c r="P923" s="36">
        <v>0.32</v>
      </c>
      <c r="Q923" s="36">
        <v>3983</v>
      </c>
      <c r="R923" s="36">
        <v>3857</v>
      </c>
      <c r="S923" s="36">
        <v>112</v>
      </c>
      <c r="T923" s="36">
        <v>2.8077209999999999</v>
      </c>
      <c r="U923" s="36">
        <v>96.84</v>
      </c>
      <c r="V923" s="36">
        <v>96.53</v>
      </c>
      <c r="W923" s="36">
        <v>3857</v>
      </c>
      <c r="X923" s="36">
        <v>34</v>
      </c>
      <c r="Y923" s="36">
        <v>0.88</v>
      </c>
      <c r="Z923" s="36">
        <v>1225</v>
      </c>
      <c r="AA923" s="36">
        <v>1118.06</v>
      </c>
      <c r="AB923" s="36">
        <v>91.27</v>
      </c>
      <c r="AC923" s="36">
        <v>1128</v>
      </c>
      <c r="AD923" s="36">
        <v>1114.01</v>
      </c>
      <c r="AE923" s="36">
        <v>98.76</v>
      </c>
      <c r="AF923" s="36">
        <v>47.94</v>
      </c>
      <c r="AG923" s="36">
        <v>35.311109999999999</v>
      </c>
      <c r="AH923" s="36">
        <v>175.34</v>
      </c>
      <c r="AI923" s="36">
        <v>73.66</v>
      </c>
      <c r="AJ923" s="46">
        <f t="shared" ca="1" si="15"/>
        <v>3</v>
      </c>
      <c r="AK923" s="47">
        <v>0.88244072723497569</v>
      </c>
      <c r="AL923" s="48">
        <v>138.21009999999995</v>
      </c>
      <c r="AM923" s="1">
        <v>0</v>
      </c>
      <c r="AN923" s="1">
        <v>0</v>
      </c>
      <c r="AO923" s="1">
        <v>1</v>
      </c>
      <c r="AP923" s="1">
        <v>0</v>
      </c>
      <c r="AQ923" s="1">
        <v>0</v>
      </c>
      <c r="AR923" s="36">
        <v>0</v>
      </c>
      <c r="AS923" s="36">
        <v>1</v>
      </c>
      <c r="AT923" s="36">
        <v>0</v>
      </c>
      <c r="AU923" s="36">
        <v>5</v>
      </c>
    </row>
    <row r="924" spans="1:47">
      <c r="A924" s="49">
        <v>41913.791666666664</v>
      </c>
      <c r="B924" s="36" t="s">
        <v>94</v>
      </c>
      <c r="C924" s="36" t="s">
        <v>101</v>
      </c>
      <c r="D924" s="36" t="s">
        <v>287</v>
      </c>
      <c r="E924" s="36" t="s">
        <v>102</v>
      </c>
      <c r="F924" s="36" t="s">
        <v>288</v>
      </c>
      <c r="G924" s="36">
        <v>3</v>
      </c>
      <c r="H924" s="36">
        <v>39</v>
      </c>
      <c r="I924" s="36">
        <v>15.46</v>
      </c>
      <c r="J924" s="36">
        <v>9.01</v>
      </c>
      <c r="K924" s="36">
        <v>6241</v>
      </c>
      <c r="L924" s="36">
        <v>0</v>
      </c>
      <c r="M924" s="36">
        <v>0</v>
      </c>
      <c r="N924" s="36">
        <v>6241</v>
      </c>
      <c r="O924" s="36">
        <v>38</v>
      </c>
      <c r="P924" s="36">
        <v>0.61</v>
      </c>
      <c r="Q924" s="36">
        <v>1630</v>
      </c>
      <c r="R924" s="36">
        <v>1601</v>
      </c>
      <c r="S924" s="36">
        <v>12</v>
      </c>
      <c r="T924" s="36">
        <v>0.73710070000000005</v>
      </c>
      <c r="U924" s="36">
        <v>98.22</v>
      </c>
      <c r="V924" s="36">
        <v>97.62</v>
      </c>
      <c r="W924" s="36">
        <v>1601</v>
      </c>
      <c r="X924" s="36">
        <v>22</v>
      </c>
      <c r="Y924" s="36">
        <v>1.43</v>
      </c>
      <c r="Z924" s="36">
        <v>766</v>
      </c>
      <c r="AA924" s="36">
        <v>728.01</v>
      </c>
      <c r="AB924" s="36">
        <v>95.04</v>
      </c>
      <c r="AC924" s="36">
        <v>684</v>
      </c>
      <c r="AD924" s="36">
        <v>666.97</v>
      </c>
      <c r="AE924" s="36">
        <v>97.51</v>
      </c>
      <c r="AF924" s="36">
        <v>16.87</v>
      </c>
      <c r="AG924" s="36">
        <v>10.855560000000001</v>
      </c>
      <c r="AH924" s="36">
        <v>187.2</v>
      </c>
      <c r="AI924" s="36">
        <v>64.36</v>
      </c>
      <c r="AJ924" s="46">
        <f t="shared" ca="1" si="15"/>
        <v>3</v>
      </c>
      <c r="AK924" s="47">
        <v>1.4286085352866307</v>
      </c>
      <c r="AL924" s="48">
        <v>38.793999999999926</v>
      </c>
      <c r="AM924" s="1">
        <v>0</v>
      </c>
      <c r="AN924" s="1">
        <v>0</v>
      </c>
      <c r="AO924" s="1">
        <v>1</v>
      </c>
      <c r="AP924" s="1">
        <v>0</v>
      </c>
      <c r="AQ924" s="1">
        <v>1</v>
      </c>
      <c r="AR924" s="36">
        <v>0</v>
      </c>
      <c r="AS924" s="36">
        <v>1</v>
      </c>
      <c r="AT924" s="36">
        <v>0</v>
      </c>
      <c r="AU924" s="36">
        <v>6</v>
      </c>
    </row>
    <row r="925" spans="1:47">
      <c r="A925" s="49">
        <v>41913.791666666664</v>
      </c>
      <c r="B925" s="36" t="s">
        <v>94</v>
      </c>
      <c r="C925" s="36" t="s">
        <v>101</v>
      </c>
      <c r="D925" s="36" t="s">
        <v>366</v>
      </c>
      <c r="E925" s="36" t="s">
        <v>102</v>
      </c>
      <c r="F925" s="36" t="s">
        <v>603</v>
      </c>
      <c r="G925" s="36">
        <v>2</v>
      </c>
      <c r="H925" s="36">
        <v>23</v>
      </c>
      <c r="I925" s="36">
        <v>9.77</v>
      </c>
      <c r="J925" s="36">
        <v>5.08</v>
      </c>
      <c r="K925" s="36">
        <v>1103</v>
      </c>
      <c r="L925" s="36">
        <v>0</v>
      </c>
      <c r="M925" s="36">
        <v>0</v>
      </c>
      <c r="N925" s="36">
        <v>1103</v>
      </c>
      <c r="O925" s="36">
        <v>3</v>
      </c>
      <c r="P925" s="36">
        <v>0.27</v>
      </c>
      <c r="Q925" s="36">
        <v>536</v>
      </c>
      <c r="R925" s="36">
        <v>533</v>
      </c>
      <c r="S925" s="36">
        <v>0</v>
      </c>
      <c r="T925" s="36">
        <v>0</v>
      </c>
      <c r="U925" s="36">
        <v>99.44</v>
      </c>
      <c r="V925" s="36">
        <v>99.17</v>
      </c>
      <c r="W925" s="36">
        <v>533</v>
      </c>
      <c r="X925" s="36">
        <v>12</v>
      </c>
      <c r="Y925" s="36">
        <v>2.35</v>
      </c>
      <c r="Z925" s="36">
        <v>743</v>
      </c>
      <c r="AA925" s="36">
        <v>743</v>
      </c>
      <c r="AB925" s="36">
        <v>100</v>
      </c>
      <c r="AC925" s="36">
        <v>721</v>
      </c>
      <c r="AD925" s="36">
        <v>719.99</v>
      </c>
      <c r="AE925" s="36">
        <v>99.86</v>
      </c>
      <c r="AF925" s="36">
        <v>6.67</v>
      </c>
      <c r="AG925" s="36">
        <v>5.2611109999999996</v>
      </c>
      <c r="AH925" s="36">
        <v>131.24</v>
      </c>
      <c r="AI925" s="36">
        <v>78.849999999999994</v>
      </c>
      <c r="AJ925" s="46">
        <f t="shared" ca="1" si="15"/>
        <v>3</v>
      </c>
      <c r="AK925" s="47">
        <v>2.3529873134767345</v>
      </c>
      <c r="AL925" s="48">
        <v>4.4487999999999905</v>
      </c>
      <c r="AM925" s="1">
        <v>0</v>
      </c>
      <c r="AN925" s="1">
        <v>0</v>
      </c>
      <c r="AO925" s="1">
        <v>1</v>
      </c>
      <c r="AP925" s="1">
        <v>0</v>
      </c>
      <c r="AQ925" s="1">
        <v>0</v>
      </c>
      <c r="AR925" s="36">
        <v>1</v>
      </c>
      <c r="AS925" s="36">
        <v>0</v>
      </c>
      <c r="AT925" s="36">
        <v>4</v>
      </c>
      <c r="AU925" s="36">
        <v>1</v>
      </c>
    </row>
    <row r="926" spans="1:47">
      <c r="A926" s="49">
        <v>41913.791666666664</v>
      </c>
      <c r="B926" s="36" t="s">
        <v>94</v>
      </c>
      <c r="C926" s="36" t="s">
        <v>101</v>
      </c>
      <c r="D926" s="36" t="s">
        <v>295</v>
      </c>
      <c r="E926" s="36" t="s">
        <v>102</v>
      </c>
      <c r="F926" s="36" t="s">
        <v>296</v>
      </c>
      <c r="G926" s="36">
        <v>3</v>
      </c>
      <c r="H926" s="36">
        <v>47</v>
      </c>
      <c r="I926" s="36">
        <v>17</v>
      </c>
      <c r="J926" s="36">
        <v>10.66</v>
      </c>
      <c r="K926" s="36">
        <v>574</v>
      </c>
      <c r="L926" s="36">
        <v>0</v>
      </c>
      <c r="M926" s="36">
        <v>0</v>
      </c>
      <c r="N926" s="36">
        <v>574</v>
      </c>
      <c r="O926" s="36">
        <v>6</v>
      </c>
      <c r="P926" s="36">
        <v>1.05</v>
      </c>
      <c r="Q926" s="36">
        <v>311</v>
      </c>
      <c r="R926" s="36">
        <v>307</v>
      </c>
      <c r="S926" s="36">
        <v>0</v>
      </c>
      <c r="T926" s="36">
        <v>0</v>
      </c>
      <c r="U926" s="36">
        <v>98.71</v>
      </c>
      <c r="V926" s="36">
        <v>97.67</v>
      </c>
      <c r="W926" s="36">
        <v>307</v>
      </c>
      <c r="X926" s="36">
        <v>8</v>
      </c>
      <c r="Y926" s="36">
        <v>2.12</v>
      </c>
      <c r="Z926" s="36">
        <v>1093</v>
      </c>
      <c r="AA926" s="36">
        <v>1093</v>
      </c>
      <c r="AB926" s="36">
        <v>100</v>
      </c>
      <c r="AC926" s="36">
        <v>1164</v>
      </c>
      <c r="AD926" s="36">
        <v>1162.95</v>
      </c>
      <c r="AE926" s="36">
        <v>99.91</v>
      </c>
      <c r="AF926" s="36">
        <v>6.83</v>
      </c>
      <c r="AG926" s="36">
        <v>1.8055559999999999</v>
      </c>
      <c r="AH926" s="36">
        <v>64.099999999999994</v>
      </c>
      <c r="AI926" s="36">
        <v>26.42</v>
      </c>
      <c r="AJ926" s="46">
        <f t="shared" ca="1" si="15"/>
        <v>3</v>
      </c>
      <c r="AK926" s="47">
        <v>2.1222973869213422</v>
      </c>
      <c r="AL926" s="48">
        <v>7.2462999999999944</v>
      </c>
      <c r="AM926" s="1">
        <v>0</v>
      </c>
      <c r="AN926" s="1">
        <v>0</v>
      </c>
      <c r="AO926" s="1">
        <v>2</v>
      </c>
      <c r="AP926" s="1">
        <v>0</v>
      </c>
      <c r="AQ926" s="1">
        <v>1</v>
      </c>
      <c r="AR926" s="36">
        <v>1</v>
      </c>
      <c r="AS926" s="36">
        <v>1</v>
      </c>
      <c r="AT926" s="36">
        <v>5</v>
      </c>
      <c r="AU926" s="36">
        <v>6</v>
      </c>
    </row>
    <row r="927" spans="1:47">
      <c r="A927" s="49">
        <v>41913.791666666664</v>
      </c>
      <c r="B927" s="36" t="s">
        <v>94</v>
      </c>
      <c r="C927" s="36" t="s">
        <v>101</v>
      </c>
      <c r="D927" s="36" t="s">
        <v>297</v>
      </c>
      <c r="E927" s="36" t="s">
        <v>102</v>
      </c>
      <c r="F927" s="36" t="s">
        <v>298</v>
      </c>
      <c r="G927" s="36">
        <v>2</v>
      </c>
      <c r="H927" s="36">
        <v>23</v>
      </c>
      <c r="I927" s="36">
        <v>10.56</v>
      </c>
      <c r="J927" s="36">
        <v>5.84</v>
      </c>
      <c r="K927" s="36">
        <v>994</v>
      </c>
      <c r="L927" s="36">
        <v>0</v>
      </c>
      <c r="M927" s="36">
        <v>0</v>
      </c>
      <c r="N927" s="36">
        <v>994</v>
      </c>
      <c r="O927" s="36">
        <v>31</v>
      </c>
      <c r="P927" s="36">
        <v>3.12</v>
      </c>
      <c r="Q927" s="36">
        <v>365</v>
      </c>
      <c r="R927" s="36">
        <v>360</v>
      </c>
      <c r="S927" s="36">
        <v>0</v>
      </c>
      <c r="T927" s="36">
        <v>0</v>
      </c>
      <c r="U927" s="36">
        <v>98.63</v>
      </c>
      <c r="V927" s="36">
        <v>95.55</v>
      </c>
      <c r="W927" s="36">
        <v>360</v>
      </c>
      <c r="X927" s="36">
        <v>13</v>
      </c>
      <c r="Y927" s="36">
        <v>4.3499999999999996</v>
      </c>
      <c r="Z927" s="36">
        <v>652</v>
      </c>
      <c r="AA927" s="36">
        <v>651.02</v>
      </c>
      <c r="AB927" s="36">
        <v>99.85</v>
      </c>
      <c r="AC927" s="36">
        <v>591</v>
      </c>
      <c r="AD927" s="36">
        <v>590</v>
      </c>
      <c r="AE927" s="36">
        <v>99.83</v>
      </c>
      <c r="AF927" s="36">
        <v>3.96</v>
      </c>
      <c r="AG927" s="36">
        <v>1.9166669999999999</v>
      </c>
      <c r="AH927" s="36">
        <v>67.709999999999994</v>
      </c>
      <c r="AI927" s="36">
        <v>48.46</v>
      </c>
      <c r="AJ927" s="46">
        <f t="shared" ca="1" si="15"/>
        <v>3</v>
      </c>
      <c r="AK927" s="47">
        <v>4.3481169308983869</v>
      </c>
      <c r="AL927" s="48">
        <v>16.24250000000001</v>
      </c>
      <c r="AM927" s="1">
        <v>0</v>
      </c>
      <c r="AN927" s="1">
        <v>0</v>
      </c>
      <c r="AO927" s="1">
        <v>2</v>
      </c>
      <c r="AP927" s="1">
        <v>0</v>
      </c>
      <c r="AQ927" s="1">
        <v>0</v>
      </c>
      <c r="AR927" s="36">
        <v>1</v>
      </c>
      <c r="AS927" s="36">
        <v>1</v>
      </c>
      <c r="AT927" s="36">
        <v>1</v>
      </c>
      <c r="AU927" s="36">
        <v>7</v>
      </c>
    </row>
    <row r="928" spans="1:47">
      <c r="A928" s="49">
        <v>41913.791666666664</v>
      </c>
      <c r="B928" s="36" t="s">
        <v>94</v>
      </c>
      <c r="C928" s="36" t="s">
        <v>101</v>
      </c>
      <c r="D928" s="36" t="s">
        <v>297</v>
      </c>
      <c r="E928" s="36" t="s">
        <v>102</v>
      </c>
      <c r="F928" s="36" t="s">
        <v>329</v>
      </c>
      <c r="G928" s="36">
        <v>2</v>
      </c>
      <c r="H928" s="36">
        <v>23</v>
      </c>
      <c r="I928" s="36">
        <v>10.88</v>
      </c>
      <c r="J928" s="36">
        <v>5.84</v>
      </c>
      <c r="K928" s="36">
        <v>955</v>
      </c>
      <c r="L928" s="36">
        <v>0</v>
      </c>
      <c r="M928" s="36">
        <v>0</v>
      </c>
      <c r="N928" s="36">
        <v>955</v>
      </c>
      <c r="O928" s="36">
        <v>12</v>
      </c>
      <c r="P928" s="36">
        <v>1.26</v>
      </c>
      <c r="Q928" s="36">
        <v>407</v>
      </c>
      <c r="R928" s="36">
        <v>403</v>
      </c>
      <c r="S928" s="36">
        <v>0</v>
      </c>
      <c r="T928" s="36">
        <v>0</v>
      </c>
      <c r="U928" s="36">
        <v>99.02</v>
      </c>
      <c r="V928" s="36">
        <v>97.77</v>
      </c>
      <c r="W928" s="36">
        <v>403</v>
      </c>
      <c r="X928" s="36">
        <v>5</v>
      </c>
      <c r="Y928" s="36">
        <v>1.08</v>
      </c>
      <c r="Z928" s="36">
        <v>591</v>
      </c>
      <c r="AA928" s="36">
        <v>590</v>
      </c>
      <c r="AB928" s="36">
        <v>99.83</v>
      </c>
      <c r="AC928" s="36">
        <v>652</v>
      </c>
      <c r="AD928" s="36">
        <v>651.02</v>
      </c>
      <c r="AE928" s="36">
        <v>99.85</v>
      </c>
      <c r="AF928" s="36">
        <v>5.52</v>
      </c>
      <c r="AG928" s="36">
        <v>4.0055560000000003</v>
      </c>
      <c r="AH928" s="36">
        <v>94.43</v>
      </c>
      <c r="AI928" s="36">
        <v>72.61</v>
      </c>
      <c r="AJ928" s="46">
        <f t="shared" ca="1" si="15"/>
        <v>3</v>
      </c>
      <c r="AK928" s="47">
        <v>1.0775397612171891</v>
      </c>
      <c r="AL928" s="48">
        <v>9.0761000000000163</v>
      </c>
      <c r="AM928" s="1">
        <v>0</v>
      </c>
      <c r="AN928" s="1">
        <v>0</v>
      </c>
      <c r="AO928" s="1">
        <v>1</v>
      </c>
      <c r="AP928" s="1">
        <v>0</v>
      </c>
      <c r="AQ928" s="1">
        <v>0</v>
      </c>
      <c r="AR928" s="36">
        <v>0</v>
      </c>
      <c r="AS928" s="36">
        <v>1</v>
      </c>
      <c r="AT928" s="36">
        <v>0</v>
      </c>
      <c r="AU928" s="36">
        <v>3</v>
      </c>
    </row>
    <row r="929" spans="1:47">
      <c r="A929" s="49">
        <v>41913.791666666664</v>
      </c>
      <c r="B929" s="36" t="s">
        <v>94</v>
      </c>
      <c r="C929" s="36" t="s">
        <v>101</v>
      </c>
      <c r="D929" s="36" t="s">
        <v>799</v>
      </c>
      <c r="E929" s="36" t="s">
        <v>102</v>
      </c>
      <c r="F929" s="36" t="s">
        <v>911</v>
      </c>
      <c r="G929" s="36">
        <v>2</v>
      </c>
      <c r="H929" s="36">
        <v>23</v>
      </c>
      <c r="I929" s="36">
        <v>10.97</v>
      </c>
      <c r="J929" s="36">
        <v>5.84</v>
      </c>
      <c r="K929" s="36">
        <v>681</v>
      </c>
      <c r="L929" s="36">
        <v>0</v>
      </c>
      <c r="M929" s="36">
        <v>0</v>
      </c>
      <c r="N929" s="36">
        <v>681</v>
      </c>
      <c r="O929" s="36">
        <v>24</v>
      </c>
      <c r="P929" s="36">
        <v>3.52</v>
      </c>
      <c r="Q929" s="36">
        <v>155</v>
      </c>
      <c r="R929" s="36">
        <v>155</v>
      </c>
      <c r="S929" s="36">
        <v>0</v>
      </c>
      <c r="T929" s="36">
        <v>0</v>
      </c>
      <c r="U929" s="36">
        <v>100</v>
      </c>
      <c r="V929" s="36">
        <v>96.48</v>
      </c>
      <c r="W929" s="36">
        <v>155</v>
      </c>
      <c r="X929" s="36">
        <v>0</v>
      </c>
      <c r="Y929" s="36">
        <v>0</v>
      </c>
      <c r="Z929" s="36">
        <v>20</v>
      </c>
      <c r="AA929" s="36">
        <v>20</v>
      </c>
      <c r="AB929" s="36">
        <v>100</v>
      </c>
      <c r="AC929" s="36">
        <v>24</v>
      </c>
      <c r="AD929" s="36">
        <v>23</v>
      </c>
      <c r="AE929" s="36">
        <v>95.83</v>
      </c>
      <c r="AF929" s="36">
        <v>1.63</v>
      </c>
      <c r="AG929" s="36">
        <v>7.7777780000000005E-2</v>
      </c>
      <c r="AH929" s="36">
        <v>27.96</v>
      </c>
      <c r="AI929" s="36">
        <v>4.76</v>
      </c>
      <c r="AJ929" s="46">
        <f t="shared" ca="1" si="15"/>
        <v>3</v>
      </c>
      <c r="AK929" s="47">
        <v>0</v>
      </c>
      <c r="AL929" s="48">
        <v>5.4559999999999933</v>
      </c>
      <c r="AM929" s="1">
        <v>0</v>
      </c>
      <c r="AN929" s="1">
        <v>0</v>
      </c>
      <c r="AO929" s="1">
        <v>1</v>
      </c>
      <c r="AP929" s="1">
        <v>0</v>
      </c>
      <c r="AQ929" s="1">
        <v>0</v>
      </c>
      <c r="AR929" s="36">
        <v>0</v>
      </c>
      <c r="AS929" s="36">
        <v>1</v>
      </c>
      <c r="AT929" s="36">
        <v>0</v>
      </c>
      <c r="AU929" s="36">
        <v>1</v>
      </c>
    </row>
    <row r="930" spans="1:47">
      <c r="A930" s="49">
        <v>41913.791666666664</v>
      </c>
      <c r="B930" s="36" t="s">
        <v>94</v>
      </c>
      <c r="C930" s="36" t="s">
        <v>101</v>
      </c>
      <c r="D930" s="36" t="s">
        <v>201</v>
      </c>
      <c r="E930" s="36" t="s">
        <v>102</v>
      </c>
      <c r="F930" s="36" t="s">
        <v>1107</v>
      </c>
      <c r="G930" s="36">
        <v>2</v>
      </c>
      <c r="H930" s="36">
        <v>23</v>
      </c>
      <c r="I930" s="36">
        <v>9.65</v>
      </c>
      <c r="J930" s="36">
        <v>5.08</v>
      </c>
      <c r="K930" s="36">
        <v>722</v>
      </c>
      <c r="L930" s="36">
        <v>0</v>
      </c>
      <c r="M930" s="36">
        <v>0</v>
      </c>
      <c r="N930" s="36">
        <v>722</v>
      </c>
      <c r="O930" s="36">
        <v>5</v>
      </c>
      <c r="P930" s="36">
        <v>0.69</v>
      </c>
      <c r="Q930" s="36">
        <v>332</v>
      </c>
      <c r="R930" s="36">
        <v>326</v>
      </c>
      <c r="S930" s="36">
        <v>0</v>
      </c>
      <c r="T930" s="36">
        <v>0</v>
      </c>
      <c r="U930" s="36">
        <v>98.19</v>
      </c>
      <c r="V930" s="36">
        <v>97.51</v>
      </c>
      <c r="W930" s="36">
        <v>326</v>
      </c>
      <c r="X930" s="36">
        <v>3</v>
      </c>
      <c r="Y930" s="36">
        <v>0.97</v>
      </c>
      <c r="Z930" s="36">
        <v>668</v>
      </c>
      <c r="AA930" s="36">
        <v>668</v>
      </c>
      <c r="AB930" s="36">
        <v>100</v>
      </c>
      <c r="AC930" s="36">
        <v>655</v>
      </c>
      <c r="AD930" s="36">
        <v>651.99</v>
      </c>
      <c r="AE930" s="36">
        <v>99.54</v>
      </c>
      <c r="AF930" s="36">
        <v>4.5</v>
      </c>
      <c r="AG930" s="36">
        <v>2.6</v>
      </c>
      <c r="AH930" s="36">
        <v>88.51</v>
      </c>
      <c r="AI930" s="36">
        <v>57.78</v>
      </c>
      <c r="AJ930" s="46">
        <f t="shared" ca="1" si="15"/>
        <v>3</v>
      </c>
      <c r="AK930" s="47">
        <v>0.9677731539727088</v>
      </c>
      <c r="AL930" s="48">
        <v>8.2667999999999822</v>
      </c>
      <c r="AM930" s="1">
        <v>0</v>
      </c>
      <c r="AN930" s="1">
        <v>0</v>
      </c>
      <c r="AO930" s="1">
        <v>1</v>
      </c>
      <c r="AP930" s="1">
        <v>0</v>
      </c>
      <c r="AQ930" s="1">
        <v>0</v>
      </c>
      <c r="AR930" s="36">
        <v>0</v>
      </c>
      <c r="AS930" s="36">
        <v>1</v>
      </c>
      <c r="AT930" s="36">
        <v>2</v>
      </c>
      <c r="AU930" s="36">
        <v>4</v>
      </c>
    </row>
    <row r="931" spans="1:47">
      <c r="A931" s="49">
        <v>41913.833333333336</v>
      </c>
      <c r="B931" s="36" t="s">
        <v>94</v>
      </c>
      <c r="C931" s="36" t="s">
        <v>101</v>
      </c>
      <c r="D931" s="36" t="s">
        <v>488</v>
      </c>
      <c r="E931" s="36" t="s">
        <v>102</v>
      </c>
      <c r="F931" s="36" t="s">
        <v>647</v>
      </c>
      <c r="G931" s="36">
        <v>4</v>
      </c>
      <c r="H931" s="36">
        <v>63</v>
      </c>
      <c r="I931" s="36">
        <v>20.010000000000002</v>
      </c>
      <c r="J931" s="36">
        <v>13.18</v>
      </c>
      <c r="K931" s="36">
        <v>3647</v>
      </c>
      <c r="L931" s="36">
        <v>0</v>
      </c>
      <c r="M931" s="36">
        <v>0</v>
      </c>
      <c r="N931" s="36">
        <v>3647</v>
      </c>
      <c r="O931" s="36">
        <v>27</v>
      </c>
      <c r="P931" s="36">
        <v>0.74</v>
      </c>
      <c r="Q931" s="36">
        <v>357</v>
      </c>
      <c r="R931" s="36">
        <v>354</v>
      </c>
      <c r="S931" s="36">
        <v>0</v>
      </c>
      <c r="T931" s="36">
        <v>0</v>
      </c>
      <c r="U931" s="36">
        <v>99.16</v>
      </c>
      <c r="V931" s="36">
        <v>98.43</v>
      </c>
      <c r="W931" s="36">
        <v>354</v>
      </c>
      <c r="X931" s="36">
        <v>11</v>
      </c>
      <c r="Y931" s="36">
        <v>2.09</v>
      </c>
      <c r="Z931" s="36">
        <v>42</v>
      </c>
      <c r="AA931" s="36">
        <v>41</v>
      </c>
      <c r="AB931" s="36">
        <v>97.62</v>
      </c>
      <c r="AC931" s="36">
        <v>231</v>
      </c>
      <c r="AD931" s="36">
        <v>213.01</v>
      </c>
      <c r="AE931" s="36">
        <v>92.21</v>
      </c>
      <c r="AF931" s="36">
        <v>10.34</v>
      </c>
      <c r="AG931" s="36">
        <v>7.072222</v>
      </c>
      <c r="AH931" s="36">
        <v>78.489999999999995</v>
      </c>
      <c r="AI931" s="36">
        <v>68.37</v>
      </c>
      <c r="AJ931" s="46">
        <f t="shared" ca="1" si="15"/>
        <v>3</v>
      </c>
      <c r="AK931" s="47">
        <v>2.0912149959126252</v>
      </c>
      <c r="AL931" s="48">
        <v>5.6048999999999749</v>
      </c>
      <c r="AM931" s="1">
        <v>0</v>
      </c>
      <c r="AN931" s="1">
        <v>0</v>
      </c>
      <c r="AO931" s="1">
        <v>1</v>
      </c>
      <c r="AP931" s="1">
        <v>0</v>
      </c>
      <c r="AQ931" s="1">
        <v>0</v>
      </c>
      <c r="AR931" s="36">
        <v>1</v>
      </c>
      <c r="AS931" s="36">
        <v>0</v>
      </c>
      <c r="AT931" s="36">
        <v>1</v>
      </c>
      <c r="AU931" s="36">
        <v>0</v>
      </c>
    </row>
    <row r="932" spans="1:47">
      <c r="A932" s="49">
        <v>41913.916666666664</v>
      </c>
      <c r="B932" s="36" t="s">
        <v>94</v>
      </c>
      <c r="C932" s="36" t="s">
        <v>101</v>
      </c>
      <c r="D932" s="36" t="s">
        <v>1445</v>
      </c>
      <c r="E932" s="36" t="s">
        <v>102</v>
      </c>
      <c r="F932" s="36" t="s">
        <v>1446</v>
      </c>
      <c r="G932" s="36">
        <v>2</v>
      </c>
      <c r="H932" s="36">
        <v>23</v>
      </c>
      <c r="I932" s="36">
        <v>10.65</v>
      </c>
      <c r="J932" s="36">
        <v>5.84</v>
      </c>
      <c r="K932" s="36">
        <v>145</v>
      </c>
      <c r="L932" s="36">
        <v>0</v>
      </c>
      <c r="M932" s="36">
        <v>0</v>
      </c>
      <c r="N932" s="36">
        <v>145</v>
      </c>
      <c r="O932" s="36">
        <v>1</v>
      </c>
      <c r="P932" s="36">
        <v>0.69</v>
      </c>
      <c r="Q932" s="36">
        <v>19</v>
      </c>
      <c r="R932" s="36">
        <v>19</v>
      </c>
      <c r="S932" s="36">
        <v>0</v>
      </c>
      <c r="T932" s="36">
        <v>0</v>
      </c>
      <c r="U932" s="36">
        <v>0</v>
      </c>
      <c r="V932" s="36">
        <v>0</v>
      </c>
      <c r="W932" s="36">
        <v>19</v>
      </c>
      <c r="X932" s="36">
        <v>0</v>
      </c>
      <c r="Y932" s="36">
        <v>0</v>
      </c>
      <c r="Z932" s="36">
        <v>0</v>
      </c>
      <c r="AA932" s="36">
        <v>0</v>
      </c>
      <c r="AB932" s="36">
        <v>0</v>
      </c>
      <c r="AC932" s="36">
        <v>0</v>
      </c>
      <c r="AD932" s="36">
        <v>0</v>
      </c>
      <c r="AE932" s="36">
        <v>0</v>
      </c>
      <c r="AF932" s="36">
        <v>0.54</v>
      </c>
      <c r="AG932" s="36">
        <v>0</v>
      </c>
      <c r="AH932" s="36">
        <v>9.2200000000000006</v>
      </c>
      <c r="AI932" s="36">
        <v>0</v>
      </c>
      <c r="AJ932" s="46">
        <f t="shared" ca="1" si="15"/>
        <v>3</v>
      </c>
      <c r="AK932" s="47">
        <v>0</v>
      </c>
      <c r="AL932" s="48">
        <v>19</v>
      </c>
      <c r="AM932" s="1">
        <v>0</v>
      </c>
      <c r="AN932" s="1">
        <v>1</v>
      </c>
      <c r="AO932" s="1">
        <v>2</v>
      </c>
      <c r="AP932" s="1">
        <v>0</v>
      </c>
      <c r="AQ932" s="1">
        <v>1</v>
      </c>
      <c r="AR932" s="36">
        <v>0</v>
      </c>
      <c r="AS932" s="36">
        <v>1</v>
      </c>
      <c r="AT932" s="36">
        <v>0</v>
      </c>
      <c r="AU932" s="36">
        <v>1</v>
      </c>
    </row>
    <row r="933" spans="1:47">
      <c r="A933" s="50">
        <v>41913</v>
      </c>
      <c r="B933" s="36" t="s">
        <v>103</v>
      </c>
      <c r="C933" s="36" t="s">
        <v>107</v>
      </c>
      <c r="D933" s="36" t="s">
        <v>1330</v>
      </c>
      <c r="E933" s="36" t="s">
        <v>108</v>
      </c>
      <c r="F933" s="36" t="s">
        <v>1447</v>
      </c>
      <c r="G933" s="36">
        <v>6</v>
      </c>
      <c r="H933" s="36">
        <v>88</v>
      </c>
      <c r="I933" s="36">
        <v>35</v>
      </c>
      <c r="J933" s="36">
        <v>27.34</v>
      </c>
      <c r="K933" s="36">
        <v>1251</v>
      </c>
      <c r="L933" s="36">
        <v>0</v>
      </c>
      <c r="M933" s="36">
        <v>0</v>
      </c>
      <c r="N933" s="36">
        <v>1251</v>
      </c>
      <c r="O933" s="36">
        <v>0</v>
      </c>
      <c r="P933" s="36">
        <v>0</v>
      </c>
      <c r="Q933" s="36">
        <v>761</v>
      </c>
      <c r="R933" s="36">
        <v>740</v>
      </c>
      <c r="S933" s="36">
        <v>0</v>
      </c>
      <c r="T933" s="36">
        <v>0</v>
      </c>
      <c r="U933" s="36">
        <v>97.24</v>
      </c>
      <c r="V933" s="36">
        <v>97.24</v>
      </c>
      <c r="W933" s="36">
        <v>740</v>
      </c>
      <c r="X933" s="36">
        <v>1</v>
      </c>
      <c r="Y933" s="36">
        <v>0.14000000000000001</v>
      </c>
      <c r="Z933" s="36">
        <v>1779</v>
      </c>
      <c r="AA933" s="36">
        <v>1773</v>
      </c>
      <c r="AB933" s="36">
        <v>99.66</v>
      </c>
      <c r="AC933" s="36">
        <v>1779</v>
      </c>
      <c r="AD933" s="36">
        <v>1746</v>
      </c>
      <c r="AE933" s="36">
        <v>98.15</v>
      </c>
      <c r="AF933" s="36">
        <v>9.5399999999999991</v>
      </c>
      <c r="AG933" s="36">
        <v>0.02</v>
      </c>
      <c r="AH933" s="36">
        <v>34.89</v>
      </c>
      <c r="AI933" s="36">
        <v>0.19</v>
      </c>
      <c r="AJ933" s="46">
        <f t="shared" ca="1" si="15"/>
        <v>3</v>
      </c>
      <c r="AK933" s="47">
        <v>0.14025245441795231</v>
      </c>
      <c r="AL933" s="48">
        <v>21.003600000000038</v>
      </c>
      <c r="AM933" s="1">
        <v>0</v>
      </c>
      <c r="AN933" s="1">
        <v>0</v>
      </c>
      <c r="AO933" s="1">
        <v>1</v>
      </c>
      <c r="AP933" s="1">
        <v>0</v>
      </c>
      <c r="AQ933" s="1">
        <v>0</v>
      </c>
      <c r="AR933" s="36">
        <v>0</v>
      </c>
      <c r="AS933" s="36">
        <v>1</v>
      </c>
      <c r="AT933" s="36">
        <v>0</v>
      </c>
      <c r="AU933" s="36">
        <v>1</v>
      </c>
    </row>
    <row r="934" spans="1:47">
      <c r="A934" s="50">
        <v>41913</v>
      </c>
      <c r="B934" s="36" t="s">
        <v>103</v>
      </c>
      <c r="C934" s="36" t="s">
        <v>107</v>
      </c>
      <c r="D934" s="36" t="s">
        <v>300</v>
      </c>
      <c r="E934" s="36" t="s">
        <v>108</v>
      </c>
      <c r="F934" s="36" t="s">
        <v>361</v>
      </c>
      <c r="G934" s="36">
        <v>2</v>
      </c>
      <c r="H934" s="36">
        <v>24</v>
      </c>
      <c r="I934" s="36">
        <v>11</v>
      </c>
      <c r="J934" s="36">
        <v>6.6150000000000002</v>
      </c>
      <c r="K934" s="36">
        <v>460</v>
      </c>
      <c r="L934" s="36">
        <v>0</v>
      </c>
      <c r="M934" s="36">
        <v>0</v>
      </c>
      <c r="N934" s="36">
        <v>460</v>
      </c>
      <c r="O934" s="36">
        <v>0</v>
      </c>
      <c r="P934" s="36">
        <v>0</v>
      </c>
      <c r="Q934" s="36">
        <v>236</v>
      </c>
      <c r="R934" s="36">
        <v>231</v>
      </c>
      <c r="S934" s="36">
        <v>0</v>
      </c>
      <c r="T934" s="36">
        <v>0</v>
      </c>
      <c r="U934" s="36">
        <v>97.88</v>
      </c>
      <c r="V934" s="36">
        <v>97.88</v>
      </c>
      <c r="W934" s="36">
        <v>231</v>
      </c>
      <c r="X934" s="36">
        <v>12</v>
      </c>
      <c r="Y934" s="36">
        <v>5.19</v>
      </c>
      <c r="Z934" s="36">
        <v>200</v>
      </c>
      <c r="AA934" s="36">
        <v>187</v>
      </c>
      <c r="AB934" s="36">
        <v>93.5</v>
      </c>
      <c r="AC934" s="36">
        <v>334</v>
      </c>
      <c r="AD934" s="36">
        <v>227</v>
      </c>
      <c r="AE934" s="36">
        <v>67.959999999999994</v>
      </c>
      <c r="AF934" s="36">
        <v>3.91</v>
      </c>
      <c r="AG934" s="36">
        <v>0.19</v>
      </c>
      <c r="AH934" s="36">
        <v>59.12</v>
      </c>
      <c r="AI934" s="36">
        <v>4.8099999999999996</v>
      </c>
      <c r="AJ934" s="46">
        <f t="shared" ca="1" si="15"/>
        <v>3</v>
      </c>
      <c r="AK934" s="47">
        <v>4.428044280442804</v>
      </c>
      <c r="AL934" s="48">
        <v>5.0032000000000103</v>
      </c>
      <c r="AM934" s="1">
        <v>0</v>
      </c>
      <c r="AN934" s="1">
        <v>0</v>
      </c>
      <c r="AO934" s="1">
        <v>2</v>
      </c>
      <c r="AP934" s="1">
        <v>0</v>
      </c>
      <c r="AQ934" s="1">
        <v>0</v>
      </c>
      <c r="AR934" s="36">
        <v>1</v>
      </c>
      <c r="AS934" s="36">
        <v>1</v>
      </c>
      <c r="AT934" s="36">
        <v>5</v>
      </c>
      <c r="AU934" s="36">
        <v>3</v>
      </c>
    </row>
    <row r="935" spans="1:47">
      <c r="A935" s="50">
        <v>41913</v>
      </c>
      <c r="B935" s="36" t="s">
        <v>103</v>
      </c>
      <c r="C935" s="36" t="s">
        <v>107</v>
      </c>
      <c r="D935" s="36" t="s">
        <v>300</v>
      </c>
      <c r="E935" s="36" t="s">
        <v>108</v>
      </c>
      <c r="F935" s="36" t="s">
        <v>301</v>
      </c>
      <c r="G935" s="36">
        <v>4</v>
      </c>
      <c r="H935" s="36">
        <v>56</v>
      </c>
      <c r="I935" s="36">
        <v>23</v>
      </c>
      <c r="J935" s="36">
        <v>16.63</v>
      </c>
      <c r="K935" s="36">
        <v>2486</v>
      </c>
      <c r="L935" s="36">
        <v>0</v>
      </c>
      <c r="M935" s="36">
        <v>0</v>
      </c>
      <c r="N935" s="36">
        <v>2486</v>
      </c>
      <c r="O935" s="36">
        <v>64</v>
      </c>
      <c r="P935" s="36">
        <v>2.57</v>
      </c>
      <c r="Q935" s="36">
        <v>1164</v>
      </c>
      <c r="R935" s="36">
        <v>1125</v>
      </c>
      <c r="S935" s="36">
        <v>0</v>
      </c>
      <c r="T935" s="36">
        <v>0</v>
      </c>
      <c r="U935" s="36">
        <v>96.65</v>
      </c>
      <c r="V935" s="36">
        <v>94.16</v>
      </c>
      <c r="W935" s="36">
        <v>1125</v>
      </c>
      <c r="X935" s="36">
        <v>15</v>
      </c>
      <c r="Y935" s="36">
        <v>1.33</v>
      </c>
      <c r="Z935" s="36">
        <v>412</v>
      </c>
      <c r="AA935" s="36">
        <v>304</v>
      </c>
      <c r="AB935" s="36">
        <v>73.790000000000006</v>
      </c>
      <c r="AC935" s="36">
        <v>268</v>
      </c>
      <c r="AD935" s="36">
        <v>262</v>
      </c>
      <c r="AE935" s="36">
        <v>97.76</v>
      </c>
      <c r="AF935" s="36">
        <v>20.350000000000001</v>
      </c>
      <c r="AG935" s="36">
        <v>20.350000000000001</v>
      </c>
      <c r="AH935" s="36">
        <v>122.35</v>
      </c>
      <c r="AI935" s="36">
        <v>100</v>
      </c>
      <c r="AJ935" s="46">
        <f t="shared" ca="1" si="15"/>
        <v>3</v>
      </c>
      <c r="AK935" s="47">
        <v>1.3850415512465373</v>
      </c>
      <c r="AL935" s="48">
        <v>67.977600000000038</v>
      </c>
      <c r="AM935" s="1">
        <v>0</v>
      </c>
      <c r="AN935" s="1">
        <v>1</v>
      </c>
      <c r="AO935" s="1">
        <v>2</v>
      </c>
      <c r="AP935" s="1">
        <v>0</v>
      </c>
      <c r="AQ935" s="1">
        <v>4</v>
      </c>
      <c r="AR935" s="36">
        <v>0</v>
      </c>
      <c r="AS935" s="36">
        <v>1</v>
      </c>
      <c r="AT935" s="36">
        <v>0</v>
      </c>
      <c r="AU935" s="36">
        <v>6</v>
      </c>
    </row>
    <row r="936" spans="1:47">
      <c r="A936" s="50">
        <v>41913</v>
      </c>
      <c r="B936" s="36" t="s">
        <v>103</v>
      </c>
      <c r="C936" s="36" t="s">
        <v>107</v>
      </c>
      <c r="D936" s="36" t="s">
        <v>302</v>
      </c>
      <c r="E936" s="36" t="s">
        <v>108</v>
      </c>
      <c r="F936" s="36" t="s">
        <v>403</v>
      </c>
      <c r="G936" s="36">
        <v>6</v>
      </c>
      <c r="H936" s="36">
        <v>64</v>
      </c>
      <c r="I936" s="36">
        <v>38</v>
      </c>
      <c r="J936" s="36">
        <v>30.08</v>
      </c>
      <c r="K936" s="36">
        <v>18758</v>
      </c>
      <c r="L936" s="36">
        <v>269</v>
      </c>
      <c r="M936" s="36">
        <v>1.43</v>
      </c>
      <c r="N936" s="36">
        <v>18489</v>
      </c>
      <c r="O936" s="36">
        <v>8</v>
      </c>
      <c r="P936" s="36">
        <v>0.04</v>
      </c>
      <c r="Q936" s="36">
        <v>8658</v>
      </c>
      <c r="R936" s="36">
        <v>8122</v>
      </c>
      <c r="S936" s="36">
        <v>432</v>
      </c>
      <c r="T936" s="36">
        <v>4.99</v>
      </c>
      <c r="U936" s="36">
        <v>93.81</v>
      </c>
      <c r="V936" s="36">
        <v>93.77</v>
      </c>
      <c r="W936" s="36">
        <v>8122</v>
      </c>
      <c r="X936" s="36">
        <v>14</v>
      </c>
      <c r="Y936" s="36">
        <v>0.17</v>
      </c>
      <c r="Z936" s="36">
        <v>3335</v>
      </c>
      <c r="AA936" s="36">
        <v>3282</v>
      </c>
      <c r="AB936" s="36">
        <v>98.41</v>
      </c>
      <c r="AC936" s="36">
        <v>662</v>
      </c>
      <c r="AD936" s="36">
        <v>649</v>
      </c>
      <c r="AE936" s="36">
        <v>98.04</v>
      </c>
      <c r="AF936" s="36">
        <v>75.989999999999995</v>
      </c>
      <c r="AG936" s="36">
        <v>75.989999999999995</v>
      </c>
      <c r="AH936" s="36">
        <v>252.62</v>
      </c>
      <c r="AI936" s="36">
        <v>100</v>
      </c>
      <c r="AJ936" s="46">
        <f t="shared" ca="1" si="15"/>
        <v>3</v>
      </c>
      <c r="AK936" s="47">
        <v>0.25505556567680815</v>
      </c>
      <c r="AL936" s="48">
        <v>539.39340000000038</v>
      </c>
      <c r="AM936" s="1">
        <v>0</v>
      </c>
      <c r="AN936" s="1">
        <v>1</v>
      </c>
      <c r="AO936" s="1">
        <v>2</v>
      </c>
      <c r="AP936" s="1">
        <v>0</v>
      </c>
      <c r="AQ936" s="1">
        <v>6</v>
      </c>
      <c r="AR936" s="36">
        <v>0</v>
      </c>
      <c r="AS936" s="36">
        <v>1</v>
      </c>
      <c r="AT936" s="36">
        <v>0</v>
      </c>
      <c r="AU936" s="36">
        <v>7</v>
      </c>
    </row>
    <row r="937" spans="1:47">
      <c r="A937" s="50">
        <v>41913</v>
      </c>
      <c r="B937" s="36" t="s">
        <v>103</v>
      </c>
      <c r="C937" s="36" t="s">
        <v>107</v>
      </c>
      <c r="D937" s="36" t="s">
        <v>302</v>
      </c>
      <c r="E937" s="36" t="s">
        <v>108</v>
      </c>
      <c r="F937" s="36" t="s">
        <v>303</v>
      </c>
      <c r="G937" s="36">
        <v>6</v>
      </c>
      <c r="H937" s="36">
        <v>64</v>
      </c>
      <c r="I937" s="36">
        <v>38</v>
      </c>
      <c r="J937" s="36">
        <v>30.08</v>
      </c>
      <c r="K937" s="36">
        <v>16269</v>
      </c>
      <c r="L937" s="36">
        <v>3</v>
      </c>
      <c r="M937" s="36">
        <v>0.02</v>
      </c>
      <c r="N937" s="36">
        <v>16266</v>
      </c>
      <c r="O937" s="36">
        <v>15</v>
      </c>
      <c r="P937" s="36">
        <v>0.09</v>
      </c>
      <c r="Q937" s="36">
        <v>7810</v>
      </c>
      <c r="R937" s="36">
        <v>7589</v>
      </c>
      <c r="S937" s="36">
        <v>145</v>
      </c>
      <c r="T937" s="36">
        <v>1.86</v>
      </c>
      <c r="U937" s="36">
        <v>97.17</v>
      </c>
      <c r="V937" s="36">
        <v>97.08</v>
      </c>
      <c r="W937" s="36">
        <v>7589</v>
      </c>
      <c r="X937" s="36">
        <v>15</v>
      </c>
      <c r="Y937" s="36">
        <v>0.2</v>
      </c>
      <c r="Z937" s="36">
        <v>4120</v>
      </c>
      <c r="AA937" s="36">
        <v>3989</v>
      </c>
      <c r="AB937" s="36">
        <v>96.82</v>
      </c>
      <c r="AC937" s="36">
        <v>1825</v>
      </c>
      <c r="AD937" s="36">
        <v>1796</v>
      </c>
      <c r="AE937" s="36">
        <v>98.41</v>
      </c>
      <c r="AF937" s="36">
        <v>75.78</v>
      </c>
      <c r="AG937" s="36">
        <v>75.69</v>
      </c>
      <c r="AH937" s="36">
        <v>251.91</v>
      </c>
      <c r="AI937" s="36">
        <v>99.89</v>
      </c>
      <c r="AJ937" s="46">
        <f t="shared" ca="1" si="15"/>
        <v>3</v>
      </c>
      <c r="AK937" s="47">
        <v>0.27798369162342479</v>
      </c>
      <c r="AL937" s="48">
        <v>228.05200000000011</v>
      </c>
      <c r="AM937" s="1">
        <v>0</v>
      </c>
      <c r="AN937" s="1">
        <v>0</v>
      </c>
      <c r="AO937" s="1">
        <v>1</v>
      </c>
      <c r="AP937" s="1">
        <v>0</v>
      </c>
      <c r="AQ937" s="1">
        <v>0</v>
      </c>
      <c r="AR937" s="36">
        <v>0</v>
      </c>
      <c r="AS937" s="36">
        <v>1</v>
      </c>
      <c r="AT937" s="36">
        <v>0</v>
      </c>
      <c r="AU937" s="36">
        <v>7</v>
      </c>
    </row>
    <row r="938" spans="1:47">
      <c r="A938" s="50">
        <v>41913</v>
      </c>
      <c r="B938" s="36" t="s">
        <v>103</v>
      </c>
      <c r="C938" s="36" t="s">
        <v>107</v>
      </c>
      <c r="D938" s="36" t="s">
        <v>1448</v>
      </c>
      <c r="E938" s="36" t="s">
        <v>108</v>
      </c>
      <c r="F938" s="36" t="s">
        <v>1449</v>
      </c>
      <c r="G938" s="36">
        <v>2</v>
      </c>
      <c r="H938" s="36">
        <v>24</v>
      </c>
      <c r="I938" s="36">
        <v>11</v>
      </c>
      <c r="J938" s="36">
        <v>6.6150000000000002</v>
      </c>
      <c r="K938" s="36">
        <v>990</v>
      </c>
      <c r="L938" s="36">
        <v>0</v>
      </c>
      <c r="M938" s="36">
        <v>0</v>
      </c>
      <c r="N938" s="36">
        <v>990</v>
      </c>
      <c r="O938" s="36">
        <v>0</v>
      </c>
      <c r="P938" s="36">
        <v>0</v>
      </c>
      <c r="Q938" s="36">
        <v>519</v>
      </c>
      <c r="R938" s="36">
        <v>519</v>
      </c>
      <c r="S938" s="36">
        <v>0</v>
      </c>
      <c r="T938" s="36">
        <v>0</v>
      </c>
      <c r="U938" s="36">
        <v>100</v>
      </c>
      <c r="V938" s="36">
        <v>100</v>
      </c>
      <c r="W938" s="36">
        <v>519</v>
      </c>
      <c r="X938" s="36">
        <v>11</v>
      </c>
      <c r="Y938" s="36">
        <v>2.12</v>
      </c>
      <c r="Z938" s="36">
        <v>349</v>
      </c>
      <c r="AA938" s="36">
        <v>343</v>
      </c>
      <c r="AB938" s="36">
        <v>98.28</v>
      </c>
      <c r="AC938" s="36">
        <v>376</v>
      </c>
      <c r="AD938" s="36">
        <v>368</v>
      </c>
      <c r="AE938" s="36">
        <v>97.87</v>
      </c>
      <c r="AF938" s="36">
        <v>8.2200000000000006</v>
      </c>
      <c r="AG938" s="36">
        <v>8.0299999999999994</v>
      </c>
      <c r="AH938" s="36">
        <v>124.29</v>
      </c>
      <c r="AI938" s="36">
        <v>97.62</v>
      </c>
      <c r="AJ938" s="46">
        <f t="shared" ca="1" si="15"/>
        <v>3</v>
      </c>
      <c r="AK938" s="47">
        <v>2.0220588235294117</v>
      </c>
      <c r="AL938" s="48">
        <v>0</v>
      </c>
      <c r="AM938" s="1">
        <v>0</v>
      </c>
      <c r="AN938" s="1">
        <v>0</v>
      </c>
      <c r="AO938" s="1">
        <v>1</v>
      </c>
      <c r="AP938" s="1">
        <v>0</v>
      </c>
      <c r="AQ938" s="1">
        <v>0</v>
      </c>
      <c r="AR938" s="36">
        <v>1</v>
      </c>
      <c r="AS938" s="36">
        <v>0</v>
      </c>
      <c r="AT938" s="36">
        <v>1</v>
      </c>
      <c r="AU938" s="36">
        <v>0</v>
      </c>
    </row>
    <row r="939" spans="1:47">
      <c r="A939" s="50">
        <v>41913</v>
      </c>
      <c r="B939" s="36" t="s">
        <v>103</v>
      </c>
      <c r="C939" s="36" t="s">
        <v>107</v>
      </c>
      <c r="D939" s="36" t="s">
        <v>436</v>
      </c>
      <c r="E939" s="36" t="s">
        <v>108</v>
      </c>
      <c r="F939" s="36" t="s">
        <v>437</v>
      </c>
      <c r="G939" s="36">
        <v>4</v>
      </c>
      <c r="H939" s="36">
        <v>56</v>
      </c>
      <c r="I939" s="36">
        <v>23</v>
      </c>
      <c r="J939" s="36">
        <v>16.63</v>
      </c>
      <c r="K939" s="36">
        <v>4365</v>
      </c>
      <c r="L939" s="36">
        <v>0</v>
      </c>
      <c r="M939" s="36">
        <v>0</v>
      </c>
      <c r="N939" s="36">
        <v>4365</v>
      </c>
      <c r="O939" s="36">
        <v>9</v>
      </c>
      <c r="P939" s="36">
        <v>0.21</v>
      </c>
      <c r="Q939" s="36">
        <v>1130</v>
      </c>
      <c r="R939" s="36">
        <v>1130</v>
      </c>
      <c r="S939" s="36">
        <v>0</v>
      </c>
      <c r="T939" s="36">
        <v>0</v>
      </c>
      <c r="U939" s="36">
        <v>100</v>
      </c>
      <c r="V939" s="36">
        <v>99.79</v>
      </c>
      <c r="W939" s="36">
        <v>1130</v>
      </c>
      <c r="X939" s="36">
        <v>25</v>
      </c>
      <c r="Y939" s="36">
        <v>2.21</v>
      </c>
      <c r="Z939" s="36">
        <v>789</v>
      </c>
      <c r="AA939" s="36">
        <v>786</v>
      </c>
      <c r="AB939" s="36">
        <v>99.62</v>
      </c>
      <c r="AC939" s="36">
        <v>868</v>
      </c>
      <c r="AD939" s="36">
        <v>867</v>
      </c>
      <c r="AE939" s="36">
        <v>99.88</v>
      </c>
      <c r="AF939" s="36">
        <v>17.87</v>
      </c>
      <c r="AG939" s="36">
        <v>14.15</v>
      </c>
      <c r="AH939" s="36">
        <v>107.44</v>
      </c>
      <c r="AI939" s="36">
        <v>79.209999999999994</v>
      </c>
      <c r="AJ939" s="46">
        <f t="shared" ca="1" si="15"/>
        <v>3</v>
      </c>
      <c r="AK939" s="47">
        <v>2.0644095788604462</v>
      </c>
      <c r="AL939" s="48">
        <v>2.3729999999999292</v>
      </c>
      <c r="AM939" s="1">
        <v>0</v>
      </c>
      <c r="AN939" s="1">
        <v>0</v>
      </c>
      <c r="AO939" s="1">
        <v>1</v>
      </c>
      <c r="AP939" s="1">
        <v>0</v>
      </c>
      <c r="AQ939" s="1">
        <v>0</v>
      </c>
      <c r="AR939" s="36">
        <v>1</v>
      </c>
      <c r="AS939" s="36">
        <v>0</v>
      </c>
      <c r="AT939" s="36">
        <v>3</v>
      </c>
      <c r="AU939" s="36">
        <v>0</v>
      </c>
    </row>
    <row r="940" spans="1:47">
      <c r="A940" s="50">
        <v>41913</v>
      </c>
      <c r="B940" s="36" t="s">
        <v>103</v>
      </c>
      <c r="C940" s="36" t="s">
        <v>107</v>
      </c>
      <c r="D940" s="36" t="s">
        <v>417</v>
      </c>
      <c r="E940" s="36" t="s">
        <v>108</v>
      </c>
      <c r="F940" s="36" t="s">
        <v>418</v>
      </c>
      <c r="G940" s="36">
        <v>2</v>
      </c>
      <c r="H940" s="36">
        <v>16</v>
      </c>
      <c r="I940" s="36">
        <v>12</v>
      </c>
      <c r="J940" s="36">
        <v>7.4020000000000001</v>
      </c>
      <c r="K940" s="36">
        <v>2702</v>
      </c>
      <c r="L940" s="36">
        <v>288</v>
      </c>
      <c r="M940" s="36">
        <v>10.66</v>
      </c>
      <c r="N940" s="36">
        <v>2414</v>
      </c>
      <c r="O940" s="36">
        <v>1</v>
      </c>
      <c r="P940" s="36">
        <v>0.04</v>
      </c>
      <c r="Q940" s="36">
        <v>1321</v>
      </c>
      <c r="R940" s="36">
        <v>1258</v>
      </c>
      <c r="S940" s="36">
        <v>60</v>
      </c>
      <c r="T940" s="36">
        <v>4.54</v>
      </c>
      <c r="U940" s="36">
        <v>95.23</v>
      </c>
      <c r="V940" s="36">
        <v>95.19</v>
      </c>
      <c r="W940" s="36">
        <v>1258</v>
      </c>
      <c r="X940" s="36">
        <v>3</v>
      </c>
      <c r="Y940" s="36">
        <v>0.24</v>
      </c>
      <c r="Z940" s="36">
        <v>667</v>
      </c>
      <c r="AA940" s="36">
        <v>649</v>
      </c>
      <c r="AB940" s="36">
        <v>97.3</v>
      </c>
      <c r="AC940" s="36">
        <v>187</v>
      </c>
      <c r="AD940" s="36">
        <v>174</v>
      </c>
      <c r="AE940" s="36">
        <v>93.05</v>
      </c>
      <c r="AF940" s="36">
        <v>9.0399999999999991</v>
      </c>
      <c r="AG940" s="36">
        <v>9.0399999999999991</v>
      </c>
      <c r="AH940" s="36">
        <v>122.16</v>
      </c>
      <c r="AI940" s="36">
        <v>99.96</v>
      </c>
      <c r="AJ940" s="46">
        <f t="shared" ca="1" si="15"/>
        <v>3</v>
      </c>
      <c r="AK940" s="47">
        <v>0.38314176245210724</v>
      </c>
      <c r="AL940" s="48">
        <v>63.540100000000031</v>
      </c>
      <c r="AM940" s="1">
        <v>0</v>
      </c>
      <c r="AN940" s="1">
        <v>0</v>
      </c>
      <c r="AO940" s="1">
        <v>1</v>
      </c>
      <c r="AP940" s="1">
        <v>0</v>
      </c>
      <c r="AQ940" s="1">
        <v>3</v>
      </c>
      <c r="AR940" s="36">
        <v>0</v>
      </c>
      <c r="AS940" s="36">
        <v>1</v>
      </c>
      <c r="AT940" s="36">
        <v>0</v>
      </c>
      <c r="AU940" s="36">
        <v>6</v>
      </c>
    </row>
    <row r="941" spans="1:47">
      <c r="A941" s="50">
        <v>41913</v>
      </c>
      <c r="B941" s="36" t="s">
        <v>103</v>
      </c>
      <c r="C941" s="36" t="s">
        <v>107</v>
      </c>
      <c r="D941" s="36" t="s">
        <v>417</v>
      </c>
      <c r="E941" s="36" t="s">
        <v>108</v>
      </c>
      <c r="F941" s="36" t="s">
        <v>438</v>
      </c>
      <c r="G941" s="36">
        <v>5</v>
      </c>
      <c r="H941" s="36">
        <v>72</v>
      </c>
      <c r="I941" s="36">
        <v>29</v>
      </c>
      <c r="J941" s="36">
        <v>21.93</v>
      </c>
      <c r="K941" s="36">
        <v>5671</v>
      </c>
      <c r="L941" s="36">
        <v>0</v>
      </c>
      <c r="M941" s="36">
        <v>0</v>
      </c>
      <c r="N941" s="36">
        <v>5616</v>
      </c>
      <c r="O941" s="36">
        <v>31</v>
      </c>
      <c r="P941" s="36">
        <v>0.55000000000000004</v>
      </c>
      <c r="Q941" s="36">
        <v>2587</v>
      </c>
      <c r="R941" s="36">
        <v>2488</v>
      </c>
      <c r="S941" s="36">
        <v>0</v>
      </c>
      <c r="T941" s="36">
        <v>0</v>
      </c>
      <c r="U941" s="36">
        <v>96.17</v>
      </c>
      <c r="V941" s="36">
        <v>95.64</v>
      </c>
      <c r="W941" s="36">
        <v>2488</v>
      </c>
      <c r="X941" s="36">
        <v>8</v>
      </c>
      <c r="Y941" s="36">
        <v>0.32</v>
      </c>
      <c r="Z941" s="36">
        <v>2266</v>
      </c>
      <c r="AA941" s="36">
        <v>2131</v>
      </c>
      <c r="AB941" s="36">
        <v>94.04</v>
      </c>
      <c r="AC941" s="36">
        <v>945</v>
      </c>
      <c r="AD941" s="36">
        <v>903</v>
      </c>
      <c r="AE941" s="36">
        <v>95.56</v>
      </c>
      <c r="AF941" s="36">
        <v>15.44</v>
      </c>
      <c r="AG941" s="36">
        <v>2.7</v>
      </c>
      <c r="AH941" s="36">
        <v>70.400000000000006</v>
      </c>
      <c r="AI941" s="36">
        <v>17.47</v>
      </c>
      <c r="AJ941" s="46">
        <f t="shared" ca="1" si="15"/>
        <v>3</v>
      </c>
      <c r="AK941" s="47">
        <v>0.63492063492063489</v>
      </c>
      <c r="AL941" s="48">
        <v>112.79319999999998</v>
      </c>
      <c r="AM941" s="1">
        <v>0</v>
      </c>
      <c r="AN941" s="1">
        <v>0</v>
      </c>
      <c r="AO941" s="1">
        <v>1</v>
      </c>
      <c r="AP941" s="1">
        <v>0</v>
      </c>
      <c r="AQ941" s="1">
        <v>0</v>
      </c>
      <c r="AR941" s="36">
        <v>0</v>
      </c>
      <c r="AS941" s="36">
        <v>1</v>
      </c>
      <c r="AT941" s="36">
        <v>0</v>
      </c>
      <c r="AU941" s="36">
        <v>3</v>
      </c>
    </row>
    <row r="942" spans="1:47">
      <c r="A942" s="50">
        <v>41913</v>
      </c>
      <c r="B942" s="36" t="s">
        <v>103</v>
      </c>
      <c r="C942" s="36" t="s">
        <v>107</v>
      </c>
      <c r="D942" s="36" t="s">
        <v>132</v>
      </c>
      <c r="E942" s="36" t="s">
        <v>108</v>
      </c>
      <c r="F942" s="36" t="s">
        <v>133</v>
      </c>
      <c r="G942" s="36">
        <v>4</v>
      </c>
      <c r="H942" s="36">
        <v>56</v>
      </c>
      <c r="I942" s="36">
        <v>23</v>
      </c>
      <c r="J942" s="36">
        <v>16.63</v>
      </c>
      <c r="K942" s="36">
        <v>2525</v>
      </c>
      <c r="L942" s="36">
        <v>0</v>
      </c>
      <c r="M942" s="36">
        <v>0</v>
      </c>
      <c r="N942" s="36">
        <v>2511</v>
      </c>
      <c r="O942" s="36">
        <v>3</v>
      </c>
      <c r="P942" s="36">
        <v>0.12</v>
      </c>
      <c r="Q942" s="36">
        <v>1204</v>
      </c>
      <c r="R942" s="36">
        <v>1175</v>
      </c>
      <c r="S942" s="36">
        <v>0</v>
      </c>
      <c r="T942" s="36">
        <v>0</v>
      </c>
      <c r="U942" s="36">
        <v>97.59</v>
      </c>
      <c r="V942" s="36">
        <v>97.47</v>
      </c>
      <c r="W942" s="36">
        <v>1175</v>
      </c>
      <c r="X942" s="36">
        <v>11</v>
      </c>
      <c r="Y942" s="36">
        <v>0.94</v>
      </c>
      <c r="Z942" s="36">
        <v>2358</v>
      </c>
      <c r="AA942" s="36">
        <v>2309</v>
      </c>
      <c r="AB942" s="36">
        <v>97.92</v>
      </c>
      <c r="AC942" s="36">
        <v>3062</v>
      </c>
      <c r="AD942" s="36">
        <v>3040</v>
      </c>
      <c r="AE942" s="36">
        <v>99.28</v>
      </c>
      <c r="AF942" s="36">
        <v>36.93</v>
      </c>
      <c r="AG942" s="36">
        <v>36.78</v>
      </c>
      <c r="AH942" s="36">
        <v>222.06</v>
      </c>
      <c r="AI942" s="36">
        <v>99.58</v>
      </c>
      <c r="AJ942" s="46">
        <f t="shared" ca="1" si="15"/>
        <v>3</v>
      </c>
      <c r="AK942" s="47">
        <v>0.57712486883525704</v>
      </c>
      <c r="AL942" s="48">
        <v>30.461200000000012</v>
      </c>
      <c r="AM942" s="1">
        <v>0</v>
      </c>
      <c r="AN942" s="1">
        <v>0</v>
      </c>
      <c r="AO942" s="1">
        <v>1</v>
      </c>
      <c r="AP942" s="1">
        <v>1</v>
      </c>
      <c r="AQ942" s="1">
        <v>4</v>
      </c>
      <c r="AR942" s="36">
        <v>0</v>
      </c>
      <c r="AS942" s="36">
        <v>1</v>
      </c>
      <c r="AT942" s="36">
        <v>2</v>
      </c>
      <c r="AU942" s="36">
        <v>6</v>
      </c>
    </row>
    <row r="943" spans="1:47">
      <c r="A943" s="50">
        <v>41913</v>
      </c>
      <c r="B943" s="36" t="s">
        <v>103</v>
      </c>
      <c r="C943" s="36" t="s">
        <v>107</v>
      </c>
      <c r="D943" s="36" t="s">
        <v>912</v>
      </c>
      <c r="E943" s="36" t="s">
        <v>108</v>
      </c>
      <c r="F943" s="36" t="s">
        <v>1450</v>
      </c>
      <c r="G943" s="36">
        <v>2</v>
      </c>
      <c r="H943" s="36">
        <v>24</v>
      </c>
      <c r="I943" s="36">
        <v>11</v>
      </c>
      <c r="J943" s="36">
        <v>6.6150000000000002</v>
      </c>
      <c r="K943" s="36">
        <v>3892</v>
      </c>
      <c r="L943" s="36">
        <v>4</v>
      </c>
      <c r="M943" s="36">
        <v>0.1</v>
      </c>
      <c r="N943" s="36">
        <v>3888</v>
      </c>
      <c r="O943" s="36">
        <v>20</v>
      </c>
      <c r="P943" s="36">
        <v>0.51</v>
      </c>
      <c r="Q943" s="36">
        <v>1028</v>
      </c>
      <c r="R943" s="36">
        <v>995</v>
      </c>
      <c r="S943" s="36">
        <v>7</v>
      </c>
      <c r="T943" s="36">
        <v>0.68</v>
      </c>
      <c r="U943" s="36">
        <v>96.79</v>
      </c>
      <c r="V943" s="36">
        <v>96.29</v>
      </c>
      <c r="W943" s="36">
        <v>995</v>
      </c>
      <c r="X943" s="36">
        <v>21</v>
      </c>
      <c r="Y943" s="36">
        <v>2.11</v>
      </c>
      <c r="Z943" s="36">
        <v>329</v>
      </c>
      <c r="AA943" s="36">
        <v>321</v>
      </c>
      <c r="AB943" s="36">
        <v>97.57</v>
      </c>
      <c r="AC943" s="36">
        <v>324</v>
      </c>
      <c r="AD943" s="36">
        <v>302</v>
      </c>
      <c r="AE943" s="36">
        <v>93.21</v>
      </c>
      <c r="AF943" s="36">
        <v>13.99</v>
      </c>
      <c r="AG943" s="36">
        <v>13.98</v>
      </c>
      <c r="AH943" s="36">
        <v>211.46</v>
      </c>
      <c r="AI943" s="36">
        <v>99.96</v>
      </c>
      <c r="AJ943" s="46">
        <f t="shared" ca="1" si="15"/>
        <v>3</v>
      </c>
      <c r="AK943" s="47">
        <v>2.151639344262295</v>
      </c>
      <c r="AL943" s="48">
        <v>38.138799999999939</v>
      </c>
      <c r="AM943" s="1">
        <v>0</v>
      </c>
      <c r="AN943" s="1">
        <v>0</v>
      </c>
      <c r="AO943" s="1">
        <v>2</v>
      </c>
      <c r="AP943" s="1">
        <v>0</v>
      </c>
      <c r="AQ943" s="1">
        <v>0</v>
      </c>
      <c r="AR943" s="36">
        <v>1</v>
      </c>
      <c r="AS943" s="36">
        <v>1</v>
      </c>
      <c r="AT943" s="36">
        <v>1</v>
      </c>
      <c r="AU943" s="36">
        <v>1</v>
      </c>
    </row>
    <row r="944" spans="1:47">
      <c r="A944" s="50">
        <v>41913</v>
      </c>
      <c r="B944" s="36" t="s">
        <v>103</v>
      </c>
      <c r="C944" s="36" t="s">
        <v>98</v>
      </c>
      <c r="D944" s="36" t="s">
        <v>1451</v>
      </c>
      <c r="E944" s="36" t="s">
        <v>109</v>
      </c>
      <c r="F944" s="36" t="s">
        <v>1452</v>
      </c>
      <c r="G944" s="36">
        <v>4</v>
      </c>
      <c r="H944" s="36">
        <v>56</v>
      </c>
      <c r="I944" s="36">
        <v>23</v>
      </c>
      <c r="J944" s="36">
        <v>16.63</v>
      </c>
      <c r="K944" s="36">
        <v>2653</v>
      </c>
      <c r="L944" s="36">
        <v>0</v>
      </c>
      <c r="M944" s="36">
        <v>0</v>
      </c>
      <c r="N944" s="36">
        <v>2653</v>
      </c>
      <c r="O944" s="36">
        <v>2</v>
      </c>
      <c r="P944" s="36">
        <v>0.08</v>
      </c>
      <c r="Q944" s="36">
        <v>1124</v>
      </c>
      <c r="R944" s="36">
        <v>1122</v>
      </c>
      <c r="S944" s="36">
        <v>0</v>
      </c>
      <c r="T944" s="36">
        <v>0</v>
      </c>
      <c r="U944" s="36">
        <v>99.82</v>
      </c>
      <c r="V944" s="36">
        <v>99.75</v>
      </c>
      <c r="W944" s="36">
        <v>1122</v>
      </c>
      <c r="X944" s="36">
        <v>26</v>
      </c>
      <c r="Y944" s="36">
        <v>2.3199999999999998</v>
      </c>
      <c r="Z944" s="36">
        <v>308</v>
      </c>
      <c r="AA944" s="36">
        <v>305</v>
      </c>
      <c r="AB944" s="36">
        <v>99.03</v>
      </c>
      <c r="AC944" s="36">
        <v>314</v>
      </c>
      <c r="AD944" s="36">
        <v>308</v>
      </c>
      <c r="AE944" s="36">
        <v>98.09</v>
      </c>
      <c r="AF944" s="36">
        <v>17.45</v>
      </c>
      <c r="AG944" s="36">
        <v>9.81</v>
      </c>
      <c r="AH944" s="36">
        <v>104.95</v>
      </c>
      <c r="AI944" s="36">
        <v>56.21</v>
      </c>
      <c r="AJ944" s="46">
        <f t="shared" ca="1" si="15"/>
        <v>3</v>
      </c>
      <c r="AK944" s="47">
        <v>2.3111111111111109</v>
      </c>
      <c r="AL944" s="48">
        <v>2.81</v>
      </c>
      <c r="AM944" s="1">
        <v>0</v>
      </c>
      <c r="AN944" s="1">
        <v>0</v>
      </c>
      <c r="AO944" s="1">
        <v>1</v>
      </c>
      <c r="AP944" s="1">
        <v>0</v>
      </c>
      <c r="AQ944" s="1">
        <v>0</v>
      </c>
      <c r="AR944" s="36">
        <v>1</v>
      </c>
      <c r="AS944" s="36">
        <v>0</v>
      </c>
      <c r="AT944" s="36">
        <v>1</v>
      </c>
      <c r="AU944" s="36">
        <v>0</v>
      </c>
    </row>
    <row r="945" spans="1:47">
      <c r="A945" s="50">
        <v>41913</v>
      </c>
      <c r="B945" s="36" t="s">
        <v>103</v>
      </c>
      <c r="C945" s="36" t="s">
        <v>98</v>
      </c>
      <c r="D945" s="36" t="s">
        <v>202</v>
      </c>
      <c r="E945" s="36" t="s">
        <v>109</v>
      </c>
      <c r="F945" s="36" t="s">
        <v>198</v>
      </c>
      <c r="G945" s="36">
        <v>2</v>
      </c>
      <c r="H945" s="36">
        <v>24</v>
      </c>
      <c r="I945" s="36">
        <v>11</v>
      </c>
      <c r="J945" s="36">
        <v>6.6150000000000002</v>
      </c>
      <c r="K945" s="36">
        <v>4849</v>
      </c>
      <c r="L945" s="36">
        <v>357</v>
      </c>
      <c r="M945" s="36">
        <v>7.36</v>
      </c>
      <c r="N945" s="36">
        <v>4492</v>
      </c>
      <c r="O945" s="36">
        <v>3</v>
      </c>
      <c r="P945" s="36">
        <v>7.0000000000000007E-2</v>
      </c>
      <c r="Q945" s="36">
        <v>726</v>
      </c>
      <c r="R945" s="36">
        <v>725</v>
      </c>
      <c r="S945" s="36">
        <v>0</v>
      </c>
      <c r="T945" s="36">
        <v>0</v>
      </c>
      <c r="U945" s="36">
        <v>99.86</v>
      </c>
      <c r="V945" s="36">
        <v>99.8</v>
      </c>
      <c r="W945" s="36">
        <v>725</v>
      </c>
      <c r="X945" s="36">
        <v>18</v>
      </c>
      <c r="Y945" s="36">
        <v>2.48</v>
      </c>
      <c r="Z945" s="36">
        <v>311</v>
      </c>
      <c r="AA945" s="36">
        <v>305</v>
      </c>
      <c r="AB945" s="36">
        <v>98.07</v>
      </c>
      <c r="AC945" s="36">
        <v>277</v>
      </c>
      <c r="AD945" s="36">
        <v>277</v>
      </c>
      <c r="AE945" s="36">
        <v>100</v>
      </c>
      <c r="AF945" s="36">
        <v>8.66</v>
      </c>
      <c r="AG945" s="36">
        <v>8.32</v>
      </c>
      <c r="AH945" s="36">
        <v>130.97999999999999</v>
      </c>
      <c r="AI945" s="36">
        <v>95.99</v>
      </c>
      <c r="AJ945" s="46">
        <f t="shared" ca="1" si="15"/>
        <v>3</v>
      </c>
      <c r="AK945" s="47">
        <v>2.5824964131994261</v>
      </c>
      <c r="AL945" s="48">
        <v>1.4520000000000206</v>
      </c>
      <c r="AM945" s="1">
        <v>0</v>
      </c>
      <c r="AN945" s="1">
        <v>0</v>
      </c>
      <c r="AO945" s="1">
        <v>1</v>
      </c>
      <c r="AP945" s="1">
        <v>4</v>
      </c>
      <c r="AQ945" s="1">
        <v>0</v>
      </c>
      <c r="AR945" s="36">
        <v>1</v>
      </c>
      <c r="AS945" s="36">
        <v>0</v>
      </c>
      <c r="AT945" s="36">
        <v>6</v>
      </c>
      <c r="AU945" s="36">
        <v>0</v>
      </c>
    </row>
    <row r="946" spans="1:47">
      <c r="A946" s="50">
        <v>41913</v>
      </c>
      <c r="B946" s="36" t="s">
        <v>103</v>
      </c>
      <c r="C946" s="36" t="s">
        <v>98</v>
      </c>
      <c r="D946" s="36" t="s">
        <v>1335</v>
      </c>
      <c r="E946" s="36" t="s">
        <v>109</v>
      </c>
      <c r="F946" s="36" t="s">
        <v>1337</v>
      </c>
      <c r="G946" s="36">
        <v>2</v>
      </c>
      <c r="H946" s="36">
        <v>24</v>
      </c>
      <c r="I946" s="36">
        <v>11</v>
      </c>
      <c r="J946" s="36">
        <v>6.6150000000000002</v>
      </c>
      <c r="K946" s="36">
        <v>2373</v>
      </c>
      <c r="L946" s="36">
        <v>0</v>
      </c>
      <c r="M946" s="36">
        <v>0</v>
      </c>
      <c r="N946" s="36">
        <v>2354</v>
      </c>
      <c r="O946" s="36">
        <v>6</v>
      </c>
      <c r="P946" s="36">
        <v>0.25</v>
      </c>
      <c r="Q946" s="36">
        <v>592</v>
      </c>
      <c r="R946" s="36">
        <v>572</v>
      </c>
      <c r="S946" s="36">
        <v>0</v>
      </c>
      <c r="T946" s="36">
        <v>0</v>
      </c>
      <c r="U946" s="36">
        <v>96.62</v>
      </c>
      <c r="V946" s="36">
        <v>96.38</v>
      </c>
      <c r="W946" s="36">
        <v>572</v>
      </c>
      <c r="X946" s="36">
        <v>4</v>
      </c>
      <c r="Y946" s="36">
        <v>0.7</v>
      </c>
      <c r="Z946" s="36">
        <v>142</v>
      </c>
      <c r="AA946" s="36">
        <v>137</v>
      </c>
      <c r="AB946" s="36">
        <v>96.48</v>
      </c>
      <c r="AC946" s="36">
        <v>152</v>
      </c>
      <c r="AD946" s="36">
        <v>143</v>
      </c>
      <c r="AE946" s="36">
        <v>94.08</v>
      </c>
      <c r="AF946" s="36">
        <v>8.09</v>
      </c>
      <c r="AG946" s="36">
        <v>8.08</v>
      </c>
      <c r="AH946" s="36">
        <v>122.33</v>
      </c>
      <c r="AI946" s="36">
        <v>99.86</v>
      </c>
      <c r="AJ946" s="46">
        <f t="shared" ca="1" si="15"/>
        <v>3</v>
      </c>
      <c r="AK946" s="47">
        <v>0.69204152249134954</v>
      </c>
      <c r="AL946" s="48">
        <v>21.430400000000027</v>
      </c>
      <c r="AM946" s="1">
        <v>0</v>
      </c>
      <c r="AN946" s="1">
        <v>0</v>
      </c>
      <c r="AO946" s="1">
        <v>1</v>
      </c>
      <c r="AP946" s="1">
        <v>0</v>
      </c>
      <c r="AQ946" s="1">
        <v>1</v>
      </c>
      <c r="AR946" s="36">
        <v>0</v>
      </c>
      <c r="AS946" s="36">
        <v>1</v>
      </c>
      <c r="AT946" s="36">
        <v>1</v>
      </c>
      <c r="AU946" s="36">
        <v>4</v>
      </c>
    </row>
    <row r="947" spans="1:47">
      <c r="A947" s="50">
        <v>41913</v>
      </c>
      <c r="B947" s="36" t="s">
        <v>103</v>
      </c>
      <c r="C947" s="36" t="s">
        <v>24</v>
      </c>
      <c r="D947" s="36" t="s">
        <v>1453</v>
      </c>
      <c r="E947" s="36" t="s">
        <v>110</v>
      </c>
      <c r="F947" s="36" t="s">
        <v>1454</v>
      </c>
      <c r="G947" s="36">
        <v>6</v>
      </c>
      <c r="H947" s="36">
        <v>96</v>
      </c>
      <c r="I947" s="36">
        <v>34</v>
      </c>
      <c r="J947" s="36">
        <v>26.44</v>
      </c>
      <c r="K947" s="36">
        <v>2237</v>
      </c>
      <c r="L947" s="36">
        <v>0</v>
      </c>
      <c r="M947" s="36">
        <v>0</v>
      </c>
      <c r="N947" s="36">
        <v>2236</v>
      </c>
      <c r="O947" s="36">
        <v>5</v>
      </c>
      <c r="P947" s="36">
        <v>0.22</v>
      </c>
      <c r="Q947" s="36">
        <v>991</v>
      </c>
      <c r="R947" s="36">
        <v>980</v>
      </c>
      <c r="S947" s="36">
        <v>4</v>
      </c>
      <c r="T947" s="36">
        <v>0.4</v>
      </c>
      <c r="U947" s="36">
        <v>98.89</v>
      </c>
      <c r="V947" s="36">
        <v>98.67</v>
      </c>
      <c r="W947" s="36">
        <v>980</v>
      </c>
      <c r="X947" s="36">
        <v>31</v>
      </c>
      <c r="Y947" s="36">
        <v>3.16</v>
      </c>
      <c r="Z947" s="36">
        <v>630</v>
      </c>
      <c r="AA947" s="36">
        <v>628</v>
      </c>
      <c r="AB947" s="36">
        <v>99.68</v>
      </c>
      <c r="AC947" s="36">
        <v>630</v>
      </c>
      <c r="AD947" s="36">
        <v>626</v>
      </c>
      <c r="AE947" s="36">
        <v>99.37</v>
      </c>
      <c r="AF947" s="36">
        <v>20.55</v>
      </c>
      <c r="AG947" s="36">
        <v>5.09</v>
      </c>
      <c r="AH947" s="36">
        <v>77.709999999999994</v>
      </c>
      <c r="AI947" s="36">
        <v>24.77</v>
      </c>
      <c r="AJ947" s="46">
        <f t="shared" ca="1" si="15"/>
        <v>3</v>
      </c>
      <c r="AK947" s="47">
        <v>3.1697341513292434</v>
      </c>
      <c r="AL947" s="48">
        <v>13.180299999999983</v>
      </c>
      <c r="AM947" s="1">
        <v>0</v>
      </c>
      <c r="AN947" s="1">
        <v>0</v>
      </c>
      <c r="AO947" s="1">
        <v>1</v>
      </c>
      <c r="AP947" s="1">
        <v>0</v>
      </c>
      <c r="AQ947" s="1">
        <v>0</v>
      </c>
      <c r="AR947" s="36">
        <v>1</v>
      </c>
      <c r="AS947" s="36">
        <v>0</v>
      </c>
      <c r="AT947" s="36">
        <v>1</v>
      </c>
      <c r="AU947" s="36">
        <v>0</v>
      </c>
    </row>
    <row r="948" spans="1:47">
      <c r="A948" s="50">
        <v>41913</v>
      </c>
      <c r="B948" s="36" t="s">
        <v>103</v>
      </c>
      <c r="C948" s="36" t="s">
        <v>24</v>
      </c>
      <c r="D948" s="36" t="s">
        <v>1453</v>
      </c>
      <c r="E948" s="36" t="s">
        <v>110</v>
      </c>
      <c r="F948" s="36" t="s">
        <v>1455</v>
      </c>
      <c r="G948" s="36">
        <v>4</v>
      </c>
      <c r="H948" s="36">
        <v>64</v>
      </c>
      <c r="I948" s="36">
        <v>22</v>
      </c>
      <c r="J948" s="36">
        <v>15.76</v>
      </c>
      <c r="K948" s="36">
        <v>1499</v>
      </c>
      <c r="L948" s="36">
        <v>0</v>
      </c>
      <c r="M948" s="36">
        <v>0</v>
      </c>
      <c r="N948" s="36">
        <v>1498</v>
      </c>
      <c r="O948" s="36">
        <v>3</v>
      </c>
      <c r="P948" s="36">
        <v>0.2</v>
      </c>
      <c r="Q948" s="36">
        <v>633</v>
      </c>
      <c r="R948" s="36">
        <v>631</v>
      </c>
      <c r="S948" s="36">
        <v>1</v>
      </c>
      <c r="T948" s="36">
        <v>0.16</v>
      </c>
      <c r="U948" s="36">
        <v>99.68</v>
      </c>
      <c r="V948" s="36">
        <v>99.48</v>
      </c>
      <c r="W948" s="36">
        <v>631</v>
      </c>
      <c r="X948" s="36">
        <v>27</v>
      </c>
      <c r="Y948" s="36">
        <v>4.28</v>
      </c>
      <c r="Z948" s="36">
        <v>957</v>
      </c>
      <c r="AA948" s="36">
        <v>955</v>
      </c>
      <c r="AB948" s="36">
        <v>99.79</v>
      </c>
      <c r="AC948" s="36">
        <v>956</v>
      </c>
      <c r="AD948" s="36">
        <v>949</v>
      </c>
      <c r="AE948" s="36">
        <v>99.27</v>
      </c>
      <c r="AF948" s="36">
        <v>14.85</v>
      </c>
      <c r="AG948" s="36">
        <v>13.39</v>
      </c>
      <c r="AH948" s="36">
        <v>94.23</v>
      </c>
      <c r="AI948" s="36">
        <v>90.15</v>
      </c>
      <c r="AJ948" s="46">
        <f t="shared" ca="1" si="15"/>
        <v>3</v>
      </c>
      <c r="AK948" s="47">
        <v>4.32</v>
      </c>
      <c r="AL948" s="48">
        <v>3.2915999999999745</v>
      </c>
      <c r="AM948" s="1">
        <v>0</v>
      </c>
      <c r="AN948" s="1">
        <v>0</v>
      </c>
      <c r="AO948" s="1">
        <v>1</v>
      </c>
      <c r="AP948" s="1">
        <v>0</v>
      </c>
      <c r="AQ948" s="1">
        <v>0</v>
      </c>
      <c r="AR948" s="36">
        <v>1</v>
      </c>
      <c r="AS948" s="36">
        <v>0</v>
      </c>
      <c r="AT948" s="36">
        <v>1</v>
      </c>
      <c r="AU948" s="36">
        <v>0</v>
      </c>
    </row>
    <row r="949" spans="1:47">
      <c r="A949" s="50">
        <v>41913</v>
      </c>
      <c r="B949" s="36" t="s">
        <v>103</v>
      </c>
      <c r="C949" s="36" t="s">
        <v>24</v>
      </c>
      <c r="D949" s="36" t="s">
        <v>1453</v>
      </c>
      <c r="E949" s="36" t="s">
        <v>110</v>
      </c>
      <c r="F949" s="36" t="s">
        <v>1456</v>
      </c>
      <c r="G949" s="36">
        <v>4</v>
      </c>
      <c r="H949" s="36">
        <v>48</v>
      </c>
      <c r="I949" s="36">
        <v>24</v>
      </c>
      <c r="J949" s="36">
        <v>17.510000000000002</v>
      </c>
      <c r="K949" s="36">
        <v>1819</v>
      </c>
      <c r="L949" s="36">
        <v>0</v>
      </c>
      <c r="M949" s="36">
        <v>0</v>
      </c>
      <c r="N949" s="36">
        <v>1818</v>
      </c>
      <c r="O949" s="36">
        <v>10</v>
      </c>
      <c r="P949" s="36">
        <v>0.55000000000000004</v>
      </c>
      <c r="Q949" s="36">
        <v>789</v>
      </c>
      <c r="R949" s="36">
        <v>777</v>
      </c>
      <c r="S949" s="36">
        <v>4</v>
      </c>
      <c r="T949" s="36">
        <v>0.51</v>
      </c>
      <c r="U949" s="36">
        <v>98.48</v>
      </c>
      <c r="V949" s="36">
        <v>97.94</v>
      </c>
      <c r="W949" s="36">
        <v>777</v>
      </c>
      <c r="X949" s="36">
        <v>33</v>
      </c>
      <c r="Y949" s="36">
        <v>4.25</v>
      </c>
      <c r="Z949" s="36">
        <v>979</v>
      </c>
      <c r="AA949" s="36">
        <v>967</v>
      </c>
      <c r="AB949" s="36">
        <v>98.77</v>
      </c>
      <c r="AC949" s="36">
        <v>980</v>
      </c>
      <c r="AD949" s="36">
        <v>974</v>
      </c>
      <c r="AE949" s="36">
        <v>99.39</v>
      </c>
      <c r="AF949" s="36">
        <v>16.579999999999998</v>
      </c>
      <c r="AG949" s="36">
        <v>15.67</v>
      </c>
      <c r="AH949" s="36">
        <v>94.66</v>
      </c>
      <c r="AI949" s="36">
        <v>94.55</v>
      </c>
      <c r="AJ949" s="46">
        <f t="shared" ca="1" si="15"/>
        <v>3</v>
      </c>
      <c r="AK949" s="47">
        <v>4.2091836734693873</v>
      </c>
      <c r="AL949" s="48">
        <v>16.253400000000017</v>
      </c>
      <c r="AM949" s="1">
        <v>0</v>
      </c>
      <c r="AN949" s="1">
        <v>0</v>
      </c>
      <c r="AO949" s="1">
        <v>2</v>
      </c>
      <c r="AP949" s="1">
        <v>0</v>
      </c>
      <c r="AQ949" s="1">
        <v>0</v>
      </c>
      <c r="AR949" s="36">
        <v>1</v>
      </c>
      <c r="AS949" s="36">
        <v>1</v>
      </c>
      <c r="AT949" s="36">
        <v>1</v>
      </c>
      <c r="AU949" s="36">
        <v>1</v>
      </c>
    </row>
    <row r="950" spans="1:47">
      <c r="A950" s="50">
        <v>41913</v>
      </c>
      <c r="B950" s="36" t="s">
        <v>103</v>
      </c>
      <c r="C950" s="36" t="s">
        <v>24</v>
      </c>
      <c r="D950" s="36" t="s">
        <v>1457</v>
      </c>
      <c r="E950" s="36" t="s">
        <v>110</v>
      </c>
      <c r="F950" s="36" t="s">
        <v>1458</v>
      </c>
      <c r="G950" s="36">
        <v>2</v>
      </c>
      <c r="H950" s="36">
        <v>32</v>
      </c>
      <c r="I950" s="36">
        <v>10</v>
      </c>
      <c r="J950" s="36">
        <v>5.8419999999999996</v>
      </c>
      <c r="K950" s="36">
        <v>436</v>
      </c>
      <c r="L950" s="36">
        <v>0</v>
      </c>
      <c r="M950" s="36">
        <v>0</v>
      </c>
      <c r="N950" s="36">
        <v>435</v>
      </c>
      <c r="O950" s="36">
        <v>1</v>
      </c>
      <c r="P950" s="36">
        <v>0.23</v>
      </c>
      <c r="Q950" s="36">
        <v>184</v>
      </c>
      <c r="R950" s="36">
        <v>181</v>
      </c>
      <c r="S950" s="36">
        <v>1</v>
      </c>
      <c r="T950" s="36">
        <v>0.54</v>
      </c>
      <c r="U950" s="36">
        <v>98.37</v>
      </c>
      <c r="V950" s="36">
        <v>98.14</v>
      </c>
      <c r="W950" s="36">
        <v>181</v>
      </c>
      <c r="X950" s="36">
        <v>8</v>
      </c>
      <c r="Y950" s="36">
        <v>4.42</v>
      </c>
      <c r="Z950" s="36">
        <v>243</v>
      </c>
      <c r="AA950" s="36">
        <v>242</v>
      </c>
      <c r="AB950" s="36">
        <v>99.59</v>
      </c>
      <c r="AC950" s="36">
        <v>292</v>
      </c>
      <c r="AD950" s="36">
        <v>268</v>
      </c>
      <c r="AE950" s="36">
        <v>91.78</v>
      </c>
      <c r="AF950" s="36">
        <v>4.72</v>
      </c>
      <c r="AG950" s="36">
        <v>2.23</v>
      </c>
      <c r="AH950" s="36">
        <v>80.81</v>
      </c>
      <c r="AI950" s="36">
        <v>47.19</v>
      </c>
      <c r="AJ950" s="46">
        <f t="shared" ca="1" si="15"/>
        <v>3</v>
      </c>
      <c r="AK950" s="47">
        <v>3.8647342995169081</v>
      </c>
      <c r="AL950" s="48">
        <v>3.4223999999999988</v>
      </c>
      <c r="AM950" s="1">
        <v>0</v>
      </c>
      <c r="AN950" s="1">
        <v>0</v>
      </c>
      <c r="AO950" s="1">
        <v>1</v>
      </c>
      <c r="AP950" s="1">
        <v>0</v>
      </c>
      <c r="AQ950" s="1">
        <v>0</v>
      </c>
      <c r="AR950" s="36">
        <v>1</v>
      </c>
      <c r="AS950" s="36">
        <v>0</v>
      </c>
      <c r="AT950" s="36">
        <v>1</v>
      </c>
      <c r="AU950" s="36">
        <v>0</v>
      </c>
    </row>
    <row r="951" spans="1:47">
      <c r="A951" s="50">
        <v>41913</v>
      </c>
      <c r="B951" s="36" t="s">
        <v>103</v>
      </c>
      <c r="C951" s="36" t="s">
        <v>24</v>
      </c>
      <c r="D951" s="36" t="s">
        <v>1457</v>
      </c>
      <c r="E951" s="36" t="s">
        <v>110</v>
      </c>
      <c r="F951" s="36" t="s">
        <v>1459</v>
      </c>
      <c r="G951" s="36">
        <v>2</v>
      </c>
      <c r="H951" s="36">
        <v>32</v>
      </c>
      <c r="I951" s="36">
        <v>10</v>
      </c>
      <c r="J951" s="36">
        <v>5.8419999999999996</v>
      </c>
      <c r="K951" s="36">
        <v>1052</v>
      </c>
      <c r="L951" s="36">
        <v>0</v>
      </c>
      <c r="M951" s="36">
        <v>0</v>
      </c>
      <c r="N951" s="36">
        <v>1051</v>
      </c>
      <c r="O951" s="36">
        <v>4</v>
      </c>
      <c r="P951" s="36">
        <v>0.38</v>
      </c>
      <c r="Q951" s="36">
        <v>269</v>
      </c>
      <c r="R951" s="36">
        <v>265</v>
      </c>
      <c r="S951" s="36">
        <v>1</v>
      </c>
      <c r="T951" s="36">
        <v>0.37</v>
      </c>
      <c r="U951" s="36">
        <v>98.51</v>
      </c>
      <c r="V951" s="36">
        <v>98.14</v>
      </c>
      <c r="W951" s="36">
        <v>265</v>
      </c>
      <c r="X951" s="36">
        <v>7</v>
      </c>
      <c r="Y951" s="36">
        <v>2.64</v>
      </c>
      <c r="Z951" s="36">
        <v>182</v>
      </c>
      <c r="AA951" s="36">
        <v>182</v>
      </c>
      <c r="AB951" s="36">
        <v>100</v>
      </c>
      <c r="AC951" s="36">
        <v>181</v>
      </c>
      <c r="AD951" s="36">
        <v>179</v>
      </c>
      <c r="AE951" s="36">
        <v>98.9</v>
      </c>
      <c r="AF951" s="36">
        <v>4.43</v>
      </c>
      <c r="AG951" s="36">
        <v>0.94</v>
      </c>
      <c r="AH951" s="36">
        <v>75.8</v>
      </c>
      <c r="AI951" s="36">
        <v>21.14</v>
      </c>
      <c r="AJ951" s="46">
        <f t="shared" ca="1" si="15"/>
        <v>3</v>
      </c>
      <c r="AK951" s="47">
        <v>2.6717557251908395</v>
      </c>
      <c r="AL951" s="48">
        <v>5.0033999999999983</v>
      </c>
      <c r="AM951" s="1">
        <v>0</v>
      </c>
      <c r="AN951" s="1">
        <v>0</v>
      </c>
      <c r="AO951" s="1">
        <v>1</v>
      </c>
      <c r="AP951" s="1">
        <v>0</v>
      </c>
      <c r="AQ951" s="1">
        <v>0</v>
      </c>
      <c r="AR951" s="36">
        <v>1</v>
      </c>
      <c r="AS951" s="36">
        <v>0</v>
      </c>
      <c r="AT951" s="36">
        <v>1</v>
      </c>
      <c r="AU951" s="36">
        <v>0</v>
      </c>
    </row>
    <row r="952" spans="1:47">
      <c r="A952" s="50">
        <v>41913</v>
      </c>
      <c r="B952" s="36" t="s">
        <v>103</v>
      </c>
      <c r="C952" s="36" t="s">
        <v>24</v>
      </c>
      <c r="D952" s="36" t="s">
        <v>1457</v>
      </c>
      <c r="E952" s="36" t="s">
        <v>110</v>
      </c>
      <c r="F952" s="36" t="s">
        <v>1460</v>
      </c>
      <c r="G952" s="36">
        <v>4</v>
      </c>
      <c r="H952" s="36">
        <v>64</v>
      </c>
      <c r="I952" s="36">
        <v>22</v>
      </c>
      <c r="J952" s="36">
        <v>15.76</v>
      </c>
      <c r="K952" s="36">
        <v>942</v>
      </c>
      <c r="L952" s="36">
        <v>0</v>
      </c>
      <c r="M952" s="36">
        <v>0</v>
      </c>
      <c r="N952" s="36">
        <v>941</v>
      </c>
      <c r="O952" s="36">
        <v>1</v>
      </c>
      <c r="P952" s="36">
        <v>0.11</v>
      </c>
      <c r="Q952" s="36">
        <v>146</v>
      </c>
      <c r="R952" s="36">
        <v>143</v>
      </c>
      <c r="S952" s="36">
        <v>1</v>
      </c>
      <c r="T952" s="36">
        <v>0.68</v>
      </c>
      <c r="U952" s="36">
        <v>97.95</v>
      </c>
      <c r="V952" s="36">
        <v>97.84</v>
      </c>
      <c r="W952" s="36">
        <v>143</v>
      </c>
      <c r="X952" s="36">
        <v>13</v>
      </c>
      <c r="Y952" s="36">
        <v>9.09</v>
      </c>
      <c r="Z952" s="36">
        <v>196</v>
      </c>
      <c r="AA952" s="36">
        <v>190</v>
      </c>
      <c r="AB952" s="36">
        <v>96.94</v>
      </c>
      <c r="AC952" s="36">
        <v>226</v>
      </c>
      <c r="AD952" s="36">
        <v>221</v>
      </c>
      <c r="AE952" s="36">
        <v>97.79</v>
      </c>
      <c r="AF952" s="36">
        <v>5.1100000000000003</v>
      </c>
      <c r="AG952" s="36">
        <v>0</v>
      </c>
      <c r="AH952" s="36">
        <v>32.46</v>
      </c>
      <c r="AI952" s="36">
        <v>0</v>
      </c>
      <c r="AJ952" s="46">
        <f t="shared" ca="1" si="15"/>
        <v>3</v>
      </c>
      <c r="AK952" s="47">
        <v>7.4712643678160928</v>
      </c>
      <c r="AL952" s="48">
        <v>3.1535999999999951</v>
      </c>
      <c r="AM952" s="1">
        <v>1</v>
      </c>
      <c r="AN952" s="1">
        <v>0</v>
      </c>
      <c r="AO952" s="1">
        <v>2</v>
      </c>
      <c r="AP952" s="1">
        <v>1</v>
      </c>
      <c r="AQ952" s="1">
        <v>0</v>
      </c>
      <c r="AR952" s="36">
        <v>1</v>
      </c>
      <c r="AS952" s="36">
        <v>0</v>
      </c>
      <c r="AT952" s="36">
        <v>1</v>
      </c>
      <c r="AU952" s="36">
        <v>0</v>
      </c>
    </row>
    <row r="953" spans="1:47">
      <c r="A953" s="50">
        <v>41913</v>
      </c>
      <c r="B953" s="36" t="s">
        <v>103</v>
      </c>
      <c r="C953" s="36" t="s">
        <v>24</v>
      </c>
      <c r="D953" s="36" t="s">
        <v>309</v>
      </c>
      <c r="E953" s="36" t="s">
        <v>110</v>
      </c>
      <c r="F953" s="36" t="s">
        <v>310</v>
      </c>
      <c r="G953" s="36">
        <v>2</v>
      </c>
      <c r="H953" s="36">
        <v>24</v>
      </c>
      <c r="I953" s="36">
        <v>11</v>
      </c>
      <c r="J953" s="36">
        <v>6.6150000000000002</v>
      </c>
      <c r="K953" s="36">
        <v>2096</v>
      </c>
      <c r="L953" s="36">
        <v>0</v>
      </c>
      <c r="M953" s="36">
        <v>0</v>
      </c>
      <c r="N953" s="36">
        <v>2095</v>
      </c>
      <c r="O953" s="36">
        <v>4</v>
      </c>
      <c r="P953" s="36">
        <v>0.19</v>
      </c>
      <c r="Q953" s="36">
        <v>817</v>
      </c>
      <c r="R953" s="36">
        <v>789</v>
      </c>
      <c r="S953" s="36">
        <v>0</v>
      </c>
      <c r="T953" s="36">
        <v>0</v>
      </c>
      <c r="U953" s="36">
        <v>96.57</v>
      </c>
      <c r="V953" s="36">
        <v>96.39</v>
      </c>
      <c r="W953" s="36">
        <v>789</v>
      </c>
      <c r="X953" s="36">
        <v>4</v>
      </c>
      <c r="Y953" s="36">
        <v>0.51</v>
      </c>
      <c r="Z953" s="36">
        <v>225</v>
      </c>
      <c r="AA953" s="36">
        <v>218</v>
      </c>
      <c r="AB953" s="36">
        <v>96.89</v>
      </c>
      <c r="AC953" s="36">
        <v>221</v>
      </c>
      <c r="AD953" s="36">
        <v>216</v>
      </c>
      <c r="AE953" s="36">
        <v>97.74</v>
      </c>
      <c r="AF953" s="36">
        <v>8.5399999999999991</v>
      </c>
      <c r="AG953" s="36">
        <v>7.98</v>
      </c>
      <c r="AH953" s="36">
        <v>129.04</v>
      </c>
      <c r="AI953" s="36">
        <v>93.44</v>
      </c>
      <c r="AJ953" s="46">
        <f t="shared" ca="1" si="15"/>
        <v>3</v>
      </c>
      <c r="AK953" s="47">
        <v>0.50825921219822112</v>
      </c>
      <c r="AL953" s="48">
        <v>29.493699999999993</v>
      </c>
      <c r="AM953" s="1">
        <v>0</v>
      </c>
      <c r="AN953" s="1">
        <v>0</v>
      </c>
      <c r="AO953" s="1">
        <v>1</v>
      </c>
      <c r="AP953" s="1">
        <v>0</v>
      </c>
      <c r="AQ953" s="1">
        <v>1</v>
      </c>
      <c r="AR953" s="36">
        <v>0</v>
      </c>
      <c r="AS953" s="36">
        <v>1</v>
      </c>
      <c r="AT953" s="36">
        <v>1</v>
      </c>
      <c r="AU953" s="36">
        <v>6</v>
      </c>
    </row>
    <row r="954" spans="1:47">
      <c r="A954" s="50">
        <v>41913</v>
      </c>
      <c r="B954" s="36" t="s">
        <v>103</v>
      </c>
      <c r="C954" s="36" t="s">
        <v>24</v>
      </c>
      <c r="D954" s="36" t="s">
        <v>309</v>
      </c>
      <c r="E954" s="36" t="s">
        <v>110</v>
      </c>
      <c r="F954" s="36" t="s">
        <v>470</v>
      </c>
      <c r="G954" s="36">
        <v>4</v>
      </c>
      <c r="H954" s="36">
        <v>56</v>
      </c>
      <c r="I954" s="36">
        <v>23</v>
      </c>
      <c r="J954" s="36">
        <v>16.63</v>
      </c>
      <c r="K954" s="36">
        <v>2031</v>
      </c>
      <c r="L954" s="36">
        <v>0</v>
      </c>
      <c r="M954" s="36">
        <v>0</v>
      </c>
      <c r="N954" s="36">
        <v>2031</v>
      </c>
      <c r="O954" s="36">
        <v>20</v>
      </c>
      <c r="P954" s="36">
        <v>0.98</v>
      </c>
      <c r="Q954" s="36">
        <v>801</v>
      </c>
      <c r="R954" s="36">
        <v>757</v>
      </c>
      <c r="S954" s="36">
        <v>0</v>
      </c>
      <c r="T954" s="36">
        <v>0</v>
      </c>
      <c r="U954" s="36">
        <v>94.51</v>
      </c>
      <c r="V954" s="36">
        <v>93.58</v>
      </c>
      <c r="W954" s="36">
        <v>757</v>
      </c>
      <c r="X954" s="36">
        <v>22</v>
      </c>
      <c r="Y954" s="36">
        <v>2.91</v>
      </c>
      <c r="Z954" s="36">
        <v>65</v>
      </c>
      <c r="AA954" s="36">
        <v>65</v>
      </c>
      <c r="AB954" s="36">
        <v>100</v>
      </c>
      <c r="AC954" s="36">
        <v>81</v>
      </c>
      <c r="AD954" s="36">
        <v>75</v>
      </c>
      <c r="AE954" s="36">
        <v>92.59</v>
      </c>
      <c r="AF954" s="36">
        <v>10.48</v>
      </c>
      <c r="AG954" s="36">
        <v>10.46</v>
      </c>
      <c r="AH954" s="36">
        <v>63.03</v>
      </c>
      <c r="AI954" s="36">
        <v>99.83</v>
      </c>
      <c r="AJ954" s="46">
        <f t="shared" ca="1" si="15"/>
        <v>3</v>
      </c>
      <c r="AK954" s="47">
        <v>2.8683181225554106</v>
      </c>
      <c r="AL954" s="48">
        <v>51.424200000000013</v>
      </c>
      <c r="AM954" s="1">
        <v>0</v>
      </c>
      <c r="AN954" s="1">
        <v>1</v>
      </c>
      <c r="AO954" s="1">
        <v>3</v>
      </c>
      <c r="AP954" s="1">
        <v>0</v>
      </c>
      <c r="AQ954" s="1">
        <v>2</v>
      </c>
      <c r="AR954" s="36">
        <v>1</v>
      </c>
      <c r="AS954" s="36">
        <v>1</v>
      </c>
      <c r="AT954" s="36">
        <v>5</v>
      </c>
      <c r="AU954" s="36">
        <v>7</v>
      </c>
    </row>
    <row r="955" spans="1:47">
      <c r="A955" s="50">
        <v>41913</v>
      </c>
      <c r="B955" s="36" t="s">
        <v>103</v>
      </c>
      <c r="C955" s="36" t="s">
        <v>24</v>
      </c>
      <c r="D955" s="36" t="s">
        <v>1461</v>
      </c>
      <c r="E955" s="36" t="s">
        <v>110</v>
      </c>
      <c r="F955" s="36" t="s">
        <v>1462</v>
      </c>
      <c r="G955" s="36">
        <v>6</v>
      </c>
      <c r="H955" s="36">
        <v>88</v>
      </c>
      <c r="I955" s="36">
        <v>35</v>
      </c>
      <c r="J955" s="36">
        <v>27.34</v>
      </c>
      <c r="K955" s="36">
        <v>3445</v>
      </c>
      <c r="L955" s="36">
        <v>0</v>
      </c>
      <c r="M955" s="36">
        <v>0</v>
      </c>
      <c r="N955" s="36">
        <v>3444</v>
      </c>
      <c r="O955" s="36">
        <v>1</v>
      </c>
      <c r="P955" s="36">
        <v>0.03</v>
      </c>
      <c r="Q955" s="36">
        <v>1313</v>
      </c>
      <c r="R955" s="36">
        <v>1308</v>
      </c>
      <c r="S955" s="36">
        <v>0</v>
      </c>
      <c r="T955" s="36">
        <v>0</v>
      </c>
      <c r="U955" s="36">
        <v>99.62</v>
      </c>
      <c r="V955" s="36">
        <v>99.59</v>
      </c>
      <c r="W955" s="36">
        <v>1308</v>
      </c>
      <c r="X955" s="36">
        <v>36</v>
      </c>
      <c r="Y955" s="36">
        <v>2.75</v>
      </c>
      <c r="Z955" s="36">
        <v>215</v>
      </c>
      <c r="AA955" s="36">
        <v>213</v>
      </c>
      <c r="AB955" s="36">
        <v>99.07</v>
      </c>
      <c r="AC955" s="36">
        <v>184</v>
      </c>
      <c r="AD955" s="36">
        <v>183</v>
      </c>
      <c r="AE955" s="36">
        <v>99.46</v>
      </c>
      <c r="AF955" s="36">
        <v>24.93</v>
      </c>
      <c r="AG955" s="36">
        <v>10.93</v>
      </c>
      <c r="AH955" s="36">
        <v>91.18</v>
      </c>
      <c r="AI955" s="36">
        <v>43.83</v>
      </c>
      <c r="AJ955" s="46">
        <f t="shared" ca="1" si="15"/>
        <v>3</v>
      </c>
      <c r="AK955" s="47">
        <v>2.8169014084507045</v>
      </c>
      <c r="AL955" s="48">
        <v>5.3832999999999549</v>
      </c>
      <c r="AM955" s="1">
        <v>0</v>
      </c>
      <c r="AN955" s="1">
        <v>0</v>
      </c>
      <c r="AO955" s="1">
        <v>1</v>
      </c>
      <c r="AP955" s="1">
        <v>0</v>
      </c>
      <c r="AQ955" s="1">
        <v>0</v>
      </c>
      <c r="AR955" s="36">
        <v>1</v>
      </c>
      <c r="AS955" s="36">
        <v>0</v>
      </c>
      <c r="AT955" s="36">
        <v>1</v>
      </c>
      <c r="AU955" s="36">
        <v>0</v>
      </c>
    </row>
    <row r="956" spans="1:47">
      <c r="A956" s="50">
        <v>41913</v>
      </c>
      <c r="B956" s="36" t="s">
        <v>103</v>
      </c>
      <c r="C956" s="36" t="s">
        <v>24</v>
      </c>
      <c r="D956" s="36" t="s">
        <v>1461</v>
      </c>
      <c r="E956" s="36" t="s">
        <v>110</v>
      </c>
      <c r="F956" s="36" t="s">
        <v>1463</v>
      </c>
      <c r="G956" s="36">
        <v>6</v>
      </c>
      <c r="H956" s="36">
        <v>88</v>
      </c>
      <c r="I956" s="36">
        <v>35</v>
      </c>
      <c r="J956" s="36">
        <v>27.34</v>
      </c>
      <c r="K956" s="36">
        <v>4548</v>
      </c>
      <c r="L956" s="36">
        <v>0</v>
      </c>
      <c r="M956" s="36">
        <v>0</v>
      </c>
      <c r="N956" s="36">
        <v>4546</v>
      </c>
      <c r="O956" s="36">
        <v>46</v>
      </c>
      <c r="P956" s="36">
        <v>1.01</v>
      </c>
      <c r="Q956" s="36">
        <v>1105</v>
      </c>
      <c r="R956" s="36">
        <v>1095</v>
      </c>
      <c r="S956" s="36">
        <v>6</v>
      </c>
      <c r="T956" s="36">
        <v>0.54</v>
      </c>
      <c r="U956" s="36">
        <v>99.1</v>
      </c>
      <c r="V956" s="36">
        <v>98.09</v>
      </c>
      <c r="W956" s="36">
        <v>1095</v>
      </c>
      <c r="X956" s="36">
        <v>27</v>
      </c>
      <c r="Y956" s="36">
        <v>2.4700000000000002</v>
      </c>
      <c r="Z956" s="36">
        <v>762</v>
      </c>
      <c r="AA956" s="36">
        <v>746</v>
      </c>
      <c r="AB956" s="36">
        <v>97.9</v>
      </c>
      <c r="AC956" s="36">
        <v>784</v>
      </c>
      <c r="AD956" s="36">
        <v>762</v>
      </c>
      <c r="AE956" s="36">
        <v>97.19</v>
      </c>
      <c r="AF956" s="36">
        <v>21.39</v>
      </c>
      <c r="AG956" s="36">
        <v>5.8</v>
      </c>
      <c r="AH956" s="36">
        <v>78.25</v>
      </c>
      <c r="AI956" s="36">
        <v>27.12</v>
      </c>
      <c r="AJ956" s="46">
        <f t="shared" ca="1" si="15"/>
        <v>3</v>
      </c>
      <c r="AK956" s="47">
        <v>2.4302430243024302</v>
      </c>
      <c r="AL956" s="48">
        <v>21.10549999999996</v>
      </c>
      <c r="AM956" s="1">
        <v>0</v>
      </c>
      <c r="AN956" s="1">
        <v>0</v>
      </c>
      <c r="AO956" s="1">
        <v>1</v>
      </c>
      <c r="AP956" s="1">
        <v>0</v>
      </c>
      <c r="AQ956" s="1">
        <v>0</v>
      </c>
      <c r="AR956" s="36">
        <v>1</v>
      </c>
      <c r="AS956" s="36">
        <v>0</v>
      </c>
      <c r="AT956" s="36">
        <v>1</v>
      </c>
      <c r="AU956" s="36">
        <v>0</v>
      </c>
    </row>
    <row r="957" spans="1:47">
      <c r="A957" s="50">
        <v>41913</v>
      </c>
      <c r="B957" s="36" t="s">
        <v>103</v>
      </c>
      <c r="C957" s="36" t="s">
        <v>24</v>
      </c>
      <c r="D957" s="36" t="s">
        <v>1461</v>
      </c>
      <c r="E957" s="36" t="s">
        <v>110</v>
      </c>
      <c r="F957" s="36" t="s">
        <v>1464</v>
      </c>
      <c r="G957" s="36">
        <v>4</v>
      </c>
      <c r="H957" s="36">
        <v>56</v>
      </c>
      <c r="I957" s="36">
        <v>23</v>
      </c>
      <c r="J957" s="36">
        <v>16.63</v>
      </c>
      <c r="K957" s="36">
        <v>551</v>
      </c>
      <c r="L957" s="36">
        <v>0</v>
      </c>
      <c r="M957" s="36">
        <v>0</v>
      </c>
      <c r="N957" s="36">
        <v>550</v>
      </c>
      <c r="O957" s="36">
        <v>0</v>
      </c>
      <c r="P957" s="36">
        <v>0</v>
      </c>
      <c r="Q957" s="36">
        <v>264</v>
      </c>
      <c r="R957" s="36">
        <v>264</v>
      </c>
      <c r="S957" s="36">
        <v>0</v>
      </c>
      <c r="T957" s="36">
        <v>0</v>
      </c>
      <c r="U957" s="36">
        <v>100</v>
      </c>
      <c r="V957" s="36">
        <v>100</v>
      </c>
      <c r="W957" s="36">
        <v>264</v>
      </c>
      <c r="X957" s="36">
        <v>6</v>
      </c>
      <c r="Y957" s="36">
        <v>2.27</v>
      </c>
      <c r="Z957" s="36">
        <v>184</v>
      </c>
      <c r="AA957" s="36">
        <v>182</v>
      </c>
      <c r="AB957" s="36">
        <v>98.91</v>
      </c>
      <c r="AC957" s="36">
        <v>216</v>
      </c>
      <c r="AD957" s="36">
        <v>204</v>
      </c>
      <c r="AE957" s="36">
        <v>94.44</v>
      </c>
      <c r="AF957" s="36">
        <v>4.78</v>
      </c>
      <c r="AG957" s="36">
        <v>0</v>
      </c>
      <c r="AH957" s="36">
        <v>28.76</v>
      </c>
      <c r="AI957" s="36">
        <v>0</v>
      </c>
      <c r="AJ957" s="46">
        <f t="shared" ca="1" si="15"/>
        <v>3</v>
      </c>
      <c r="AK957" s="47">
        <v>2.0979020979020979</v>
      </c>
      <c r="AL957" s="48">
        <v>0</v>
      </c>
      <c r="AM957" s="1">
        <v>0</v>
      </c>
      <c r="AN957" s="1">
        <v>0</v>
      </c>
      <c r="AO957" s="1">
        <v>1</v>
      </c>
      <c r="AP957" s="1">
        <v>0</v>
      </c>
      <c r="AQ957" s="1">
        <v>0</v>
      </c>
      <c r="AR957" s="36">
        <v>1</v>
      </c>
      <c r="AS957" s="36">
        <v>0</v>
      </c>
      <c r="AT957" s="36">
        <v>1</v>
      </c>
      <c r="AU957" s="36">
        <v>0</v>
      </c>
    </row>
    <row r="958" spans="1:47">
      <c r="A958" s="50">
        <v>41913</v>
      </c>
      <c r="B958" s="36" t="s">
        <v>103</v>
      </c>
      <c r="C958" s="36" t="s">
        <v>24</v>
      </c>
      <c r="D958" s="36" t="s">
        <v>1465</v>
      </c>
      <c r="E958" s="36" t="s">
        <v>110</v>
      </c>
      <c r="F958" s="36" t="s">
        <v>1466</v>
      </c>
      <c r="G958" s="36">
        <v>5</v>
      </c>
      <c r="H958" s="36">
        <v>80</v>
      </c>
      <c r="I958" s="36">
        <v>28</v>
      </c>
      <c r="J958" s="36">
        <v>21.04</v>
      </c>
      <c r="K958" s="36">
        <v>1543</v>
      </c>
      <c r="L958" s="36">
        <v>0</v>
      </c>
      <c r="M958" s="36">
        <v>0</v>
      </c>
      <c r="N958" s="36">
        <v>1541</v>
      </c>
      <c r="O958" s="36">
        <v>3</v>
      </c>
      <c r="P958" s="36">
        <v>0.19</v>
      </c>
      <c r="Q958" s="36">
        <v>637</v>
      </c>
      <c r="R958" s="36">
        <v>628</v>
      </c>
      <c r="S958" s="36">
        <v>4</v>
      </c>
      <c r="T958" s="36">
        <v>0.63</v>
      </c>
      <c r="U958" s="36">
        <v>98.59</v>
      </c>
      <c r="V958" s="36">
        <v>98.4</v>
      </c>
      <c r="W958" s="36">
        <v>628</v>
      </c>
      <c r="X958" s="36">
        <v>26</v>
      </c>
      <c r="Y958" s="36">
        <v>4.1399999999999997</v>
      </c>
      <c r="Z958" s="36">
        <v>1033</v>
      </c>
      <c r="AA958" s="36">
        <v>1019</v>
      </c>
      <c r="AB958" s="36">
        <v>98.64</v>
      </c>
      <c r="AC958" s="36">
        <v>1141</v>
      </c>
      <c r="AD958" s="36">
        <v>1135</v>
      </c>
      <c r="AE958" s="36">
        <v>99.47</v>
      </c>
      <c r="AF958" s="36">
        <v>18.2</v>
      </c>
      <c r="AG958" s="36">
        <v>5.66</v>
      </c>
      <c r="AH958" s="36">
        <v>86.52</v>
      </c>
      <c r="AI958" s="36">
        <v>31.12</v>
      </c>
      <c r="AJ958" s="46">
        <f t="shared" ca="1" si="15"/>
        <v>3</v>
      </c>
      <c r="AK958" s="47">
        <v>3.4946236559139781</v>
      </c>
      <c r="AL958" s="48">
        <v>10.191999999999965</v>
      </c>
      <c r="AM958" s="1">
        <v>0</v>
      </c>
      <c r="AN958" s="1">
        <v>0</v>
      </c>
      <c r="AO958" s="1">
        <v>1</v>
      </c>
      <c r="AP958" s="1">
        <v>0</v>
      </c>
      <c r="AQ958" s="1">
        <v>0</v>
      </c>
      <c r="AR958" s="36">
        <v>1</v>
      </c>
      <c r="AS958" s="36">
        <v>0</v>
      </c>
      <c r="AT958" s="36">
        <v>1</v>
      </c>
      <c r="AU958" s="36">
        <v>0</v>
      </c>
    </row>
    <row r="959" spans="1:47">
      <c r="A959" s="50">
        <v>41913</v>
      </c>
      <c r="B959" s="36" t="s">
        <v>103</v>
      </c>
      <c r="C959" s="36" t="s">
        <v>24</v>
      </c>
      <c r="D959" s="36" t="s">
        <v>1465</v>
      </c>
      <c r="E959" s="36" t="s">
        <v>110</v>
      </c>
      <c r="F959" s="36" t="s">
        <v>1467</v>
      </c>
      <c r="G959" s="36">
        <v>4</v>
      </c>
      <c r="H959" s="36">
        <v>64</v>
      </c>
      <c r="I959" s="36">
        <v>22</v>
      </c>
      <c r="J959" s="36">
        <v>15.76</v>
      </c>
      <c r="K959" s="36">
        <v>2828</v>
      </c>
      <c r="L959" s="36">
        <v>0</v>
      </c>
      <c r="M959" s="36">
        <v>0</v>
      </c>
      <c r="N959" s="36">
        <v>2826</v>
      </c>
      <c r="O959" s="36">
        <v>4</v>
      </c>
      <c r="P959" s="36">
        <v>0.14000000000000001</v>
      </c>
      <c r="Q959" s="36">
        <v>749</v>
      </c>
      <c r="R959" s="36">
        <v>740</v>
      </c>
      <c r="S959" s="36">
        <v>2</v>
      </c>
      <c r="T959" s="36">
        <v>0.27</v>
      </c>
      <c r="U959" s="36">
        <v>98.8</v>
      </c>
      <c r="V959" s="36">
        <v>98.66</v>
      </c>
      <c r="W959" s="36">
        <v>740</v>
      </c>
      <c r="X959" s="36">
        <v>17</v>
      </c>
      <c r="Y959" s="36">
        <v>2.2999999999999998</v>
      </c>
      <c r="Z959" s="36">
        <v>811</v>
      </c>
      <c r="AA959" s="36">
        <v>807</v>
      </c>
      <c r="AB959" s="36">
        <v>99.51</v>
      </c>
      <c r="AC959" s="36">
        <v>455</v>
      </c>
      <c r="AD959" s="36">
        <v>447</v>
      </c>
      <c r="AE959" s="36">
        <v>98.24</v>
      </c>
      <c r="AF959" s="36">
        <v>5.58</v>
      </c>
      <c r="AG959" s="36">
        <v>0</v>
      </c>
      <c r="AH959" s="36">
        <v>35.39</v>
      </c>
      <c r="AI959" s="36">
        <v>0</v>
      </c>
      <c r="AJ959" s="46">
        <f t="shared" ca="1" si="15"/>
        <v>3</v>
      </c>
      <c r="AK959" s="47">
        <v>4.4736842105263159</v>
      </c>
      <c r="AL959" s="48">
        <v>10.036600000000027</v>
      </c>
      <c r="AM959" s="1">
        <v>0</v>
      </c>
      <c r="AN959" s="1">
        <v>0</v>
      </c>
      <c r="AO959" s="1">
        <v>1</v>
      </c>
      <c r="AP959" s="1">
        <v>0</v>
      </c>
      <c r="AQ959" s="1">
        <v>0</v>
      </c>
      <c r="AR959" s="36">
        <v>1</v>
      </c>
      <c r="AS959" s="36">
        <v>0</v>
      </c>
      <c r="AT959" s="36">
        <v>1</v>
      </c>
      <c r="AU959" s="36">
        <v>0</v>
      </c>
    </row>
    <row r="960" spans="1:47">
      <c r="A960" s="50">
        <v>41913</v>
      </c>
      <c r="B960" s="36" t="s">
        <v>103</v>
      </c>
      <c r="C960" s="36" t="s">
        <v>24</v>
      </c>
      <c r="D960" s="36" t="s">
        <v>1465</v>
      </c>
      <c r="E960" s="36" t="s">
        <v>110</v>
      </c>
      <c r="F960" s="36" t="s">
        <v>1468</v>
      </c>
      <c r="G960" s="36">
        <v>3</v>
      </c>
      <c r="H960" s="36">
        <v>40</v>
      </c>
      <c r="I960" s="36">
        <v>17</v>
      </c>
      <c r="J960" s="36">
        <v>11.49</v>
      </c>
      <c r="K960" s="36">
        <v>1349</v>
      </c>
      <c r="L960" s="36">
        <v>0</v>
      </c>
      <c r="M960" s="36">
        <v>0</v>
      </c>
      <c r="N960" s="36">
        <v>1348</v>
      </c>
      <c r="O960" s="36">
        <v>3</v>
      </c>
      <c r="P960" s="36">
        <v>0.22</v>
      </c>
      <c r="Q960" s="36">
        <v>487</v>
      </c>
      <c r="R960" s="36">
        <v>478</v>
      </c>
      <c r="S960" s="36">
        <v>4</v>
      </c>
      <c r="T960" s="36">
        <v>0.82</v>
      </c>
      <c r="U960" s="36">
        <v>98.15</v>
      </c>
      <c r="V960" s="36">
        <v>97.93</v>
      </c>
      <c r="W960" s="36">
        <v>478</v>
      </c>
      <c r="X960" s="36">
        <v>16</v>
      </c>
      <c r="Y960" s="36">
        <v>3.35</v>
      </c>
      <c r="Z960" s="36">
        <v>440</v>
      </c>
      <c r="AA960" s="36">
        <v>433</v>
      </c>
      <c r="AB960" s="36">
        <v>98.41</v>
      </c>
      <c r="AC960" s="36">
        <v>500</v>
      </c>
      <c r="AD960" s="36">
        <v>490</v>
      </c>
      <c r="AE960" s="36">
        <v>98</v>
      </c>
      <c r="AF960" s="36">
        <v>11.47</v>
      </c>
      <c r="AG960" s="36">
        <v>10.31</v>
      </c>
      <c r="AH960" s="36">
        <v>99.81</v>
      </c>
      <c r="AI960" s="36">
        <v>89.95</v>
      </c>
      <c r="AJ960" s="46">
        <f t="shared" ca="1" si="15"/>
        <v>3</v>
      </c>
      <c r="AK960" s="47">
        <v>2.990654205607477</v>
      </c>
      <c r="AL960" s="48">
        <v>10.080899999999968</v>
      </c>
      <c r="AM960" s="1">
        <v>0</v>
      </c>
      <c r="AN960" s="1">
        <v>0</v>
      </c>
      <c r="AO960" s="1">
        <v>2</v>
      </c>
      <c r="AP960" s="1">
        <v>0</v>
      </c>
      <c r="AQ960" s="1">
        <v>0</v>
      </c>
      <c r="AR960" s="36">
        <v>1</v>
      </c>
      <c r="AS960" s="36">
        <v>1</v>
      </c>
      <c r="AT960" s="36">
        <v>1</v>
      </c>
      <c r="AU960" s="36">
        <v>1</v>
      </c>
    </row>
    <row r="961" spans="1:47">
      <c r="A961" s="50">
        <v>41913</v>
      </c>
      <c r="B961" s="36" t="s">
        <v>103</v>
      </c>
      <c r="C961" s="36" t="s">
        <v>24</v>
      </c>
      <c r="D961" s="36" t="s">
        <v>1469</v>
      </c>
      <c r="E961" s="36" t="s">
        <v>110</v>
      </c>
      <c r="F961" s="36" t="s">
        <v>1470</v>
      </c>
      <c r="G961" s="36">
        <v>2</v>
      </c>
      <c r="H961" s="36">
        <v>40</v>
      </c>
      <c r="I961" s="36">
        <v>9</v>
      </c>
      <c r="J961" s="36">
        <v>5.0839999999999996</v>
      </c>
      <c r="K961" s="36">
        <v>1775</v>
      </c>
      <c r="L961" s="36">
        <v>0</v>
      </c>
      <c r="M961" s="36">
        <v>0</v>
      </c>
      <c r="N961" s="36">
        <v>1775</v>
      </c>
      <c r="O961" s="36">
        <v>5</v>
      </c>
      <c r="P961" s="36">
        <v>0.28000000000000003</v>
      </c>
      <c r="Q961" s="36">
        <v>901</v>
      </c>
      <c r="R961" s="36">
        <v>875</v>
      </c>
      <c r="S961" s="36">
        <v>3</v>
      </c>
      <c r="T961" s="36">
        <v>0.33</v>
      </c>
      <c r="U961" s="36">
        <v>97.11</v>
      </c>
      <c r="V961" s="36">
        <v>96.84</v>
      </c>
      <c r="W961" s="36">
        <v>875</v>
      </c>
      <c r="X961" s="36">
        <v>5</v>
      </c>
      <c r="Y961" s="36">
        <v>0.56999999999999995</v>
      </c>
      <c r="Z961" s="36">
        <v>83</v>
      </c>
      <c r="AA961" s="36">
        <v>82</v>
      </c>
      <c r="AB961" s="36">
        <v>98.8</v>
      </c>
      <c r="AC961" s="36">
        <v>78</v>
      </c>
      <c r="AD961" s="36">
        <v>77</v>
      </c>
      <c r="AE961" s="36">
        <v>98.72</v>
      </c>
      <c r="AF961" s="36">
        <v>10.119999999999999</v>
      </c>
      <c r="AG961" s="36">
        <v>10.11</v>
      </c>
      <c r="AH961" s="36">
        <v>199.08</v>
      </c>
      <c r="AI961" s="36">
        <v>99.93</v>
      </c>
      <c r="AJ961" s="46">
        <f t="shared" ca="1" si="15"/>
        <v>3</v>
      </c>
      <c r="AK961" s="47">
        <v>0.57471264367816088</v>
      </c>
      <c r="AL961" s="48">
        <v>28.47159999999997</v>
      </c>
      <c r="AM961" s="1">
        <v>0</v>
      </c>
      <c r="AN961" s="1">
        <v>0</v>
      </c>
      <c r="AO961" s="1">
        <v>1</v>
      </c>
      <c r="AP961" s="1">
        <v>0</v>
      </c>
      <c r="AQ961" s="1">
        <v>0</v>
      </c>
      <c r="AR961" s="36">
        <v>0</v>
      </c>
      <c r="AS961" s="36">
        <v>1</v>
      </c>
      <c r="AT961" s="36">
        <v>0</v>
      </c>
      <c r="AU961" s="36">
        <v>1</v>
      </c>
    </row>
    <row r="962" spans="1:47">
      <c r="A962" s="50">
        <v>41913</v>
      </c>
      <c r="B962" s="36" t="s">
        <v>103</v>
      </c>
      <c r="C962" s="36" t="s">
        <v>24</v>
      </c>
      <c r="D962" s="36" t="s">
        <v>955</v>
      </c>
      <c r="E962" s="36" t="s">
        <v>110</v>
      </c>
      <c r="F962" s="36" t="s">
        <v>1471</v>
      </c>
      <c r="G962" s="36">
        <v>2</v>
      </c>
      <c r="H962" s="36">
        <v>24</v>
      </c>
      <c r="I962" s="36">
        <v>11</v>
      </c>
      <c r="J962" s="36">
        <v>6.6150000000000002</v>
      </c>
      <c r="K962" s="36">
        <v>2447</v>
      </c>
      <c r="L962" s="36">
        <v>0</v>
      </c>
      <c r="M962" s="36">
        <v>0</v>
      </c>
      <c r="N962" s="36">
        <v>2447</v>
      </c>
      <c r="O962" s="36">
        <v>19</v>
      </c>
      <c r="P962" s="36">
        <v>0.78</v>
      </c>
      <c r="Q962" s="36">
        <v>661</v>
      </c>
      <c r="R962" s="36">
        <v>652</v>
      </c>
      <c r="S962" s="36">
        <v>0</v>
      </c>
      <c r="T962" s="36">
        <v>0</v>
      </c>
      <c r="U962" s="36">
        <v>98.64</v>
      </c>
      <c r="V962" s="36">
        <v>97.87</v>
      </c>
      <c r="W962" s="36">
        <v>652</v>
      </c>
      <c r="X962" s="36">
        <v>2</v>
      </c>
      <c r="Y962" s="36">
        <v>0.31</v>
      </c>
      <c r="Z962" s="36">
        <v>151</v>
      </c>
      <c r="AA962" s="36">
        <v>133</v>
      </c>
      <c r="AB962" s="36">
        <v>88.08</v>
      </c>
      <c r="AC962" s="36">
        <v>145</v>
      </c>
      <c r="AD962" s="36">
        <v>144</v>
      </c>
      <c r="AE962" s="36">
        <v>99.31</v>
      </c>
      <c r="AF962" s="36">
        <v>8.24</v>
      </c>
      <c r="AG962" s="36">
        <v>8.16</v>
      </c>
      <c r="AH962" s="36">
        <v>124.5</v>
      </c>
      <c r="AI962" s="36">
        <v>99.08</v>
      </c>
      <c r="AJ962" s="46">
        <f t="shared" ref="AJ962:AJ1025" ca="1" si="16">DAY(TODAY()-DAY(A962))</f>
        <v>3</v>
      </c>
      <c r="AK962" s="47">
        <v>0.30165912518853699</v>
      </c>
      <c r="AL962" s="48">
        <v>14.079299999999972</v>
      </c>
      <c r="AM962" s="1">
        <v>0</v>
      </c>
      <c r="AN962" s="1">
        <v>0</v>
      </c>
      <c r="AO962" s="1">
        <v>1</v>
      </c>
      <c r="AP962" s="1">
        <v>0</v>
      </c>
      <c r="AQ962" s="1">
        <v>0</v>
      </c>
      <c r="AR962" s="36">
        <v>0</v>
      </c>
      <c r="AS962" s="36">
        <v>1</v>
      </c>
      <c r="AT962" s="36">
        <v>0</v>
      </c>
      <c r="AU962" s="36">
        <v>1</v>
      </c>
    </row>
    <row r="963" spans="1:47">
      <c r="A963" s="50">
        <v>41913</v>
      </c>
      <c r="B963" s="36" t="s">
        <v>103</v>
      </c>
      <c r="C963" s="36" t="s">
        <v>24</v>
      </c>
      <c r="D963" s="36" t="s">
        <v>196</v>
      </c>
      <c r="E963" s="36" t="s">
        <v>110</v>
      </c>
      <c r="F963" s="36" t="s">
        <v>1472</v>
      </c>
      <c r="G963" s="36">
        <v>6</v>
      </c>
      <c r="H963" s="36">
        <v>112</v>
      </c>
      <c r="I963" s="36">
        <v>32</v>
      </c>
      <c r="J963" s="36">
        <v>24.63</v>
      </c>
      <c r="K963" s="36">
        <v>1192</v>
      </c>
      <c r="L963" s="36">
        <v>0</v>
      </c>
      <c r="M963" s="36">
        <v>0</v>
      </c>
      <c r="N963" s="36">
        <v>1191</v>
      </c>
      <c r="O963" s="36">
        <v>1</v>
      </c>
      <c r="P963" s="36">
        <v>0.08</v>
      </c>
      <c r="Q963" s="36">
        <v>430</v>
      </c>
      <c r="R963" s="36">
        <v>428</v>
      </c>
      <c r="S963" s="36">
        <v>0</v>
      </c>
      <c r="T963" s="36">
        <v>0</v>
      </c>
      <c r="U963" s="36">
        <v>99.53</v>
      </c>
      <c r="V963" s="36">
        <v>99.45</v>
      </c>
      <c r="W963" s="36">
        <v>428</v>
      </c>
      <c r="X963" s="36">
        <v>29</v>
      </c>
      <c r="Y963" s="36">
        <v>6.78</v>
      </c>
      <c r="Z963" s="36">
        <v>680</v>
      </c>
      <c r="AA963" s="36">
        <v>677</v>
      </c>
      <c r="AB963" s="36">
        <v>99.56</v>
      </c>
      <c r="AC963" s="36">
        <v>876</v>
      </c>
      <c r="AD963" s="36">
        <v>868</v>
      </c>
      <c r="AE963" s="36">
        <v>99.09</v>
      </c>
      <c r="AF963" s="36">
        <v>15.89</v>
      </c>
      <c r="AG963" s="36">
        <v>1.83</v>
      </c>
      <c r="AH963" s="36">
        <v>64.510000000000005</v>
      </c>
      <c r="AI963" s="36">
        <v>11.49</v>
      </c>
      <c r="AJ963" s="46">
        <f t="shared" ca="1" si="16"/>
        <v>3</v>
      </c>
      <c r="AK963" s="47">
        <v>4.6849757673667201</v>
      </c>
      <c r="AL963" s="48">
        <v>2.3649999999999878</v>
      </c>
      <c r="AM963" s="1">
        <v>0</v>
      </c>
      <c r="AN963" s="1">
        <v>0</v>
      </c>
      <c r="AO963" s="1">
        <v>1</v>
      </c>
      <c r="AP963" s="1">
        <v>0</v>
      </c>
      <c r="AQ963" s="1">
        <v>0</v>
      </c>
      <c r="AR963" s="36">
        <v>1</v>
      </c>
      <c r="AS963" s="36">
        <v>0</v>
      </c>
      <c r="AT963" s="36">
        <v>1</v>
      </c>
      <c r="AU963" s="36">
        <v>0</v>
      </c>
    </row>
    <row r="964" spans="1:47">
      <c r="A964" s="50">
        <v>41913</v>
      </c>
      <c r="B964" s="36" t="s">
        <v>103</v>
      </c>
      <c r="C964" s="36" t="s">
        <v>24</v>
      </c>
      <c r="D964" s="36" t="s">
        <v>196</v>
      </c>
      <c r="E964" s="36" t="s">
        <v>110</v>
      </c>
      <c r="F964" s="36" t="s">
        <v>197</v>
      </c>
      <c r="G964" s="36">
        <v>4</v>
      </c>
      <c r="H964" s="36">
        <v>56</v>
      </c>
      <c r="I964" s="36">
        <v>23</v>
      </c>
      <c r="J964" s="36">
        <v>16.63</v>
      </c>
      <c r="K964" s="36">
        <v>2523</v>
      </c>
      <c r="L964" s="36">
        <v>0</v>
      </c>
      <c r="M964" s="36">
        <v>0</v>
      </c>
      <c r="N964" s="36">
        <v>2510</v>
      </c>
      <c r="O964" s="36">
        <v>0</v>
      </c>
      <c r="P964" s="36">
        <v>0</v>
      </c>
      <c r="Q964" s="36">
        <v>902</v>
      </c>
      <c r="R964" s="36">
        <v>893</v>
      </c>
      <c r="S964" s="36">
        <v>0</v>
      </c>
      <c r="T964" s="36">
        <v>0</v>
      </c>
      <c r="U964" s="36">
        <v>99</v>
      </c>
      <c r="V964" s="36">
        <v>99</v>
      </c>
      <c r="W964" s="36">
        <v>893</v>
      </c>
      <c r="X964" s="36">
        <v>34</v>
      </c>
      <c r="Y964" s="36">
        <v>3.81</v>
      </c>
      <c r="Z964" s="36">
        <v>458</v>
      </c>
      <c r="AA964" s="36">
        <v>452</v>
      </c>
      <c r="AB964" s="36">
        <v>98.69</v>
      </c>
      <c r="AC964" s="36">
        <v>513</v>
      </c>
      <c r="AD964" s="36">
        <v>500</v>
      </c>
      <c r="AE964" s="36">
        <v>97.47</v>
      </c>
      <c r="AF964" s="36">
        <v>21.81</v>
      </c>
      <c r="AG964" s="36">
        <v>21.05</v>
      </c>
      <c r="AH964" s="36">
        <v>131.12</v>
      </c>
      <c r="AI964" s="36">
        <v>96.52</v>
      </c>
      <c r="AJ964" s="46">
        <f t="shared" ca="1" si="16"/>
        <v>3</v>
      </c>
      <c r="AK964" s="47">
        <v>3.6131774707757707</v>
      </c>
      <c r="AL964" s="48">
        <v>9.02</v>
      </c>
      <c r="AM964" s="1">
        <v>0</v>
      </c>
      <c r="AN964" s="1">
        <v>0</v>
      </c>
      <c r="AO964" s="1">
        <v>1</v>
      </c>
      <c r="AP964" s="1">
        <v>0</v>
      </c>
      <c r="AQ964" s="1">
        <v>1</v>
      </c>
      <c r="AR964" s="36">
        <v>1</v>
      </c>
      <c r="AS964" s="36">
        <v>0</v>
      </c>
      <c r="AT964" s="36">
        <v>1</v>
      </c>
      <c r="AU964" s="36">
        <v>2</v>
      </c>
    </row>
    <row r="965" spans="1:47">
      <c r="A965" s="50">
        <v>41913</v>
      </c>
      <c r="B965" s="36" t="s">
        <v>103</v>
      </c>
      <c r="C965" s="36" t="s">
        <v>24</v>
      </c>
      <c r="D965" s="36" t="s">
        <v>196</v>
      </c>
      <c r="E965" s="36" t="s">
        <v>110</v>
      </c>
      <c r="F965" s="36" t="s">
        <v>1473</v>
      </c>
      <c r="G965" s="36">
        <v>8</v>
      </c>
      <c r="H965" s="36">
        <v>104</v>
      </c>
      <c r="I965" s="36">
        <v>49</v>
      </c>
      <c r="J965" s="36">
        <v>40.26</v>
      </c>
      <c r="K965" s="36">
        <v>2657</v>
      </c>
      <c r="L965" s="36">
        <v>0</v>
      </c>
      <c r="M965" s="36">
        <v>0</v>
      </c>
      <c r="N965" s="36">
        <v>2657</v>
      </c>
      <c r="O965" s="36">
        <v>1</v>
      </c>
      <c r="P965" s="36">
        <v>0.04</v>
      </c>
      <c r="Q965" s="36">
        <v>1009</v>
      </c>
      <c r="R965" s="36">
        <v>1000</v>
      </c>
      <c r="S965" s="36">
        <v>4</v>
      </c>
      <c r="T965" s="36">
        <v>0.4</v>
      </c>
      <c r="U965" s="36">
        <v>99.11</v>
      </c>
      <c r="V965" s="36">
        <v>99.07</v>
      </c>
      <c r="W965" s="36">
        <v>1000</v>
      </c>
      <c r="X965" s="36">
        <v>35</v>
      </c>
      <c r="Y965" s="36">
        <v>3.5</v>
      </c>
      <c r="Z965" s="36">
        <v>633</v>
      </c>
      <c r="AA965" s="36">
        <v>626</v>
      </c>
      <c r="AB965" s="36">
        <v>98.89</v>
      </c>
      <c r="AC965" s="36">
        <v>687</v>
      </c>
      <c r="AD965" s="36">
        <v>686</v>
      </c>
      <c r="AE965" s="36">
        <v>99.85</v>
      </c>
      <c r="AF965" s="36">
        <v>30.94</v>
      </c>
      <c r="AG965" s="36">
        <v>7.62</v>
      </c>
      <c r="AH965" s="36">
        <v>76.849999999999994</v>
      </c>
      <c r="AI965" s="36">
        <v>24.62</v>
      </c>
      <c r="AJ965" s="46">
        <f t="shared" ca="1" si="16"/>
        <v>3</v>
      </c>
      <c r="AK965" s="47">
        <v>3.3018867924528301</v>
      </c>
      <c r="AL965" s="48">
        <v>9.3837000000000685</v>
      </c>
      <c r="AM965" s="1">
        <v>0</v>
      </c>
      <c r="AN965" s="1">
        <v>0</v>
      </c>
      <c r="AO965" s="1">
        <v>1</v>
      </c>
      <c r="AP965" s="1">
        <v>0</v>
      </c>
      <c r="AQ965" s="1">
        <v>0</v>
      </c>
      <c r="AR965" s="36">
        <v>1</v>
      </c>
      <c r="AS965" s="36">
        <v>0</v>
      </c>
      <c r="AT965" s="36">
        <v>1</v>
      </c>
      <c r="AU965" s="36">
        <v>0</v>
      </c>
    </row>
    <row r="966" spans="1:47">
      <c r="A966" s="50">
        <v>41913</v>
      </c>
      <c r="B966" s="36" t="s">
        <v>103</v>
      </c>
      <c r="C966" s="36" t="s">
        <v>24</v>
      </c>
      <c r="D966" s="36" t="s">
        <v>196</v>
      </c>
      <c r="E966" s="36" t="s">
        <v>110</v>
      </c>
      <c r="F966" s="36" t="s">
        <v>1474</v>
      </c>
      <c r="G966" s="36">
        <v>4</v>
      </c>
      <c r="H966" s="36">
        <v>56</v>
      </c>
      <c r="I966" s="36">
        <v>23</v>
      </c>
      <c r="J966" s="36">
        <v>16.63</v>
      </c>
      <c r="K966" s="36">
        <v>277</v>
      </c>
      <c r="L966" s="36">
        <v>0</v>
      </c>
      <c r="M966" s="36">
        <v>0</v>
      </c>
      <c r="N966" s="36">
        <v>277</v>
      </c>
      <c r="O966" s="36">
        <v>1</v>
      </c>
      <c r="P966" s="36">
        <v>0.36</v>
      </c>
      <c r="Q966" s="36">
        <v>151</v>
      </c>
      <c r="R966" s="36">
        <v>149</v>
      </c>
      <c r="S966" s="36">
        <v>0</v>
      </c>
      <c r="T966" s="36">
        <v>0</v>
      </c>
      <c r="U966" s="36">
        <v>98.68</v>
      </c>
      <c r="V966" s="36">
        <v>98.32</v>
      </c>
      <c r="W966" s="36">
        <v>149</v>
      </c>
      <c r="X966" s="36">
        <v>8</v>
      </c>
      <c r="Y966" s="36">
        <v>5.37</v>
      </c>
      <c r="Z966" s="36">
        <v>240</v>
      </c>
      <c r="AA966" s="36">
        <v>239</v>
      </c>
      <c r="AB966" s="36">
        <v>99.58</v>
      </c>
      <c r="AC966" s="36">
        <v>278</v>
      </c>
      <c r="AD966" s="36">
        <v>277</v>
      </c>
      <c r="AE966" s="36">
        <v>99.64</v>
      </c>
      <c r="AF966" s="36">
        <v>5.54</v>
      </c>
      <c r="AG966" s="36">
        <v>0</v>
      </c>
      <c r="AH966" s="36">
        <v>33.33</v>
      </c>
      <c r="AI966" s="36">
        <v>0.02</v>
      </c>
      <c r="AJ966" s="46">
        <f t="shared" ca="1" si="16"/>
        <v>3</v>
      </c>
      <c r="AK966" s="47">
        <v>4.2780748663101598</v>
      </c>
      <c r="AL966" s="48">
        <v>2.5368000000000102</v>
      </c>
      <c r="AM966" s="1">
        <v>0</v>
      </c>
      <c r="AN966" s="1">
        <v>0</v>
      </c>
      <c r="AO966" s="1">
        <v>1</v>
      </c>
      <c r="AP966" s="1">
        <v>0</v>
      </c>
      <c r="AQ966" s="1">
        <v>0</v>
      </c>
      <c r="AR966" s="36">
        <v>1</v>
      </c>
      <c r="AS966" s="36">
        <v>0</v>
      </c>
      <c r="AT966" s="36">
        <v>1</v>
      </c>
      <c r="AU966" s="36">
        <v>0</v>
      </c>
    </row>
    <row r="967" spans="1:47">
      <c r="A967" s="50">
        <v>41913</v>
      </c>
      <c r="B967" s="36" t="s">
        <v>103</v>
      </c>
      <c r="C967" s="36" t="s">
        <v>24</v>
      </c>
      <c r="D967" s="36" t="s">
        <v>371</v>
      </c>
      <c r="E967" s="36" t="s">
        <v>110</v>
      </c>
      <c r="F967" s="36" t="s">
        <v>372</v>
      </c>
      <c r="G967" s="36">
        <v>6</v>
      </c>
      <c r="H967" s="36">
        <v>88</v>
      </c>
      <c r="I967" s="36">
        <v>35</v>
      </c>
      <c r="J967" s="36">
        <v>27.34</v>
      </c>
      <c r="K967" s="36">
        <v>11219</v>
      </c>
      <c r="L967" s="36">
        <v>0</v>
      </c>
      <c r="M967" s="36">
        <v>0</v>
      </c>
      <c r="N967" s="36">
        <v>11219</v>
      </c>
      <c r="O967" s="36">
        <v>179</v>
      </c>
      <c r="P967" s="36">
        <v>1.6</v>
      </c>
      <c r="Q967" s="36">
        <v>4587</v>
      </c>
      <c r="R967" s="36">
        <v>4406</v>
      </c>
      <c r="S967" s="36">
        <v>51</v>
      </c>
      <c r="T967" s="36">
        <v>1.1100000000000001</v>
      </c>
      <c r="U967" s="36">
        <v>96.05</v>
      </c>
      <c r="V967" s="36">
        <v>94.52</v>
      </c>
      <c r="W967" s="36">
        <v>4406</v>
      </c>
      <c r="X967" s="36">
        <v>82</v>
      </c>
      <c r="Y967" s="36">
        <v>1.86</v>
      </c>
      <c r="Z967" s="36">
        <v>434</v>
      </c>
      <c r="AA967" s="36">
        <v>412</v>
      </c>
      <c r="AB967" s="36">
        <v>94.93</v>
      </c>
      <c r="AC967" s="36">
        <v>278</v>
      </c>
      <c r="AD967" s="36">
        <v>275</v>
      </c>
      <c r="AE967" s="36">
        <v>98.92</v>
      </c>
      <c r="AF967" s="36">
        <v>64.98</v>
      </c>
      <c r="AG967" s="36">
        <v>64.27</v>
      </c>
      <c r="AH967" s="36">
        <v>237.67</v>
      </c>
      <c r="AI967" s="36">
        <v>98.9</v>
      </c>
      <c r="AJ967" s="46">
        <f t="shared" ca="1" si="16"/>
        <v>3</v>
      </c>
      <c r="AK967" s="47">
        <v>1.9208245490747247</v>
      </c>
      <c r="AL967" s="48">
        <v>251.36760000000015</v>
      </c>
      <c r="AM967" s="1">
        <v>0</v>
      </c>
      <c r="AN967" s="1">
        <v>1</v>
      </c>
      <c r="AO967" s="1">
        <v>2</v>
      </c>
      <c r="AP967" s="1">
        <v>0</v>
      </c>
      <c r="AQ967" s="1">
        <v>2</v>
      </c>
      <c r="AR967" s="36">
        <v>0</v>
      </c>
      <c r="AS967" s="36">
        <v>1</v>
      </c>
      <c r="AT967" s="36">
        <v>0</v>
      </c>
      <c r="AU967" s="36">
        <v>4</v>
      </c>
    </row>
    <row r="968" spans="1:47">
      <c r="A968" s="50">
        <v>41913</v>
      </c>
      <c r="B968" s="36" t="s">
        <v>103</v>
      </c>
      <c r="C968" s="36" t="s">
        <v>24</v>
      </c>
      <c r="D968" s="36" t="s">
        <v>586</v>
      </c>
      <c r="E968" s="36" t="s">
        <v>110</v>
      </c>
      <c r="F968" s="36" t="s">
        <v>1346</v>
      </c>
      <c r="G968" s="36">
        <v>6</v>
      </c>
      <c r="H968" s="36">
        <v>88</v>
      </c>
      <c r="I968" s="36">
        <v>35</v>
      </c>
      <c r="J968" s="36">
        <v>27.34</v>
      </c>
      <c r="K968" s="36">
        <v>5753</v>
      </c>
      <c r="L968" s="36">
        <v>0</v>
      </c>
      <c r="M968" s="36">
        <v>0</v>
      </c>
      <c r="N968" s="36">
        <v>5753</v>
      </c>
      <c r="O968" s="36">
        <v>47</v>
      </c>
      <c r="P968" s="36">
        <v>0.82</v>
      </c>
      <c r="Q968" s="36">
        <v>2055</v>
      </c>
      <c r="R968" s="36">
        <v>2017</v>
      </c>
      <c r="S968" s="36">
        <v>0</v>
      </c>
      <c r="T968" s="36">
        <v>0</v>
      </c>
      <c r="U968" s="36">
        <v>98.15</v>
      </c>
      <c r="V968" s="36">
        <v>97.35</v>
      </c>
      <c r="W968" s="36">
        <v>2017</v>
      </c>
      <c r="X968" s="36">
        <v>14</v>
      </c>
      <c r="Y968" s="36">
        <v>0.69</v>
      </c>
      <c r="Z968" s="36">
        <v>305</v>
      </c>
      <c r="AA968" s="36">
        <v>302</v>
      </c>
      <c r="AB968" s="36">
        <v>99.02</v>
      </c>
      <c r="AC968" s="36">
        <v>287</v>
      </c>
      <c r="AD968" s="36">
        <v>280</v>
      </c>
      <c r="AE968" s="36">
        <v>97.56</v>
      </c>
      <c r="AF968" s="36">
        <v>34.57</v>
      </c>
      <c r="AG968" s="36">
        <v>25.04</v>
      </c>
      <c r="AH968" s="36">
        <v>126.44</v>
      </c>
      <c r="AI968" s="36">
        <v>72.430000000000007</v>
      </c>
      <c r="AJ968" s="46">
        <f t="shared" ca="1" si="16"/>
        <v>3</v>
      </c>
      <c r="AK968" s="47">
        <v>0.70175438596491224</v>
      </c>
      <c r="AL968" s="48">
        <v>54.457500000000117</v>
      </c>
      <c r="AM968" s="1">
        <v>0</v>
      </c>
      <c r="AN968" s="1">
        <v>0</v>
      </c>
      <c r="AO968" s="1">
        <v>1</v>
      </c>
      <c r="AP968" s="1">
        <v>0</v>
      </c>
      <c r="AQ968" s="1">
        <v>0</v>
      </c>
      <c r="AR968" s="36">
        <v>0</v>
      </c>
      <c r="AS968" s="36">
        <v>1</v>
      </c>
      <c r="AT968" s="36">
        <v>0</v>
      </c>
      <c r="AU968" s="36">
        <v>2</v>
      </c>
    </row>
    <row r="969" spans="1:47">
      <c r="A969" s="50">
        <v>41913</v>
      </c>
      <c r="B969" s="36" t="s">
        <v>103</v>
      </c>
      <c r="C969" s="36" t="s">
        <v>24</v>
      </c>
      <c r="D969" s="36" t="s">
        <v>243</v>
      </c>
      <c r="E969" s="36" t="s">
        <v>110</v>
      </c>
      <c r="F969" s="36" t="s">
        <v>244</v>
      </c>
      <c r="G969" s="36">
        <v>4</v>
      </c>
      <c r="H969" s="36">
        <v>56</v>
      </c>
      <c r="I969" s="36">
        <v>23</v>
      </c>
      <c r="J969" s="36">
        <v>16.63</v>
      </c>
      <c r="K969" s="36">
        <v>2732</v>
      </c>
      <c r="L969" s="36">
        <v>0</v>
      </c>
      <c r="M969" s="36">
        <v>0</v>
      </c>
      <c r="N969" s="36">
        <v>2716</v>
      </c>
      <c r="O969" s="36">
        <v>2</v>
      </c>
      <c r="P969" s="36">
        <v>7.0000000000000007E-2</v>
      </c>
      <c r="Q969" s="36">
        <v>1068</v>
      </c>
      <c r="R969" s="36">
        <v>1046</v>
      </c>
      <c r="S969" s="36">
        <v>0</v>
      </c>
      <c r="T969" s="36">
        <v>0</v>
      </c>
      <c r="U969" s="36">
        <v>97.94</v>
      </c>
      <c r="V969" s="36">
        <v>97.87</v>
      </c>
      <c r="W969" s="36">
        <v>1046</v>
      </c>
      <c r="X969" s="36">
        <v>5</v>
      </c>
      <c r="Y969" s="36">
        <v>0.48</v>
      </c>
      <c r="Z969" s="36">
        <v>436</v>
      </c>
      <c r="AA969" s="36">
        <v>423</v>
      </c>
      <c r="AB969" s="36">
        <v>97.02</v>
      </c>
      <c r="AC969" s="36">
        <v>464</v>
      </c>
      <c r="AD969" s="36">
        <v>451</v>
      </c>
      <c r="AE969" s="36">
        <v>97.2</v>
      </c>
      <c r="AF969" s="36">
        <v>13.77</v>
      </c>
      <c r="AG969" s="36">
        <v>12.89</v>
      </c>
      <c r="AH969" s="36">
        <v>82.81</v>
      </c>
      <c r="AI969" s="36">
        <v>93.62</v>
      </c>
      <c r="AJ969" s="46">
        <f t="shared" ca="1" si="16"/>
        <v>3</v>
      </c>
      <c r="AK969" s="47">
        <v>0.46554934823091249</v>
      </c>
      <c r="AL969" s="48">
        <v>22.74839999999995</v>
      </c>
      <c r="AM969" s="1">
        <v>0</v>
      </c>
      <c r="AN969" s="1">
        <v>0</v>
      </c>
      <c r="AO969" s="1">
        <v>1</v>
      </c>
      <c r="AP969" s="1">
        <v>0</v>
      </c>
      <c r="AQ969" s="1">
        <v>0</v>
      </c>
      <c r="AR969" s="36">
        <v>0</v>
      </c>
      <c r="AS969" s="36">
        <v>1</v>
      </c>
      <c r="AT969" s="36">
        <v>0</v>
      </c>
      <c r="AU969" s="36">
        <v>6</v>
      </c>
    </row>
    <row r="970" spans="1:47">
      <c r="A970" s="50">
        <v>41913</v>
      </c>
      <c r="B970" s="36" t="s">
        <v>103</v>
      </c>
      <c r="C970" s="36" t="s">
        <v>24</v>
      </c>
      <c r="D970" s="36" t="s">
        <v>243</v>
      </c>
      <c r="E970" s="36" t="s">
        <v>110</v>
      </c>
      <c r="F970" s="36" t="s">
        <v>311</v>
      </c>
      <c r="G970" s="36">
        <v>2</v>
      </c>
      <c r="H970" s="36">
        <v>24</v>
      </c>
      <c r="I970" s="36">
        <v>11</v>
      </c>
      <c r="J970" s="36">
        <v>6.6150000000000002</v>
      </c>
      <c r="K970" s="36">
        <v>2002</v>
      </c>
      <c r="L970" s="36">
        <v>0</v>
      </c>
      <c r="M970" s="36">
        <v>0</v>
      </c>
      <c r="N970" s="36">
        <v>1969</v>
      </c>
      <c r="O970" s="36">
        <v>5</v>
      </c>
      <c r="P970" s="36">
        <v>0.25</v>
      </c>
      <c r="Q970" s="36">
        <v>726</v>
      </c>
      <c r="R970" s="36">
        <v>673</v>
      </c>
      <c r="S970" s="36">
        <v>0</v>
      </c>
      <c r="T970" s="36">
        <v>0</v>
      </c>
      <c r="U970" s="36">
        <v>92.7</v>
      </c>
      <c r="V970" s="36">
        <v>92.46</v>
      </c>
      <c r="W970" s="36">
        <v>673</v>
      </c>
      <c r="X970" s="36">
        <v>5</v>
      </c>
      <c r="Y970" s="36">
        <v>0.74</v>
      </c>
      <c r="Z970" s="36">
        <v>63</v>
      </c>
      <c r="AA970" s="36">
        <v>55</v>
      </c>
      <c r="AB970" s="36">
        <v>87.3</v>
      </c>
      <c r="AC970" s="36">
        <v>73</v>
      </c>
      <c r="AD970" s="36">
        <v>61</v>
      </c>
      <c r="AE970" s="36">
        <v>83.56</v>
      </c>
      <c r="AF970" s="36">
        <v>9.4700000000000006</v>
      </c>
      <c r="AG970" s="36">
        <v>9.4</v>
      </c>
      <c r="AH970" s="36">
        <v>143.19</v>
      </c>
      <c r="AI970" s="36">
        <v>99.2</v>
      </c>
      <c r="AJ970" s="46">
        <f t="shared" ca="1" si="16"/>
        <v>3</v>
      </c>
      <c r="AK970" s="47">
        <v>0.73637702503681879</v>
      </c>
      <c r="AL970" s="48">
        <v>54.740400000000044</v>
      </c>
      <c r="AM970" s="1">
        <v>0</v>
      </c>
      <c r="AN970" s="1">
        <v>1</v>
      </c>
      <c r="AO970" s="1">
        <v>2</v>
      </c>
      <c r="AP970" s="1">
        <v>0</v>
      </c>
      <c r="AQ970" s="1">
        <v>6</v>
      </c>
      <c r="AR970" s="36">
        <v>0</v>
      </c>
      <c r="AS970" s="36">
        <v>1</v>
      </c>
      <c r="AT970" s="36">
        <v>1</v>
      </c>
      <c r="AU970" s="36">
        <v>7</v>
      </c>
    </row>
    <row r="971" spans="1:47">
      <c r="A971" s="50">
        <v>41913</v>
      </c>
      <c r="B971" s="36" t="s">
        <v>103</v>
      </c>
      <c r="C971" s="36" t="s">
        <v>24</v>
      </c>
      <c r="D971" s="36" t="s">
        <v>421</v>
      </c>
      <c r="E971" s="36" t="s">
        <v>110</v>
      </c>
      <c r="F971" s="36" t="s">
        <v>850</v>
      </c>
      <c r="G971" s="36">
        <v>4</v>
      </c>
      <c r="H971" s="36">
        <v>56</v>
      </c>
      <c r="I971" s="36">
        <v>23</v>
      </c>
      <c r="J971" s="36">
        <v>16.63</v>
      </c>
      <c r="K971" s="36">
        <v>2758</v>
      </c>
      <c r="L971" s="36">
        <v>0</v>
      </c>
      <c r="M971" s="36">
        <v>0</v>
      </c>
      <c r="N971" s="36">
        <v>2758</v>
      </c>
      <c r="O971" s="36">
        <v>12</v>
      </c>
      <c r="P971" s="36">
        <v>0.44</v>
      </c>
      <c r="Q971" s="36">
        <v>779</v>
      </c>
      <c r="R971" s="36">
        <v>765</v>
      </c>
      <c r="S971" s="36">
        <v>0</v>
      </c>
      <c r="T971" s="36">
        <v>0</v>
      </c>
      <c r="U971" s="36">
        <v>98.2</v>
      </c>
      <c r="V971" s="36">
        <v>97.78</v>
      </c>
      <c r="W971" s="36">
        <v>765</v>
      </c>
      <c r="X971" s="36">
        <v>5</v>
      </c>
      <c r="Y971" s="36">
        <v>0.65</v>
      </c>
      <c r="Z971" s="36">
        <v>85</v>
      </c>
      <c r="AA971" s="36">
        <v>84</v>
      </c>
      <c r="AB971" s="36">
        <v>98.82</v>
      </c>
      <c r="AC971" s="36">
        <v>84</v>
      </c>
      <c r="AD971" s="36">
        <v>84</v>
      </c>
      <c r="AE971" s="36">
        <v>100</v>
      </c>
      <c r="AF971" s="36">
        <v>11.06</v>
      </c>
      <c r="AG971" s="36">
        <v>10.98</v>
      </c>
      <c r="AH971" s="36">
        <v>66.489999999999995</v>
      </c>
      <c r="AI971" s="36">
        <v>99.33</v>
      </c>
      <c r="AJ971" s="46">
        <f t="shared" ca="1" si="16"/>
        <v>3</v>
      </c>
      <c r="AK971" s="47">
        <v>0.65359477124183007</v>
      </c>
      <c r="AL971" s="48">
        <v>17.29379999999999</v>
      </c>
      <c r="AM971" s="1">
        <v>0</v>
      </c>
      <c r="AN971" s="1">
        <v>0</v>
      </c>
      <c r="AO971" s="1">
        <v>1</v>
      </c>
      <c r="AP971" s="1">
        <v>0</v>
      </c>
      <c r="AQ971" s="1">
        <v>0</v>
      </c>
      <c r="AR971" s="36">
        <v>0</v>
      </c>
      <c r="AS971" s="36">
        <v>1</v>
      </c>
      <c r="AT971" s="36">
        <v>0</v>
      </c>
      <c r="AU971" s="36">
        <v>1</v>
      </c>
    </row>
    <row r="972" spans="1:47">
      <c r="A972" s="50">
        <v>41913</v>
      </c>
      <c r="B972" s="36" t="s">
        <v>103</v>
      </c>
      <c r="C972" s="36" t="s">
        <v>24</v>
      </c>
      <c r="D972" s="36" t="s">
        <v>1475</v>
      </c>
      <c r="E972" s="36" t="s">
        <v>110</v>
      </c>
      <c r="F972" s="36" t="s">
        <v>1476</v>
      </c>
      <c r="G972" s="36">
        <v>6</v>
      </c>
      <c r="H972" s="36">
        <v>88</v>
      </c>
      <c r="I972" s="36">
        <v>35</v>
      </c>
      <c r="J972" s="36">
        <v>27.34</v>
      </c>
      <c r="K972" s="36">
        <v>2719</v>
      </c>
      <c r="L972" s="36">
        <v>0</v>
      </c>
      <c r="M972" s="36">
        <v>0</v>
      </c>
      <c r="N972" s="36">
        <v>2718</v>
      </c>
      <c r="O972" s="36">
        <v>14</v>
      </c>
      <c r="P972" s="36">
        <v>0.52</v>
      </c>
      <c r="Q972" s="36">
        <v>275</v>
      </c>
      <c r="R972" s="36">
        <v>268</v>
      </c>
      <c r="S972" s="36">
        <v>3</v>
      </c>
      <c r="T972" s="36">
        <v>1.0900000000000001</v>
      </c>
      <c r="U972" s="36">
        <v>97.45</v>
      </c>
      <c r="V972" s="36">
        <v>96.95</v>
      </c>
      <c r="W972" s="36">
        <v>268</v>
      </c>
      <c r="X972" s="36">
        <v>9</v>
      </c>
      <c r="Y972" s="36">
        <v>3.36</v>
      </c>
      <c r="Z972" s="36">
        <v>757</v>
      </c>
      <c r="AA972" s="36">
        <v>749</v>
      </c>
      <c r="AB972" s="36">
        <v>98.94</v>
      </c>
      <c r="AC972" s="36">
        <v>733</v>
      </c>
      <c r="AD972" s="36">
        <v>722</v>
      </c>
      <c r="AE972" s="36">
        <v>98.5</v>
      </c>
      <c r="AF972" s="36">
        <v>8.3699999999999992</v>
      </c>
      <c r="AG972" s="36">
        <v>0</v>
      </c>
      <c r="AH972" s="36">
        <v>30.63</v>
      </c>
      <c r="AI972" s="36">
        <v>0</v>
      </c>
      <c r="AJ972" s="46">
        <f t="shared" ca="1" si="16"/>
        <v>3</v>
      </c>
      <c r="AK972" s="47">
        <v>3.7344398340248963</v>
      </c>
      <c r="AL972" s="48">
        <v>8.3874999999999922</v>
      </c>
      <c r="AM972" s="1">
        <v>0</v>
      </c>
      <c r="AN972" s="1">
        <v>0</v>
      </c>
      <c r="AO972" s="1">
        <v>2</v>
      </c>
      <c r="AP972" s="1">
        <v>0</v>
      </c>
      <c r="AQ972" s="1">
        <v>0</v>
      </c>
      <c r="AR972" s="36">
        <v>1</v>
      </c>
      <c r="AS972" s="36">
        <v>1</v>
      </c>
      <c r="AT972" s="36">
        <v>1</v>
      </c>
      <c r="AU972" s="36">
        <v>1</v>
      </c>
    </row>
    <row r="973" spans="1:47">
      <c r="A973" s="50">
        <v>41913</v>
      </c>
      <c r="B973" s="36" t="s">
        <v>103</v>
      </c>
      <c r="C973" s="36" t="s">
        <v>24</v>
      </c>
      <c r="D973" s="36" t="s">
        <v>1475</v>
      </c>
      <c r="E973" s="36" t="s">
        <v>110</v>
      </c>
      <c r="F973" s="36" t="s">
        <v>1477</v>
      </c>
      <c r="G973" s="36">
        <v>4</v>
      </c>
      <c r="H973" s="36">
        <v>56</v>
      </c>
      <c r="I973" s="36">
        <v>23</v>
      </c>
      <c r="J973" s="36">
        <v>16.63</v>
      </c>
      <c r="K973" s="36">
        <v>4733</v>
      </c>
      <c r="L973" s="36">
        <v>0</v>
      </c>
      <c r="M973" s="36">
        <v>0</v>
      </c>
      <c r="N973" s="36">
        <v>4732</v>
      </c>
      <c r="O973" s="36">
        <v>3</v>
      </c>
      <c r="P973" s="36">
        <v>0.06</v>
      </c>
      <c r="Q973" s="36">
        <v>931</v>
      </c>
      <c r="R973" s="36">
        <v>924</v>
      </c>
      <c r="S973" s="36">
        <v>4</v>
      </c>
      <c r="T973" s="36">
        <v>0.43</v>
      </c>
      <c r="U973" s="36">
        <v>99.25</v>
      </c>
      <c r="V973" s="36">
        <v>99.19</v>
      </c>
      <c r="W973" s="36">
        <v>924</v>
      </c>
      <c r="X973" s="36">
        <v>21</v>
      </c>
      <c r="Y973" s="36">
        <v>2.27</v>
      </c>
      <c r="Z973" s="36">
        <v>600</v>
      </c>
      <c r="AA973" s="36">
        <v>583</v>
      </c>
      <c r="AB973" s="36">
        <v>97.17</v>
      </c>
      <c r="AC973" s="36">
        <v>594</v>
      </c>
      <c r="AD973" s="36">
        <v>586</v>
      </c>
      <c r="AE973" s="36">
        <v>98.65</v>
      </c>
      <c r="AF973" s="36">
        <v>16.32</v>
      </c>
      <c r="AG973" s="36">
        <v>11.97</v>
      </c>
      <c r="AH973" s="36">
        <v>98.16</v>
      </c>
      <c r="AI973" s="36">
        <v>73.33</v>
      </c>
      <c r="AJ973" s="46">
        <f t="shared" ca="1" si="16"/>
        <v>3</v>
      </c>
      <c r="AK973" s="47">
        <v>2.2653721682847898</v>
      </c>
      <c r="AL973" s="48">
        <v>7.5411000000000215</v>
      </c>
      <c r="AM973" s="1">
        <v>0</v>
      </c>
      <c r="AN973" s="1">
        <v>0</v>
      </c>
      <c r="AO973" s="1">
        <v>1</v>
      </c>
      <c r="AP973" s="1">
        <v>0</v>
      </c>
      <c r="AQ973" s="1">
        <v>0</v>
      </c>
      <c r="AR973" s="36">
        <v>1</v>
      </c>
      <c r="AS973" s="36">
        <v>0</v>
      </c>
      <c r="AT973" s="36">
        <v>1</v>
      </c>
      <c r="AU973" s="36">
        <v>0</v>
      </c>
    </row>
    <row r="974" spans="1:47">
      <c r="A974" s="50">
        <v>41913</v>
      </c>
      <c r="B974" s="36" t="s">
        <v>103</v>
      </c>
      <c r="C974" s="36" t="s">
        <v>24</v>
      </c>
      <c r="D974" s="36" t="s">
        <v>111</v>
      </c>
      <c r="E974" s="36" t="s">
        <v>110</v>
      </c>
      <c r="F974" s="36" t="s">
        <v>13</v>
      </c>
      <c r="G974" s="36">
        <v>4</v>
      </c>
      <c r="H974" s="36">
        <v>56</v>
      </c>
      <c r="I974" s="36">
        <v>23</v>
      </c>
      <c r="J974" s="36">
        <v>16.63</v>
      </c>
      <c r="K974" s="36">
        <v>4767</v>
      </c>
      <c r="L974" s="36">
        <v>0</v>
      </c>
      <c r="M974" s="36">
        <v>0</v>
      </c>
      <c r="N974" s="36">
        <v>4765</v>
      </c>
      <c r="O974" s="36">
        <v>20</v>
      </c>
      <c r="P974" s="36">
        <v>0.42</v>
      </c>
      <c r="Q974" s="36">
        <v>2020</v>
      </c>
      <c r="R974" s="36">
        <v>1983</v>
      </c>
      <c r="S974" s="36">
        <v>0</v>
      </c>
      <c r="T974" s="36">
        <v>0</v>
      </c>
      <c r="U974" s="36">
        <v>98.17</v>
      </c>
      <c r="V974" s="36">
        <v>97.76</v>
      </c>
      <c r="W974" s="36">
        <v>1983</v>
      </c>
      <c r="X974" s="36">
        <v>3</v>
      </c>
      <c r="Y974" s="36">
        <v>0.15</v>
      </c>
      <c r="Z974" s="36">
        <v>504</v>
      </c>
      <c r="AA974" s="36">
        <v>498</v>
      </c>
      <c r="AB974" s="36">
        <v>98.81</v>
      </c>
      <c r="AC974" s="36">
        <v>496</v>
      </c>
      <c r="AD974" s="36">
        <v>490</v>
      </c>
      <c r="AE974" s="36">
        <v>98.79</v>
      </c>
      <c r="AF974" s="36">
        <v>17.12</v>
      </c>
      <c r="AG974" s="36">
        <v>12.74</v>
      </c>
      <c r="AH974" s="36">
        <v>102.96</v>
      </c>
      <c r="AI974" s="36">
        <v>74.42</v>
      </c>
      <c r="AJ974" s="46">
        <f t="shared" ca="1" si="16"/>
        <v>3</v>
      </c>
      <c r="AK974" s="47">
        <v>0.15189873417721519</v>
      </c>
      <c r="AL974" s="48">
        <v>45.247999999999891</v>
      </c>
      <c r="AM974" s="1">
        <v>0</v>
      </c>
      <c r="AN974" s="1">
        <v>0</v>
      </c>
      <c r="AO974" s="1">
        <v>1</v>
      </c>
      <c r="AP974" s="1">
        <v>0</v>
      </c>
      <c r="AQ974" s="1">
        <v>4</v>
      </c>
      <c r="AR974" s="36">
        <v>0</v>
      </c>
      <c r="AS974" s="36">
        <v>1</v>
      </c>
      <c r="AT974" s="36">
        <v>0</v>
      </c>
      <c r="AU974" s="36">
        <v>7</v>
      </c>
    </row>
    <row r="975" spans="1:47">
      <c r="A975" s="50">
        <v>41913</v>
      </c>
      <c r="B975" s="36" t="s">
        <v>103</v>
      </c>
      <c r="C975" s="36" t="s">
        <v>24</v>
      </c>
      <c r="D975" s="36" t="s">
        <v>499</v>
      </c>
      <c r="E975" s="36" t="s">
        <v>110</v>
      </c>
      <c r="F975" s="36" t="s">
        <v>519</v>
      </c>
      <c r="G975" s="36">
        <v>4</v>
      </c>
      <c r="H975" s="36">
        <v>56</v>
      </c>
      <c r="I975" s="36">
        <v>23</v>
      </c>
      <c r="J975" s="36">
        <v>16.63</v>
      </c>
      <c r="K975" s="36">
        <v>2685</v>
      </c>
      <c r="L975" s="36">
        <v>0</v>
      </c>
      <c r="M975" s="36">
        <v>0</v>
      </c>
      <c r="N975" s="36">
        <v>2683</v>
      </c>
      <c r="O975" s="36">
        <v>12</v>
      </c>
      <c r="P975" s="36">
        <v>0.45</v>
      </c>
      <c r="Q975" s="36">
        <v>961</v>
      </c>
      <c r="R975" s="36">
        <v>953</v>
      </c>
      <c r="S975" s="36">
        <v>0</v>
      </c>
      <c r="T975" s="36">
        <v>0</v>
      </c>
      <c r="U975" s="36">
        <v>99.17</v>
      </c>
      <c r="V975" s="36">
        <v>98.72</v>
      </c>
      <c r="W975" s="36">
        <v>953</v>
      </c>
      <c r="X975" s="36">
        <v>24</v>
      </c>
      <c r="Y975" s="36">
        <v>2.52</v>
      </c>
      <c r="Z975" s="36">
        <v>296</v>
      </c>
      <c r="AA975" s="36">
        <v>294</v>
      </c>
      <c r="AB975" s="36">
        <v>99.32</v>
      </c>
      <c r="AC975" s="36">
        <v>279</v>
      </c>
      <c r="AD975" s="36">
        <v>277</v>
      </c>
      <c r="AE975" s="36">
        <v>99.28</v>
      </c>
      <c r="AF975" s="36">
        <v>17.91</v>
      </c>
      <c r="AG975" s="36">
        <v>17.52</v>
      </c>
      <c r="AH975" s="36">
        <v>107.72</v>
      </c>
      <c r="AI975" s="36">
        <v>97.81</v>
      </c>
      <c r="AJ975" s="46">
        <f t="shared" ca="1" si="16"/>
        <v>3</v>
      </c>
      <c r="AK975" s="47">
        <v>2.5641025641025639</v>
      </c>
      <c r="AL975" s="48">
        <v>12.300800000000011</v>
      </c>
      <c r="AM975" s="1">
        <v>0</v>
      </c>
      <c r="AN975" s="1">
        <v>0</v>
      </c>
      <c r="AO975" s="1">
        <v>1</v>
      </c>
      <c r="AP975" s="1">
        <v>0</v>
      </c>
      <c r="AQ975" s="1">
        <v>0</v>
      </c>
      <c r="AR975" s="36">
        <v>1</v>
      </c>
      <c r="AS975" s="36">
        <v>0</v>
      </c>
      <c r="AT975" s="36">
        <v>1</v>
      </c>
      <c r="AU975" s="36">
        <v>0</v>
      </c>
    </row>
    <row r="976" spans="1:47">
      <c r="A976" s="50">
        <v>41913</v>
      </c>
      <c r="B976" s="36" t="s">
        <v>103</v>
      </c>
      <c r="C976" s="36" t="s">
        <v>24</v>
      </c>
      <c r="D976" s="36" t="s">
        <v>499</v>
      </c>
      <c r="E976" s="36" t="s">
        <v>110</v>
      </c>
      <c r="F976" s="36" t="s">
        <v>1478</v>
      </c>
      <c r="G976" s="36">
        <v>3</v>
      </c>
      <c r="H976" s="36">
        <v>40</v>
      </c>
      <c r="I976" s="36">
        <v>17</v>
      </c>
      <c r="J976" s="36">
        <v>11.49</v>
      </c>
      <c r="K976" s="36">
        <v>1782</v>
      </c>
      <c r="L976" s="36">
        <v>0</v>
      </c>
      <c r="M976" s="36">
        <v>0</v>
      </c>
      <c r="N976" s="36">
        <v>1782</v>
      </c>
      <c r="O976" s="36">
        <v>8</v>
      </c>
      <c r="P976" s="36">
        <v>0.45</v>
      </c>
      <c r="Q976" s="36">
        <v>620</v>
      </c>
      <c r="R976" s="36">
        <v>613</v>
      </c>
      <c r="S976" s="36">
        <v>4</v>
      </c>
      <c r="T976" s="36">
        <v>0.65</v>
      </c>
      <c r="U976" s="36">
        <v>98.87</v>
      </c>
      <c r="V976" s="36">
        <v>98.43</v>
      </c>
      <c r="W976" s="36">
        <v>613</v>
      </c>
      <c r="X976" s="36">
        <v>28</v>
      </c>
      <c r="Y976" s="36">
        <v>4.57</v>
      </c>
      <c r="Z976" s="36">
        <v>219</v>
      </c>
      <c r="AA976" s="36">
        <v>218</v>
      </c>
      <c r="AB976" s="36">
        <v>99.54</v>
      </c>
      <c r="AC976" s="36">
        <v>226</v>
      </c>
      <c r="AD976" s="36">
        <v>220</v>
      </c>
      <c r="AE976" s="36">
        <v>97.35</v>
      </c>
      <c r="AF976" s="36">
        <v>13.85</v>
      </c>
      <c r="AG976" s="36">
        <v>11.04</v>
      </c>
      <c r="AH976" s="36">
        <v>120.57</v>
      </c>
      <c r="AI976" s="36">
        <v>79.72</v>
      </c>
      <c r="AJ976" s="46">
        <f t="shared" ca="1" si="16"/>
        <v>3</v>
      </c>
      <c r="AK976" s="47">
        <v>4.5528455284552845</v>
      </c>
      <c r="AL976" s="48">
        <v>9.7339999999999574</v>
      </c>
      <c r="AM976" s="1">
        <v>0</v>
      </c>
      <c r="AN976" s="1">
        <v>0</v>
      </c>
      <c r="AO976" s="1">
        <v>1</v>
      </c>
      <c r="AP976" s="1">
        <v>0</v>
      </c>
      <c r="AQ976" s="1">
        <v>0</v>
      </c>
      <c r="AR976" s="36">
        <v>1</v>
      </c>
      <c r="AS976" s="36">
        <v>0</v>
      </c>
      <c r="AT976" s="36">
        <v>1</v>
      </c>
      <c r="AU976" s="36">
        <v>0</v>
      </c>
    </row>
    <row r="977" spans="1:47">
      <c r="A977" s="50">
        <v>41913</v>
      </c>
      <c r="B977" s="36" t="s">
        <v>103</v>
      </c>
      <c r="C977" s="36" t="s">
        <v>24</v>
      </c>
      <c r="D977" s="36" t="s">
        <v>499</v>
      </c>
      <c r="E977" s="36" t="s">
        <v>110</v>
      </c>
      <c r="F977" s="36" t="s">
        <v>913</v>
      </c>
      <c r="G977" s="36">
        <v>4</v>
      </c>
      <c r="H977" s="36">
        <v>56</v>
      </c>
      <c r="I977" s="36">
        <v>23</v>
      </c>
      <c r="J977" s="36">
        <v>16.63</v>
      </c>
      <c r="K977" s="36">
        <v>727</v>
      </c>
      <c r="L977" s="36">
        <v>0</v>
      </c>
      <c r="M977" s="36">
        <v>0</v>
      </c>
      <c r="N977" s="36">
        <v>727</v>
      </c>
      <c r="O977" s="36">
        <v>9</v>
      </c>
      <c r="P977" s="36">
        <v>1.24</v>
      </c>
      <c r="Q977" s="36">
        <v>240</v>
      </c>
      <c r="R977" s="36">
        <v>234</v>
      </c>
      <c r="S977" s="36">
        <v>2</v>
      </c>
      <c r="T977" s="36">
        <v>0.83</v>
      </c>
      <c r="U977" s="36">
        <v>97.5</v>
      </c>
      <c r="V977" s="36">
        <v>96.29</v>
      </c>
      <c r="W977" s="36">
        <v>234</v>
      </c>
      <c r="X977" s="36">
        <v>8</v>
      </c>
      <c r="Y977" s="36">
        <v>3.42</v>
      </c>
      <c r="Z977" s="36">
        <v>372</v>
      </c>
      <c r="AA977" s="36">
        <v>372</v>
      </c>
      <c r="AB977" s="36">
        <v>100</v>
      </c>
      <c r="AC977" s="36">
        <v>388</v>
      </c>
      <c r="AD977" s="36">
        <v>384</v>
      </c>
      <c r="AE977" s="36">
        <v>98.97</v>
      </c>
      <c r="AF977" s="36">
        <v>6</v>
      </c>
      <c r="AG977" s="36">
        <v>0</v>
      </c>
      <c r="AH977" s="36">
        <v>36.08</v>
      </c>
      <c r="AI977" s="36">
        <v>0</v>
      </c>
      <c r="AJ977" s="46">
        <f t="shared" ca="1" si="16"/>
        <v>3</v>
      </c>
      <c r="AK977" s="47">
        <v>3.2520325203252036</v>
      </c>
      <c r="AL977" s="48">
        <v>8.9039999999999857</v>
      </c>
      <c r="AM977" s="1">
        <v>0</v>
      </c>
      <c r="AN977" s="1">
        <v>0</v>
      </c>
      <c r="AO977" s="1">
        <v>2</v>
      </c>
      <c r="AP977" s="1">
        <v>0</v>
      </c>
      <c r="AQ977" s="1">
        <v>0</v>
      </c>
      <c r="AR977" s="36">
        <v>1</v>
      </c>
      <c r="AS977" s="36">
        <v>1</v>
      </c>
      <c r="AT977" s="36">
        <v>1</v>
      </c>
      <c r="AU977" s="36">
        <v>1</v>
      </c>
    </row>
    <row r="978" spans="1:47">
      <c r="A978" s="50">
        <v>41913</v>
      </c>
      <c r="B978" s="36" t="s">
        <v>103</v>
      </c>
      <c r="C978" s="36" t="s">
        <v>24</v>
      </c>
      <c r="D978" s="36" t="s">
        <v>1479</v>
      </c>
      <c r="E978" s="36" t="s">
        <v>110</v>
      </c>
      <c r="F978" s="36" t="s">
        <v>515</v>
      </c>
      <c r="G978" s="36">
        <v>6</v>
      </c>
      <c r="H978" s="36">
        <v>88</v>
      </c>
      <c r="I978" s="36">
        <v>35</v>
      </c>
      <c r="J978" s="36">
        <v>27.34</v>
      </c>
      <c r="K978" s="36">
        <v>3824</v>
      </c>
      <c r="L978" s="36">
        <v>0</v>
      </c>
      <c r="M978" s="36">
        <v>0</v>
      </c>
      <c r="N978" s="36">
        <v>3820</v>
      </c>
      <c r="O978" s="36">
        <v>4</v>
      </c>
      <c r="P978" s="36">
        <v>0.1</v>
      </c>
      <c r="Q978" s="36">
        <v>1036</v>
      </c>
      <c r="R978" s="36">
        <v>1022</v>
      </c>
      <c r="S978" s="36">
        <v>5</v>
      </c>
      <c r="T978" s="36">
        <v>0.48</v>
      </c>
      <c r="U978" s="36">
        <v>98.65</v>
      </c>
      <c r="V978" s="36">
        <v>98.55</v>
      </c>
      <c r="W978" s="36">
        <v>1022</v>
      </c>
      <c r="X978" s="36">
        <v>49</v>
      </c>
      <c r="Y978" s="36">
        <v>4.79</v>
      </c>
      <c r="Z978" s="36">
        <v>567</v>
      </c>
      <c r="AA978" s="36">
        <v>560</v>
      </c>
      <c r="AB978" s="36">
        <v>98.77</v>
      </c>
      <c r="AC978" s="36">
        <v>571</v>
      </c>
      <c r="AD978" s="36">
        <v>569</v>
      </c>
      <c r="AE978" s="36">
        <v>99.65</v>
      </c>
      <c r="AF978" s="36">
        <v>26.83</v>
      </c>
      <c r="AG978" s="36">
        <v>22.73</v>
      </c>
      <c r="AH978" s="36">
        <v>98.13</v>
      </c>
      <c r="AI978" s="36">
        <v>84.73</v>
      </c>
      <c r="AJ978" s="46">
        <f t="shared" ca="1" si="16"/>
        <v>3</v>
      </c>
      <c r="AK978" s="47">
        <v>4.7526673132880699</v>
      </c>
      <c r="AL978" s="48">
        <v>15.02200000000003</v>
      </c>
      <c r="AM978" s="1">
        <v>0</v>
      </c>
      <c r="AN978" s="1">
        <v>0</v>
      </c>
      <c r="AO978" s="1">
        <v>1</v>
      </c>
      <c r="AP978" s="1">
        <v>0</v>
      </c>
      <c r="AQ978" s="1">
        <v>0</v>
      </c>
      <c r="AR978" s="36">
        <v>1</v>
      </c>
      <c r="AS978" s="36">
        <v>0</v>
      </c>
      <c r="AT978" s="36">
        <v>1</v>
      </c>
      <c r="AU978" s="36">
        <v>0</v>
      </c>
    </row>
    <row r="979" spans="1:47">
      <c r="A979" s="50">
        <v>41913</v>
      </c>
      <c r="B979" s="36" t="s">
        <v>103</v>
      </c>
      <c r="C979" s="36" t="s">
        <v>24</v>
      </c>
      <c r="D979" s="36" t="s">
        <v>1479</v>
      </c>
      <c r="E979" s="36" t="s">
        <v>110</v>
      </c>
      <c r="F979" s="36" t="s">
        <v>1480</v>
      </c>
      <c r="G979" s="36">
        <v>2</v>
      </c>
      <c r="H979" s="36">
        <v>24</v>
      </c>
      <c r="I979" s="36">
        <v>11</v>
      </c>
      <c r="J979" s="36">
        <v>6.6150000000000002</v>
      </c>
      <c r="K979" s="36">
        <v>2219</v>
      </c>
      <c r="L979" s="36">
        <v>0</v>
      </c>
      <c r="M979" s="36">
        <v>0</v>
      </c>
      <c r="N979" s="36">
        <v>2218</v>
      </c>
      <c r="O979" s="36">
        <v>2</v>
      </c>
      <c r="P979" s="36">
        <v>0.09</v>
      </c>
      <c r="Q979" s="36">
        <v>438</v>
      </c>
      <c r="R979" s="36">
        <v>435</v>
      </c>
      <c r="S979" s="36">
        <v>1</v>
      </c>
      <c r="T979" s="36">
        <v>0.23</v>
      </c>
      <c r="U979" s="36">
        <v>99.32</v>
      </c>
      <c r="V979" s="36">
        <v>99.23</v>
      </c>
      <c r="W979" s="36">
        <v>435</v>
      </c>
      <c r="X979" s="36">
        <v>28</v>
      </c>
      <c r="Y979" s="36">
        <v>6.44</v>
      </c>
      <c r="Z979" s="36">
        <v>667</v>
      </c>
      <c r="AA979" s="36">
        <v>662</v>
      </c>
      <c r="AB979" s="36">
        <v>99.25</v>
      </c>
      <c r="AC979" s="36">
        <v>711</v>
      </c>
      <c r="AD979" s="36">
        <v>704</v>
      </c>
      <c r="AE979" s="36">
        <v>99.02</v>
      </c>
      <c r="AF979" s="36">
        <v>12.78</v>
      </c>
      <c r="AG979" s="36">
        <v>12.48</v>
      </c>
      <c r="AH979" s="36">
        <v>193.14</v>
      </c>
      <c r="AI979" s="36">
        <v>97.7</v>
      </c>
      <c r="AJ979" s="46">
        <f t="shared" ca="1" si="16"/>
        <v>3</v>
      </c>
      <c r="AK979" s="47">
        <v>5.8700209643605872</v>
      </c>
      <c r="AL979" s="48">
        <v>3.3725999999999829</v>
      </c>
      <c r="AM979" s="1">
        <v>1</v>
      </c>
      <c r="AN979" s="1">
        <v>0</v>
      </c>
      <c r="AO979" s="1">
        <v>2</v>
      </c>
      <c r="AP979" s="1">
        <v>1</v>
      </c>
      <c r="AQ979" s="1">
        <v>0</v>
      </c>
      <c r="AR979" s="36">
        <v>1</v>
      </c>
      <c r="AS979" s="36">
        <v>0</v>
      </c>
      <c r="AT979" s="36">
        <v>1</v>
      </c>
      <c r="AU979" s="36">
        <v>0</v>
      </c>
    </row>
    <row r="980" spans="1:47">
      <c r="A980" s="50">
        <v>41913</v>
      </c>
      <c r="B980" s="36" t="s">
        <v>103</v>
      </c>
      <c r="C980" s="36" t="s">
        <v>24</v>
      </c>
      <c r="D980" s="36" t="s">
        <v>1479</v>
      </c>
      <c r="E980" s="36" t="s">
        <v>110</v>
      </c>
      <c r="F980" s="36" t="s">
        <v>1481</v>
      </c>
      <c r="G980" s="36">
        <v>3</v>
      </c>
      <c r="H980" s="36">
        <v>40</v>
      </c>
      <c r="I980" s="36">
        <v>17</v>
      </c>
      <c r="J980" s="36">
        <v>11.49</v>
      </c>
      <c r="K980" s="36">
        <v>1615</v>
      </c>
      <c r="L980" s="36">
        <v>0</v>
      </c>
      <c r="M980" s="36">
        <v>0</v>
      </c>
      <c r="N980" s="36">
        <v>1612</v>
      </c>
      <c r="O980" s="36">
        <v>8</v>
      </c>
      <c r="P980" s="36">
        <v>0.5</v>
      </c>
      <c r="Q980" s="36">
        <v>639</v>
      </c>
      <c r="R980" s="36">
        <v>634</v>
      </c>
      <c r="S980" s="36">
        <v>2</v>
      </c>
      <c r="T980" s="36">
        <v>0.31</v>
      </c>
      <c r="U980" s="36">
        <v>99.22</v>
      </c>
      <c r="V980" s="36">
        <v>98.73</v>
      </c>
      <c r="W980" s="36">
        <v>634</v>
      </c>
      <c r="X980" s="36">
        <v>22</v>
      </c>
      <c r="Y980" s="36">
        <v>3.47</v>
      </c>
      <c r="Z980" s="36">
        <v>390</v>
      </c>
      <c r="AA980" s="36">
        <v>388</v>
      </c>
      <c r="AB980" s="36">
        <v>99.49</v>
      </c>
      <c r="AC980" s="36">
        <v>435</v>
      </c>
      <c r="AD980" s="36">
        <v>434</v>
      </c>
      <c r="AE980" s="36">
        <v>99.77</v>
      </c>
      <c r="AF980" s="36">
        <v>18.03</v>
      </c>
      <c r="AG980" s="36">
        <v>17.670000000000002</v>
      </c>
      <c r="AH980" s="36">
        <v>156.88</v>
      </c>
      <c r="AI980" s="36">
        <v>98</v>
      </c>
      <c r="AJ980" s="46">
        <f t="shared" ca="1" si="16"/>
        <v>3</v>
      </c>
      <c r="AK980" s="47">
        <v>3.2352941176470593</v>
      </c>
      <c r="AL980" s="48">
        <v>8.1152999999999746</v>
      </c>
      <c r="AM980" s="1">
        <v>0</v>
      </c>
      <c r="AN980" s="1">
        <v>0</v>
      </c>
      <c r="AO980" s="1">
        <v>1</v>
      </c>
      <c r="AP980" s="1">
        <v>0</v>
      </c>
      <c r="AQ980" s="1">
        <v>0</v>
      </c>
      <c r="AR980" s="36">
        <v>1</v>
      </c>
      <c r="AS980" s="36">
        <v>0</v>
      </c>
      <c r="AT980" s="36">
        <v>1</v>
      </c>
      <c r="AU980" s="36">
        <v>0</v>
      </c>
    </row>
    <row r="981" spans="1:47">
      <c r="A981" s="50">
        <v>41913</v>
      </c>
      <c r="B981" s="36" t="s">
        <v>103</v>
      </c>
      <c r="C981" s="36" t="s">
        <v>24</v>
      </c>
      <c r="D981" s="36" t="s">
        <v>1349</v>
      </c>
      <c r="E981" s="36" t="s">
        <v>110</v>
      </c>
      <c r="F981" s="36" t="s">
        <v>1482</v>
      </c>
      <c r="G981" s="36">
        <v>2</v>
      </c>
      <c r="H981" s="36">
        <v>24</v>
      </c>
      <c r="I981" s="36">
        <v>11</v>
      </c>
      <c r="J981" s="36">
        <v>6.6150000000000002</v>
      </c>
      <c r="K981" s="36">
        <v>1248</v>
      </c>
      <c r="L981" s="36">
        <v>0</v>
      </c>
      <c r="M981" s="36">
        <v>0</v>
      </c>
      <c r="N981" s="36">
        <v>1248</v>
      </c>
      <c r="O981" s="36">
        <v>0</v>
      </c>
      <c r="P981" s="36">
        <v>0</v>
      </c>
      <c r="Q981" s="36">
        <v>470</v>
      </c>
      <c r="R981" s="36">
        <v>461</v>
      </c>
      <c r="S981" s="36">
        <v>7</v>
      </c>
      <c r="T981" s="36">
        <v>1.49</v>
      </c>
      <c r="U981" s="36">
        <v>98.09</v>
      </c>
      <c r="V981" s="36">
        <v>98.09</v>
      </c>
      <c r="W981" s="36">
        <v>461</v>
      </c>
      <c r="X981" s="36">
        <v>18</v>
      </c>
      <c r="Y981" s="36">
        <v>3.9</v>
      </c>
      <c r="Z981" s="36">
        <v>115</v>
      </c>
      <c r="AA981" s="36">
        <v>114</v>
      </c>
      <c r="AB981" s="36">
        <v>99.13</v>
      </c>
      <c r="AC981" s="36">
        <v>144</v>
      </c>
      <c r="AD981" s="36">
        <v>144</v>
      </c>
      <c r="AE981" s="36">
        <v>100</v>
      </c>
      <c r="AF981" s="36">
        <v>14.7</v>
      </c>
      <c r="AG981" s="36">
        <v>14.62</v>
      </c>
      <c r="AH981" s="36">
        <v>222.16</v>
      </c>
      <c r="AI981" s="36">
        <v>99.48</v>
      </c>
      <c r="AJ981" s="46">
        <f t="shared" ca="1" si="16"/>
        <v>3</v>
      </c>
      <c r="AK981" s="47">
        <v>3.6659877800407332</v>
      </c>
      <c r="AL981" s="48">
        <v>8.9769999999999843</v>
      </c>
      <c r="AM981" s="1">
        <v>0</v>
      </c>
      <c r="AN981" s="1">
        <v>0</v>
      </c>
      <c r="AO981" s="1">
        <v>1</v>
      </c>
      <c r="AP981" s="1">
        <v>0</v>
      </c>
      <c r="AQ981" s="1">
        <v>0</v>
      </c>
      <c r="AR981" s="36">
        <v>1</v>
      </c>
      <c r="AS981" s="36">
        <v>0</v>
      </c>
      <c r="AT981" s="36">
        <v>1</v>
      </c>
      <c r="AU981" s="36">
        <v>1</v>
      </c>
    </row>
    <row r="982" spans="1:47">
      <c r="A982" s="50">
        <v>41913</v>
      </c>
      <c r="B982" s="36" t="s">
        <v>103</v>
      </c>
      <c r="C982" s="36" t="s">
        <v>24</v>
      </c>
      <c r="D982" s="36" t="s">
        <v>1349</v>
      </c>
      <c r="E982" s="36" t="s">
        <v>110</v>
      </c>
      <c r="F982" s="36" t="s">
        <v>1350</v>
      </c>
      <c r="G982" s="36">
        <v>2</v>
      </c>
      <c r="H982" s="36">
        <v>24</v>
      </c>
      <c r="I982" s="36">
        <v>11</v>
      </c>
      <c r="J982" s="36">
        <v>6.6150000000000002</v>
      </c>
      <c r="K982" s="36">
        <v>2544</v>
      </c>
      <c r="L982" s="36">
        <v>1</v>
      </c>
      <c r="M982" s="36">
        <v>0.04</v>
      </c>
      <c r="N982" s="36">
        <v>2539</v>
      </c>
      <c r="O982" s="36">
        <v>4</v>
      </c>
      <c r="P982" s="36">
        <v>0.16</v>
      </c>
      <c r="Q982" s="36">
        <v>1207</v>
      </c>
      <c r="R982" s="36">
        <v>1026</v>
      </c>
      <c r="S982" s="36">
        <v>173</v>
      </c>
      <c r="T982" s="36">
        <v>14.33</v>
      </c>
      <c r="U982" s="36">
        <v>85</v>
      </c>
      <c r="V982" s="36">
        <v>84.87</v>
      </c>
      <c r="W982" s="36">
        <v>1026</v>
      </c>
      <c r="X982" s="36">
        <v>28</v>
      </c>
      <c r="Y982" s="36">
        <v>2.73</v>
      </c>
      <c r="Z982" s="36">
        <v>487</v>
      </c>
      <c r="AA982" s="36">
        <v>480</v>
      </c>
      <c r="AB982" s="36">
        <v>98.56</v>
      </c>
      <c r="AC982" s="36">
        <v>219</v>
      </c>
      <c r="AD982" s="36">
        <v>216</v>
      </c>
      <c r="AE982" s="36">
        <v>98.63</v>
      </c>
      <c r="AF982" s="36">
        <v>20.92</v>
      </c>
      <c r="AG982" s="36">
        <v>20.63</v>
      </c>
      <c r="AH982" s="36">
        <v>316.22000000000003</v>
      </c>
      <c r="AI982" s="36">
        <v>98.63</v>
      </c>
      <c r="AJ982" s="46">
        <f t="shared" ca="1" si="16"/>
        <v>3</v>
      </c>
      <c r="AK982" s="47">
        <v>3.674540682414698</v>
      </c>
      <c r="AL982" s="48">
        <v>182.61909999999997</v>
      </c>
      <c r="AM982" s="1">
        <v>0</v>
      </c>
      <c r="AN982" s="1">
        <v>1</v>
      </c>
      <c r="AO982" s="1">
        <v>3</v>
      </c>
      <c r="AP982" s="1">
        <v>0</v>
      </c>
      <c r="AQ982" s="1">
        <v>3</v>
      </c>
      <c r="AR982" s="36">
        <v>1</v>
      </c>
      <c r="AS982" s="36">
        <v>1</v>
      </c>
      <c r="AT982" s="36">
        <v>1</v>
      </c>
      <c r="AU982" s="36">
        <v>3</v>
      </c>
    </row>
    <row r="983" spans="1:47">
      <c r="A983" s="50">
        <v>41913</v>
      </c>
      <c r="B983" s="36" t="s">
        <v>103</v>
      </c>
      <c r="C983" s="36" t="s">
        <v>24</v>
      </c>
      <c r="D983" s="36" t="s">
        <v>1349</v>
      </c>
      <c r="E983" s="36" t="s">
        <v>110</v>
      </c>
      <c r="F983" s="36" t="s">
        <v>1351</v>
      </c>
      <c r="G983" s="36">
        <v>2</v>
      </c>
      <c r="H983" s="36">
        <v>24</v>
      </c>
      <c r="I983" s="36">
        <v>11</v>
      </c>
      <c r="J983" s="36">
        <v>6.6150000000000002</v>
      </c>
      <c r="K983" s="36">
        <v>1507</v>
      </c>
      <c r="L983" s="36">
        <v>0</v>
      </c>
      <c r="M983" s="36">
        <v>0</v>
      </c>
      <c r="N983" s="36">
        <v>1507</v>
      </c>
      <c r="O983" s="36">
        <v>4</v>
      </c>
      <c r="P983" s="36">
        <v>0.27</v>
      </c>
      <c r="Q983" s="36">
        <v>669</v>
      </c>
      <c r="R983" s="36">
        <v>646</v>
      </c>
      <c r="S983" s="36">
        <v>20</v>
      </c>
      <c r="T983" s="36">
        <v>2.99</v>
      </c>
      <c r="U983" s="36">
        <v>96.56</v>
      </c>
      <c r="V983" s="36">
        <v>96.31</v>
      </c>
      <c r="W983" s="36">
        <v>646</v>
      </c>
      <c r="X983" s="36">
        <v>23</v>
      </c>
      <c r="Y983" s="36">
        <v>3.56</v>
      </c>
      <c r="Z983" s="36">
        <v>529</v>
      </c>
      <c r="AA983" s="36">
        <v>528</v>
      </c>
      <c r="AB983" s="36">
        <v>99.81</v>
      </c>
      <c r="AC983" s="36">
        <v>501</v>
      </c>
      <c r="AD983" s="36">
        <v>498</v>
      </c>
      <c r="AE983" s="36">
        <v>99.4</v>
      </c>
      <c r="AF983" s="36">
        <v>19.37</v>
      </c>
      <c r="AG983" s="36">
        <v>19.27</v>
      </c>
      <c r="AH983" s="36">
        <v>292.79000000000002</v>
      </c>
      <c r="AI983" s="36">
        <v>99.52</v>
      </c>
      <c r="AJ983" s="46">
        <f t="shared" ca="1" si="16"/>
        <v>3</v>
      </c>
      <c r="AK983" s="47">
        <v>3.7337662337662336</v>
      </c>
      <c r="AL983" s="48">
        <v>24.686099999999982</v>
      </c>
      <c r="AM983" s="1">
        <v>0</v>
      </c>
      <c r="AN983" s="1">
        <v>0</v>
      </c>
      <c r="AO983" s="1">
        <v>2</v>
      </c>
      <c r="AP983" s="1">
        <v>0</v>
      </c>
      <c r="AQ983" s="1">
        <v>1</v>
      </c>
      <c r="AR983" s="36">
        <v>1</v>
      </c>
      <c r="AS983" s="36">
        <v>1</v>
      </c>
      <c r="AT983" s="36">
        <v>1</v>
      </c>
      <c r="AU983" s="36">
        <v>2</v>
      </c>
    </row>
    <row r="984" spans="1:47">
      <c r="A984" s="50">
        <v>41913</v>
      </c>
      <c r="B984" s="36" t="s">
        <v>103</v>
      </c>
      <c r="C984" s="36" t="s">
        <v>107</v>
      </c>
      <c r="D984" s="36" t="s">
        <v>200</v>
      </c>
      <c r="E984" s="36" t="s">
        <v>134</v>
      </c>
      <c r="F984" s="36" t="s">
        <v>199</v>
      </c>
      <c r="G984" s="36">
        <v>2</v>
      </c>
      <c r="H984" s="36">
        <v>24</v>
      </c>
      <c r="I984" s="36">
        <v>11</v>
      </c>
      <c r="J984" s="36">
        <v>6.6150000000000002</v>
      </c>
      <c r="K984" s="36">
        <v>4033</v>
      </c>
      <c r="L984" s="36">
        <v>0</v>
      </c>
      <c r="M984" s="36">
        <v>0</v>
      </c>
      <c r="N984" s="36">
        <v>4033</v>
      </c>
      <c r="O984" s="36">
        <v>6</v>
      </c>
      <c r="P984" s="36">
        <v>0.15</v>
      </c>
      <c r="Q984" s="36">
        <v>1559</v>
      </c>
      <c r="R984" s="36">
        <v>1463</v>
      </c>
      <c r="S984" s="36">
        <v>70</v>
      </c>
      <c r="T984" s="36">
        <v>4.49</v>
      </c>
      <c r="U984" s="36">
        <v>93.84</v>
      </c>
      <c r="V984" s="36">
        <v>93.7</v>
      </c>
      <c r="W984" s="36">
        <v>1463</v>
      </c>
      <c r="X984" s="36">
        <v>1</v>
      </c>
      <c r="Y984" s="36">
        <v>7.0000000000000007E-2</v>
      </c>
      <c r="Z984" s="36">
        <v>1257</v>
      </c>
      <c r="AA984" s="36">
        <v>1244</v>
      </c>
      <c r="AB984" s="36">
        <v>98.97</v>
      </c>
      <c r="AC984" s="36">
        <v>838</v>
      </c>
      <c r="AD984" s="36">
        <v>832</v>
      </c>
      <c r="AE984" s="36">
        <v>99.28</v>
      </c>
      <c r="AF984" s="36">
        <v>21.9</v>
      </c>
      <c r="AG984" s="36">
        <v>21.9</v>
      </c>
      <c r="AH984" s="36">
        <v>331.05</v>
      </c>
      <c r="AI984" s="36">
        <v>100</v>
      </c>
      <c r="AJ984" s="46">
        <f t="shared" ca="1" si="16"/>
        <v>3</v>
      </c>
      <c r="AK984" s="47">
        <v>9.5147478591817325E-2</v>
      </c>
      <c r="AL984" s="48">
        <v>98.216999999999956</v>
      </c>
      <c r="AM984" s="1">
        <v>0</v>
      </c>
      <c r="AN984" s="1">
        <v>1</v>
      </c>
      <c r="AO984" s="1">
        <v>2</v>
      </c>
      <c r="AP984" s="1">
        <v>0</v>
      </c>
      <c r="AQ984" s="1">
        <v>6</v>
      </c>
      <c r="AR984" s="36">
        <v>0</v>
      </c>
      <c r="AS984" s="36">
        <v>1</v>
      </c>
      <c r="AT984" s="36">
        <v>0</v>
      </c>
      <c r="AU984" s="36">
        <v>7</v>
      </c>
    </row>
    <row r="985" spans="1:47">
      <c r="A985" s="50">
        <v>41913</v>
      </c>
      <c r="B985" s="36" t="s">
        <v>103</v>
      </c>
      <c r="C985" s="36" t="s">
        <v>107</v>
      </c>
      <c r="D985" s="36" t="s">
        <v>1483</v>
      </c>
      <c r="E985" s="36" t="s">
        <v>134</v>
      </c>
      <c r="F985" s="36" t="s">
        <v>1484</v>
      </c>
      <c r="G985" s="36">
        <v>4</v>
      </c>
      <c r="H985" s="36">
        <v>56</v>
      </c>
      <c r="I985" s="36">
        <v>23</v>
      </c>
      <c r="J985" s="36">
        <v>16.63</v>
      </c>
      <c r="K985" s="36">
        <v>1556</v>
      </c>
      <c r="L985" s="36">
        <v>0</v>
      </c>
      <c r="M985" s="36">
        <v>0</v>
      </c>
      <c r="N985" s="36">
        <v>1556</v>
      </c>
      <c r="O985" s="36">
        <v>4</v>
      </c>
      <c r="P985" s="36">
        <v>0.26</v>
      </c>
      <c r="Q985" s="36">
        <v>732</v>
      </c>
      <c r="R985" s="36">
        <v>719</v>
      </c>
      <c r="S985" s="36">
        <v>0</v>
      </c>
      <c r="T985" s="36">
        <v>0</v>
      </c>
      <c r="U985" s="36">
        <v>98.22</v>
      </c>
      <c r="V985" s="36">
        <v>97.97</v>
      </c>
      <c r="W985" s="36">
        <v>719</v>
      </c>
      <c r="X985" s="36">
        <v>2</v>
      </c>
      <c r="Y985" s="36">
        <v>0.28000000000000003</v>
      </c>
      <c r="Z985" s="36">
        <v>2934</v>
      </c>
      <c r="AA985" s="36">
        <v>2919</v>
      </c>
      <c r="AB985" s="36">
        <v>99.49</v>
      </c>
      <c r="AC985" s="36">
        <v>4141</v>
      </c>
      <c r="AD985" s="36">
        <v>4130</v>
      </c>
      <c r="AE985" s="36">
        <v>99.73</v>
      </c>
      <c r="AF985" s="36">
        <v>42.58</v>
      </c>
      <c r="AG985" s="36">
        <v>42.42</v>
      </c>
      <c r="AH985" s="36">
        <v>256.06</v>
      </c>
      <c r="AI985" s="36">
        <v>99.62</v>
      </c>
      <c r="AJ985" s="46">
        <f t="shared" ca="1" si="16"/>
        <v>3</v>
      </c>
      <c r="AK985" s="47">
        <v>0.10362694300518134</v>
      </c>
      <c r="AL985" s="48">
        <v>14.859600000000009</v>
      </c>
      <c r="AM985" s="1">
        <v>0</v>
      </c>
      <c r="AN985" s="1">
        <v>0</v>
      </c>
      <c r="AO985" s="1">
        <v>1</v>
      </c>
      <c r="AP985" s="1">
        <v>0</v>
      </c>
      <c r="AQ985" s="1">
        <v>0</v>
      </c>
      <c r="AR985" s="36">
        <v>0</v>
      </c>
      <c r="AS985" s="36">
        <v>1</v>
      </c>
      <c r="AT985" s="36">
        <v>0</v>
      </c>
      <c r="AU985" s="36">
        <v>1</v>
      </c>
    </row>
    <row r="986" spans="1:47">
      <c r="A986" s="50">
        <v>41913</v>
      </c>
      <c r="B986" s="36" t="s">
        <v>103</v>
      </c>
      <c r="C986" s="36" t="s">
        <v>107</v>
      </c>
      <c r="D986" s="36" t="s">
        <v>304</v>
      </c>
      <c r="E986" s="36" t="s">
        <v>134</v>
      </c>
      <c r="F986" s="36" t="s">
        <v>305</v>
      </c>
      <c r="G986" s="36">
        <v>4</v>
      </c>
      <c r="H986" s="36">
        <v>56</v>
      </c>
      <c r="I986" s="36">
        <v>23</v>
      </c>
      <c r="J986" s="36">
        <v>16.63</v>
      </c>
      <c r="K986" s="36">
        <v>2624</v>
      </c>
      <c r="L986" s="36">
        <v>0</v>
      </c>
      <c r="M986" s="36">
        <v>0</v>
      </c>
      <c r="N986" s="36">
        <v>2624</v>
      </c>
      <c r="O986" s="36">
        <v>40</v>
      </c>
      <c r="P986" s="36">
        <v>1.52</v>
      </c>
      <c r="Q986" s="36">
        <v>907</v>
      </c>
      <c r="R986" s="36">
        <v>900</v>
      </c>
      <c r="S986" s="36">
        <v>0</v>
      </c>
      <c r="T986" s="36">
        <v>0</v>
      </c>
      <c r="U986" s="36">
        <v>99.23</v>
      </c>
      <c r="V986" s="36">
        <v>97.72</v>
      </c>
      <c r="W986" s="36">
        <v>900</v>
      </c>
      <c r="X986" s="36">
        <v>8</v>
      </c>
      <c r="Y986" s="36">
        <v>0.89</v>
      </c>
      <c r="Z986" s="36">
        <v>126</v>
      </c>
      <c r="AA986" s="36">
        <v>126</v>
      </c>
      <c r="AB986" s="36">
        <v>100</v>
      </c>
      <c r="AC986" s="36">
        <v>127</v>
      </c>
      <c r="AD986" s="36">
        <v>124</v>
      </c>
      <c r="AE986" s="36">
        <v>97.64</v>
      </c>
      <c r="AF986" s="36">
        <v>12.51</v>
      </c>
      <c r="AG986" s="36">
        <v>10.25</v>
      </c>
      <c r="AH986" s="36">
        <v>75.209999999999994</v>
      </c>
      <c r="AI986" s="36">
        <v>81.94</v>
      </c>
      <c r="AJ986" s="46">
        <f t="shared" ca="1" si="16"/>
        <v>3</v>
      </c>
      <c r="AK986" s="47">
        <v>0.89086859688195985</v>
      </c>
      <c r="AL986" s="48">
        <v>20.679600000000008</v>
      </c>
      <c r="AM986" s="1">
        <v>0</v>
      </c>
      <c r="AN986" s="1">
        <v>0</v>
      </c>
      <c r="AO986" s="1">
        <v>1</v>
      </c>
      <c r="AP986" s="1">
        <v>0</v>
      </c>
      <c r="AQ986" s="1">
        <v>0</v>
      </c>
      <c r="AR986" s="36">
        <v>0</v>
      </c>
      <c r="AS986" s="36">
        <v>1</v>
      </c>
      <c r="AT986" s="36">
        <v>0</v>
      </c>
      <c r="AU986" s="36">
        <v>6</v>
      </c>
    </row>
    <row r="987" spans="1:47">
      <c r="A987" s="50">
        <v>41913</v>
      </c>
      <c r="B987" s="36" t="s">
        <v>103</v>
      </c>
      <c r="C987" s="36" t="s">
        <v>107</v>
      </c>
      <c r="D987" s="36" t="s">
        <v>681</v>
      </c>
      <c r="E987" s="36" t="s">
        <v>134</v>
      </c>
      <c r="F987" s="36" t="s">
        <v>682</v>
      </c>
      <c r="G987" s="36">
        <v>2</v>
      </c>
      <c r="H987" s="36">
        <v>24</v>
      </c>
      <c r="I987" s="36">
        <v>11</v>
      </c>
      <c r="J987" s="36">
        <v>6.6150000000000002</v>
      </c>
      <c r="K987" s="36">
        <v>940</v>
      </c>
      <c r="L987" s="36">
        <v>0</v>
      </c>
      <c r="M987" s="36">
        <v>0</v>
      </c>
      <c r="N987" s="36">
        <v>940</v>
      </c>
      <c r="O987" s="36">
        <v>0</v>
      </c>
      <c r="P987" s="36">
        <v>0</v>
      </c>
      <c r="Q987" s="36">
        <v>419</v>
      </c>
      <c r="R987" s="36">
        <v>399</v>
      </c>
      <c r="S987" s="36">
        <v>0</v>
      </c>
      <c r="T987" s="36">
        <v>0</v>
      </c>
      <c r="U987" s="36">
        <v>95.23</v>
      </c>
      <c r="V987" s="36">
        <v>95.23</v>
      </c>
      <c r="W987" s="36">
        <v>399</v>
      </c>
      <c r="X987" s="36">
        <v>1</v>
      </c>
      <c r="Y987" s="36">
        <v>0.25</v>
      </c>
      <c r="Z987" s="36">
        <v>224</v>
      </c>
      <c r="AA987" s="36">
        <v>217</v>
      </c>
      <c r="AB987" s="36">
        <v>96.88</v>
      </c>
      <c r="AC987" s="36">
        <v>222</v>
      </c>
      <c r="AD987" s="36">
        <v>216</v>
      </c>
      <c r="AE987" s="36">
        <v>97.3</v>
      </c>
      <c r="AF987" s="36">
        <v>4.12</v>
      </c>
      <c r="AG987" s="36">
        <v>0.33</v>
      </c>
      <c r="AH987" s="36">
        <v>62.24</v>
      </c>
      <c r="AI987" s="36">
        <v>7.97</v>
      </c>
      <c r="AJ987" s="46">
        <f t="shared" ca="1" si="16"/>
        <v>3</v>
      </c>
      <c r="AK987" s="47">
        <v>0.25125628140703515</v>
      </c>
      <c r="AL987" s="48">
        <v>19.986299999999982</v>
      </c>
      <c r="AM987" s="1">
        <v>0</v>
      </c>
      <c r="AN987" s="1">
        <v>0</v>
      </c>
      <c r="AO987" s="1">
        <v>1</v>
      </c>
      <c r="AP987" s="1">
        <v>0</v>
      </c>
      <c r="AQ987" s="1">
        <v>0</v>
      </c>
      <c r="AR987" s="36">
        <v>0</v>
      </c>
      <c r="AS987" s="36">
        <v>1</v>
      </c>
      <c r="AT987" s="36">
        <v>0</v>
      </c>
      <c r="AU987" s="36">
        <v>4</v>
      </c>
    </row>
    <row r="988" spans="1:47">
      <c r="A988" s="50">
        <v>41913</v>
      </c>
      <c r="B988" s="36" t="s">
        <v>103</v>
      </c>
      <c r="C988" s="36" t="s">
        <v>107</v>
      </c>
      <c r="D988" s="36" t="s">
        <v>759</v>
      </c>
      <c r="E988" s="36" t="s">
        <v>134</v>
      </c>
      <c r="F988" s="36" t="s">
        <v>760</v>
      </c>
      <c r="G988" s="36">
        <v>4</v>
      </c>
      <c r="H988" s="36">
        <v>56</v>
      </c>
      <c r="I988" s="36">
        <v>23</v>
      </c>
      <c r="J988" s="36">
        <v>16.63</v>
      </c>
      <c r="K988" s="36">
        <v>8434</v>
      </c>
      <c r="L988" s="36">
        <v>125</v>
      </c>
      <c r="M988" s="36">
        <v>1.48</v>
      </c>
      <c r="N988" s="36">
        <v>8207</v>
      </c>
      <c r="O988" s="36">
        <v>49</v>
      </c>
      <c r="P988" s="36">
        <v>0.6</v>
      </c>
      <c r="Q988" s="36">
        <v>2513</v>
      </c>
      <c r="R988" s="36">
        <v>2389</v>
      </c>
      <c r="S988" s="36">
        <v>5</v>
      </c>
      <c r="T988" s="36">
        <v>0.2</v>
      </c>
      <c r="U988" s="36">
        <v>95.07</v>
      </c>
      <c r="V988" s="36">
        <v>94.5</v>
      </c>
      <c r="W988" s="36">
        <v>2389</v>
      </c>
      <c r="X988" s="36">
        <v>102</v>
      </c>
      <c r="Y988" s="36">
        <v>4.2699999999999996</v>
      </c>
      <c r="Z988" s="36">
        <v>1899</v>
      </c>
      <c r="AA988" s="36">
        <v>1857</v>
      </c>
      <c r="AB988" s="36">
        <v>97.79</v>
      </c>
      <c r="AC988" s="36">
        <v>1942</v>
      </c>
      <c r="AD988" s="36">
        <v>1837</v>
      </c>
      <c r="AE988" s="36">
        <v>94.59</v>
      </c>
      <c r="AF988" s="36">
        <v>37.71</v>
      </c>
      <c r="AG988" s="36">
        <v>37.53</v>
      </c>
      <c r="AH988" s="36">
        <v>226.78</v>
      </c>
      <c r="AI988" s="36">
        <v>99.51</v>
      </c>
      <c r="AJ988" s="46">
        <f t="shared" ca="1" si="16"/>
        <v>3</v>
      </c>
      <c r="AK988" s="47">
        <v>4.3056141831996619</v>
      </c>
      <c r="AL988" s="48">
        <v>138.215</v>
      </c>
      <c r="AM988" s="1">
        <v>0</v>
      </c>
      <c r="AN988" s="1">
        <v>1</v>
      </c>
      <c r="AO988" s="1">
        <v>3</v>
      </c>
      <c r="AP988" s="1">
        <v>0</v>
      </c>
      <c r="AQ988" s="1">
        <v>3</v>
      </c>
      <c r="AR988" s="36">
        <v>1</v>
      </c>
      <c r="AS988" s="36">
        <v>1</v>
      </c>
      <c r="AT988" s="36">
        <v>3</v>
      </c>
      <c r="AU988" s="36">
        <v>7</v>
      </c>
    </row>
    <row r="989" spans="1:47">
      <c r="A989" s="50">
        <v>41913</v>
      </c>
      <c r="B989" s="36" t="s">
        <v>103</v>
      </c>
      <c r="C989" s="36" t="s">
        <v>107</v>
      </c>
      <c r="D989" s="36" t="s">
        <v>761</v>
      </c>
      <c r="E989" s="36" t="s">
        <v>134</v>
      </c>
      <c r="F989" s="36" t="s">
        <v>1485</v>
      </c>
      <c r="G989" s="36">
        <v>2</v>
      </c>
      <c r="H989" s="36">
        <v>24</v>
      </c>
      <c r="I989" s="36">
        <v>11</v>
      </c>
      <c r="J989" s="36">
        <v>6.6150000000000002</v>
      </c>
      <c r="K989" s="36">
        <v>1135</v>
      </c>
      <c r="L989" s="36">
        <v>0</v>
      </c>
      <c r="M989" s="36">
        <v>0</v>
      </c>
      <c r="N989" s="36">
        <v>1128</v>
      </c>
      <c r="O989" s="36">
        <v>0</v>
      </c>
      <c r="P989" s="36">
        <v>0</v>
      </c>
      <c r="Q989" s="36">
        <v>573</v>
      </c>
      <c r="R989" s="36">
        <v>552</v>
      </c>
      <c r="S989" s="36">
        <v>0</v>
      </c>
      <c r="T989" s="36">
        <v>0</v>
      </c>
      <c r="U989" s="36">
        <v>96.34</v>
      </c>
      <c r="V989" s="36">
        <v>96.34</v>
      </c>
      <c r="W989" s="36">
        <v>552</v>
      </c>
      <c r="X989" s="36">
        <v>2</v>
      </c>
      <c r="Y989" s="36">
        <v>0.36</v>
      </c>
      <c r="Z989" s="36">
        <v>344</v>
      </c>
      <c r="AA989" s="36">
        <v>335</v>
      </c>
      <c r="AB989" s="36">
        <v>97.38</v>
      </c>
      <c r="AC989" s="36">
        <v>375</v>
      </c>
      <c r="AD989" s="36">
        <v>369</v>
      </c>
      <c r="AE989" s="36">
        <v>98.4</v>
      </c>
      <c r="AF989" s="36">
        <v>6.54</v>
      </c>
      <c r="AG989" s="36">
        <v>5.46</v>
      </c>
      <c r="AH989" s="36">
        <v>98.81</v>
      </c>
      <c r="AI989" s="36">
        <v>83.51</v>
      </c>
      <c r="AJ989" s="46">
        <f t="shared" ca="1" si="16"/>
        <v>3</v>
      </c>
      <c r="AK989" s="47">
        <v>0.34129692832764508</v>
      </c>
      <c r="AL989" s="48">
        <v>20.97179999999998</v>
      </c>
      <c r="AM989" s="1">
        <v>0</v>
      </c>
      <c r="AN989" s="1">
        <v>0</v>
      </c>
      <c r="AO989" s="1">
        <v>1</v>
      </c>
      <c r="AP989" s="1">
        <v>0</v>
      </c>
      <c r="AQ989" s="1">
        <v>0</v>
      </c>
      <c r="AR989" s="36">
        <v>0</v>
      </c>
      <c r="AS989" s="36">
        <v>1</v>
      </c>
      <c r="AT989" s="36">
        <v>0</v>
      </c>
      <c r="AU989" s="36">
        <v>1</v>
      </c>
    </row>
    <row r="990" spans="1:47">
      <c r="A990" s="50">
        <v>41913</v>
      </c>
      <c r="B990" s="36" t="s">
        <v>103</v>
      </c>
      <c r="C990" s="36" t="s">
        <v>107</v>
      </c>
      <c r="D990" s="36" t="s">
        <v>761</v>
      </c>
      <c r="E990" s="36" t="s">
        <v>134</v>
      </c>
      <c r="F990" s="36" t="s">
        <v>891</v>
      </c>
      <c r="G990" s="36">
        <v>2</v>
      </c>
      <c r="H990" s="36">
        <v>24</v>
      </c>
      <c r="I990" s="36">
        <v>11</v>
      </c>
      <c r="J990" s="36">
        <v>6.6150000000000002</v>
      </c>
      <c r="K990" s="36">
        <v>3770</v>
      </c>
      <c r="L990" s="36">
        <v>0</v>
      </c>
      <c r="M990" s="36">
        <v>0</v>
      </c>
      <c r="N990" s="36">
        <v>3770</v>
      </c>
      <c r="O990" s="36">
        <v>2</v>
      </c>
      <c r="P990" s="36">
        <v>0.05</v>
      </c>
      <c r="Q990" s="36">
        <v>1655</v>
      </c>
      <c r="R990" s="36">
        <v>1618</v>
      </c>
      <c r="S990" s="36">
        <v>17</v>
      </c>
      <c r="T990" s="36">
        <v>1.03</v>
      </c>
      <c r="U990" s="36">
        <v>97.76</v>
      </c>
      <c r="V990" s="36">
        <v>97.71</v>
      </c>
      <c r="W990" s="36">
        <v>1618</v>
      </c>
      <c r="X990" s="36">
        <v>5</v>
      </c>
      <c r="Y990" s="36">
        <v>0.31</v>
      </c>
      <c r="Z990" s="36">
        <v>1051</v>
      </c>
      <c r="AA990" s="36">
        <v>987</v>
      </c>
      <c r="AB990" s="36">
        <v>93.91</v>
      </c>
      <c r="AC990" s="36">
        <v>858</v>
      </c>
      <c r="AD990" s="36">
        <v>843</v>
      </c>
      <c r="AE990" s="36">
        <v>98.25</v>
      </c>
      <c r="AF990" s="36">
        <v>19.190000000000001</v>
      </c>
      <c r="AG990" s="36">
        <v>18.97</v>
      </c>
      <c r="AH990" s="36">
        <v>290.04000000000002</v>
      </c>
      <c r="AI990" s="36">
        <v>98.86</v>
      </c>
      <c r="AJ990" s="46">
        <f t="shared" ca="1" si="16"/>
        <v>3</v>
      </c>
      <c r="AK990" s="47">
        <v>0.33921302578018997</v>
      </c>
      <c r="AL990" s="48">
        <v>37.899500000000103</v>
      </c>
      <c r="AM990" s="1">
        <v>0</v>
      </c>
      <c r="AN990" s="1">
        <v>0</v>
      </c>
      <c r="AO990" s="1">
        <v>1</v>
      </c>
      <c r="AP990" s="1">
        <v>0</v>
      </c>
      <c r="AQ990" s="1">
        <v>0</v>
      </c>
      <c r="AR990" s="36">
        <v>0</v>
      </c>
      <c r="AS990" s="36">
        <v>1</v>
      </c>
      <c r="AT990" s="36">
        <v>0</v>
      </c>
      <c r="AU990" s="36">
        <v>1</v>
      </c>
    </row>
    <row r="991" spans="1:47">
      <c r="A991" s="50">
        <v>41913</v>
      </c>
      <c r="B991" s="36" t="s">
        <v>103</v>
      </c>
      <c r="C991" s="36" t="s">
        <v>107</v>
      </c>
      <c r="D991" s="36" t="s">
        <v>404</v>
      </c>
      <c r="E991" s="36" t="s">
        <v>134</v>
      </c>
      <c r="F991" s="36" t="s">
        <v>405</v>
      </c>
      <c r="G991" s="36">
        <v>4</v>
      </c>
      <c r="H991" s="36">
        <v>56</v>
      </c>
      <c r="I991" s="36">
        <v>23</v>
      </c>
      <c r="J991" s="36">
        <v>16.63</v>
      </c>
      <c r="K991" s="36">
        <v>1555</v>
      </c>
      <c r="L991" s="36">
        <v>0</v>
      </c>
      <c r="M991" s="36">
        <v>0</v>
      </c>
      <c r="N991" s="36">
        <v>1530</v>
      </c>
      <c r="O991" s="36">
        <v>1</v>
      </c>
      <c r="P991" s="36">
        <v>7.0000000000000007E-2</v>
      </c>
      <c r="Q991" s="36">
        <v>808</v>
      </c>
      <c r="R991" s="36">
        <v>786</v>
      </c>
      <c r="S991" s="36">
        <v>0</v>
      </c>
      <c r="T991" s="36">
        <v>0</v>
      </c>
      <c r="U991" s="36">
        <v>97.28</v>
      </c>
      <c r="V991" s="36">
        <v>97.21</v>
      </c>
      <c r="W991" s="36">
        <v>786</v>
      </c>
      <c r="X991" s="36">
        <v>1</v>
      </c>
      <c r="Y991" s="36">
        <v>0.13</v>
      </c>
      <c r="Z991" s="36">
        <v>419</v>
      </c>
      <c r="AA991" s="36">
        <v>400</v>
      </c>
      <c r="AB991" s="36">
        <v>95.47</v>
      </c>
      <c r="AC991" s="36">
        <v>389</v>
      </c>
      <c r="AD991" s="36">
        <v>383</v>
      </c>
      <c r="AE991" s="36">
        <v>98.46</v>
      </c>
      <c r="AF991" s="36">
        <v>10.8</v>
      </c>
      <c r="AG991" s="36">
        <v>1.17</v>
      </c>
      <c r="AH991" s="36">
        <v>64.92</v>
      </c>
      <c r="AI991" s="36">
        <v>10.82</v>
      </c>
      <c r="AJ991" s="46">
        <f t="shared" ca="1" si="16"/>
        <v>3</v>
      </c>
      <c r="AK991" s="47">
        <v>0.13003901170351106</v>
      </c>
      <c r="AL991" s="48">
        <v>22.543200000000052</v>
      </c>
      <c r="AM991" s="1">
        <v>0</v>
      </c>
      <c r="AN991" s="1">
        <v>0</v>
      </c>
      <c r="AO991" s="1">
        <v>1</v>
      </c>
      <c r="AP991" s="1">
        <v>0</v>
      </c>
      <c r="AQ991" s="1">
        <v>0</v>
      </c>
      <c r="AR991" s="36">
        <v>0</v>
      </c>
      <c r="AS991" s="36">
        <v>1</v>
      </c>
      <c r="AT991" s="36">
        <v>0</v>
      </c>
      <c r="AU991" s="36">
        <v>6</v>
      </c>
    </row>
    <row r="992" spans="1:47">
      <c r="A992" s="50">
        <v>41913</v>
      </c>
      <c r="B992" s="36" t="s">
        <v>103</v>
      </c>
      <c r="C992" s="36" t="s">
        <v>98</v>
      </c>
      <c r="D992" s="36" t="s">
        <v>414</v>
      </c>
      <c r="E992" s="36" t="s">
        <v>127</v>
      </c>
      <c r="F992" s="36" t="s">
        <v>415</v>
      </c>
      <c r="G992" s="36">
        <v>4</v>
      </c>
      <c r="H992" s="36">
        <v>56</v>
      </c>
      <c r="I992" s="36">
        <v>23</v>
      </c>
      <c r="J992" s="36">
        <v>16.63</v>
      </c>
      <c r="K992" s="36">
        <v>1493</v>
      </c>
      <c r="L992" s="36">
        <v>0</v>
      </c>
      <c r="M992" s="36">
        <v>0</v>
      </c>
      <c r="N992" s="36">
        <v>1493</v>
      </c>
      <c r="O992" s="36">
        <v>4</v>
      </c>
      <c r="P992" s="36">
        <v>0.27</v>
      </c>
      <c r="Q992" s="36">
        <v>482</v>
      </c>
      <c r="R992" s="36">
        <v>472</v>
      </c>
      <c r="S992" s="36">
        <v>0</v>
      </c>
      <c r="T992" s="36">
        <v>0</v>
      </c>
      <c r="U992" s="36">
        <v>97.93</v>
      </c>
      <c r="V992" s="36">
        <v>97.66</v>
      </c>
      <c r="W992" s="36">
        <v>472</v>
      </c>
      <c r="X992" s="36">
        <v>2</v>
      </c>
      <c r="Y992" s="36">
        <v>0.42</v>
      </c>
      <c r="Z992" s="36">
        <v>717</v>
      </c>
      <c r="AA992" s="36">
        <v>704</v>
      </c>
      <c r="AB992" s="36">
        <v>98.19</v>
      </c>
      <c r="AC992" s="36">
        <v>566</v>
      </c>
      <c r="AD992" s="36">
        <v>525</v>
      </c>
      <c r="AE992" s="36">
        <v>92.76</v>
      </c>
      <c r="AF992" s="36">
        <v>4.01</v>
      </c>
      <c r="AG992" s="36">
        <v>0.44</v>
      </c>
      <c r="AH992" s="36">
        <v>24.1</v>
      </c>
      <c r="AI992" s="36">
        <v>10.88</v>
      </c>
      <c r="AJ992" s="46">
        <f t="shared" ca="1" si="16"/>
        <v>3</v>
      </c>
      <c r="AK992" s="47">
        <v>0.68259385665529015</v>
      </c>
      <c r="AL992" s="48">
        <v>11.278800000000016</v>
      </c>
      <c r="AM992" s="1">
        <v>0</v>
      </c>
      <c r="AN992" s="1">
        <v>0</v>
      </c>
      <c r="AO992" s="1">
        <v>1</v>
      </c>
      <c r="AP992" s="1">
        <v>0</v>
      </c>
      <c r="AQ992" s="1">
        <v>0</v>
      </c>
      <c r="AR992" s="36">
        <v>0</v>
      </c>
      <c r="AS992" s="36">
        <v>1</v>
      </c>
      <c r="AT992" s="36">
        <v>0</v>
      </c>
      <c r="AU992" s="36">
        <v>6</v>
      </c>
    </row>
    <row r="993" spans="1:47">
      <c r="A993" s="50">
        <v>41913</v>
      </c>
      <c r="B993" s="36" t="s">
        <v>103</v>
      </c>
      <c r="C993" s="36" t="s">
        <v>98</v>
      </c>
      <c r="D993" s="36" t="s">
        <v>551</v>
      </c>
      <c r="E993" s="36" t="s">
        <v>127</v>
      </c>
      <c r="F993" s="36" t="s">
        <v>552</v>
      </c>
      <c r="G993" s="36">
        <v>4</v>
      </c>
      <c r="H993" s="36">
        <v>56</v>
      </c>
      <c r="I993" s="36">
        <v>23</v>
      </c>
      <c r="J993" s="36">
        <v>16.63</v>
      </c>
      <c r="K993" s="36">
        <v>6127</v>
      </c>
      <c r="L993" s="36">
        <v>0</v>
      </c>
      <c r="M993" s="36">
        <v>0</v>
      </c>
      <c r="N993" s="36">
        <v>6127</v>
      </c>
      <c r="O993" s="36">
        <v>43</v>
      </c>
      <c r="P993" s="36">
        <v>0.7</v>
      </c>
      <c r="Q993" s="36">
        <v>1485</v>
      </c>
      <c r="R993" s="36">
        <v>1457</v>
      </c>
      <c r="S993" s="36">
        <v>0</v>
      </c>
      <c r="T993" s="36">
        <v>0</v>
      </c>
      <c r="U993" s="36">
        <v>98.11</v>
      </c>
      <c r="V993" s="36">
        <v>97.43</v>
      </c>
      <c r="W993" s="36">
        <v>1457</v>
      </c>
      <c r="X993" s="36">
        <v>6</v>
      </c>
      <c r="Y993" s="36">
        <v>0.41</v>
      </c>
      <c r="Z993" s="36">
        <v>2672</v>
      </c>
      <c r="AA993" s="36">
        <v>2635</v>
      </c>
      <c r="AB993" s="36">
        <v>98.62</v>
      </c>
      <c r="AC993" s="36">
        <v>2572</v>
      </c>
      <c r="AD993" s="36">
        <v>2427</v>
      </c>
      <c r="AE993" s="36">
        <v>94.36</v>
      </c>
      <c r="AF993" s="36">
        <v>19.86</v>
      </c>
      <c r="AG993" s="36">
        <v>19.55</v>
      </c>
      <c r="AH993" s="36">
        <v>119.42</v>
      </c>
      <c r="AI993" s="36">
        <v>98.46</v>
      </c>
      <c r="AJ993" s="46">
        <f t="shared" ca="1" si="16"/>
        <v>3</v>
      </c>
      <c r="AK993" s="47">
        <v>0.48038430744595673</v>
      </c>
      <c r="AL993" s="48">
        <v>38.164499999999897</v>
      </c>
      <c r="AM993" s="1">
        <v>0</v>
      </c>
      <c r="AN993" s="1">
        <v>0</v>
      </c>
      <c r="AO993" s="1">
        <v>1</v>
      </c>
      <c r="AP993" s="1">
        <v>0</v>
      </c>
      <c r="AQ993" s="1">
        <v>0</v>
      </c>
      <c r="AR993" s="36">
        <v>0</v>
      </c>
      <c r="AS993" s="36">
        <v>1</v>
      </c>
      <c r="AT993" s="36">
        <v>0</v>
      </c>
      <c r="AU993" s="36">
        <v>3</v>
      </c>
    </row>
    <row r="994" spans="1:47">
      <c r="A994" s="50">
        <v>41913</v>
      </c>
      <c r="B994" s="36" t="s">
        <v>103</v>
      </c>
      <c r="C994" s="36" t="s">
        <v>98</v>
      </c>
      <c r="D994" s="36" t="s">
        <v>551</v>
      </c>
      <c r="E994" s="36" t="s">
        <v>127</v>
      </c>
      <c r="F994" s="36" t="s">
        <v>1486</v>
      </c>
      <c r="G994" s="36">
        <v>4</v>
      </c>
      <c r="H994" s="36">
        <v>56</v>
      </c>
      <c r="I994" s="36">
        <v>23</v>
      </c>
      <c r="J994" s="36">
        <v>16.63</v>
      </c>
      <c r="K994" s="36">
        <v>7275</v>
      </c>
      <c r="L994" s="36">
        <v>0</v>
      </c>
      <c r="M994" s="36">
        <v>0</v>
      </c>
      <c r="N994" s="36">
        <v>7275</v>
      </c>
      <c r="O994" s="36">
        <v>22</v>
      </c>
      <c r="P994" s="36">
        <v>0.3</v>
      </c>
      <c r="Q994" s="36">
        <v>1761</v>
      </c>
      <c r="R994" s="36">
        <v>1727</v>
      </c>
      <c r="S994" s="36">
        <v>0</v>
      </c>
      <c r="T994" s="36">
        <v>0</v>
      </c>
      <c r="U994" s="36">
        <v>98.07</v>
      </c>
      <c r="V994" s="36">
        <v>97.77</v>
      </c>
      <c r="W994" s="36">
        <v>1727</v>
      </c>
      <c r="X994" s="36">
        <v>6</v>
      </c>
      <c r="Y994" s="36">
        <v>0.35</v>
      </c>
      <c r="Z994" s="36">
        <v>4613</v>
      </c>
      <c r="AA994" s="36">
        <v>4512</v>
      </c>
      <c r="AB994" s="36">
        <v>97.81</v>
      </c>
      <c r="AC994" s="36">
        <v>4322</v>
      </c>
      <c r="AD994" s="36">
        <v>4175</v>
      </c>
      <c r="AE994" s="36">
        <v>96.6</v>
      </c>
      <c r="AF994" s="36">
        <v>21.27</v>
      </c>
      <c r="AG994" s="36">
        <v>21.14</v>
      </c>
      <c r="AH994" s="36">
        <v>127.9</v>
      </c>
      <c r="AI994" s="36">
        <v>99.38</v>
      </c>
      <c r="AJ994" s="46">
        <f t="shared" ca="1" si="16"/>
        <v>3</v>
      </c>
      <c r="AK994" s="47">
        <v>0.43165467625899279</v>
      </c>
      <c r="AL994" s="48">
        <v>39.27030000000007</v>
      </c>
      <c r="AM994" s="1">
        <v>0</v>
      </c>
      <c r="AN994" s="1">
        <v>0</v>
      </c>
      <c r="AO994" s="1">
        <v>1</v>
      </c>
      <c r="AP994" s="1">
        <v>0</v>
      </c>
      <c r="AQ994" s="1">
        <v>0</v>
      </c>
      <c r="AR994" s="36">
        <v>0</v>
      </c>
      <c r="AS994" s="36">
        <v>1</v>
      </c>
      <c r="AT994" s="36">
        <v>0</v>
      </c>
      <c r="AU994" s="36">
        <v>1</v>
      </c>
    </row>
    <row r="995" spans="1:47">
      <c r="A995" s="50">
        <v>41913</v>
      </c>
      <c r="B995" s="36" t="s">
        <v>103</v>
      </c>
      <c r="C995" s="36" t="s">
        <v>98</v>
      </c>
      <c r="D995" s="36" t="s">
        <v>419</v>
      </c>
      <c r="E995" s="36" t="s">
        <v>127</v>
      </c>
      <c r="F995" s="36" t="s">
        <v>420</v>
      </c>
      <c r="G995" s="36">
        <v>4</v>
      </c>
      <c r="H995" s="36">
        <v>56</v>
      </c>
      <c r="I995" s="36">
        <v>23</v>
      </c>
      <c r="J995" s="36">
        <v>16.63</v>
      </c>
      <c r="K995" s="36">
        <v>5959</v>
      </c>
      <c r="L995" s="36">
        <v>119</v>
      </c>
      <c r="M995" s="36">
        <v>2</v>
      </c>
      <c r="N995" s="36">
        <v>5840</v>
      </c>
      <c r="O995" s="36">
        <v>12</v>
      </c>
      <c r="P995" s="36">
        <v>0.21</v>
      </c>
      <c r="Q995" s="36">
        <v>2438</v>
      </c>
      <c r="R995" s="36">
        <v>2375</v>
      </c>
      <c r="S995" s="36">
        <v>0</v>
      </c>
      <c r="T995" s="36">
        <v>0</v>
      </c>
      <c r="U995" s="36">
        <v>97.42</v>
      </c>
      <c r="V995" s="36">
        <v>97.22</v>
      </c>
      <c r="W995" s="36">
        <v>2375</v>
      </c>
      <c r="X995" s="36">
        <v>22</v>
      </c>
      <c r="Y995" s="36">
        <v>0.93</v>
      </c>
      <c r="Z995" s="36">
        <v>4090</v>
      </c>
      <c r="AA995" s="36">
        <v>3999</v>
      </c>
      <c r="AB995" s="36">
        <v>97.78</v>
      </c>
      <c r="AC995" s="36">
        <v>2785</v>
      </c>
      <c r="AD995" s="36">
        <v>2516</v>
      </c>
      <c r="AE995" s="36">
        <v>90.34</v>
      </c>
      <c r="AF995" s="36">
        <v>13.11</v>
      </c>
      <c r="AG995" s="36">
        <v>13.11</v>
      </c>
      <c r="AH995" s="36">
        <v>78.86</v>
      </c>
      <c r="AI995" s="36">
        <v>99.93</v>
      </c>
      <c r="AJ995" s="46">
        <f t="shared" ca="1" si="16"/>
        <v>3</v>
      </c>
      <c r="AK995" s="47">
        <v>2.4663677130044843</v>
      </c>
      <c r="AL995" s="48">
        <v>67.776400000000024</v>
      </c>
      <c r="AM995" s="1">
        <v>0</v>
      </c>
      <c r="AN995" s="1">
        <v>0</v>
      </c>
      <c r="AO995" s="1">
        <v>2</v>
      </c>
      <c r="AP995" s="1">
        <v>0</v>
      </c>
      <c r="AQ995" s="1">
        <v>0</v>
      </c>
      <c r="AR995" s="36">
        <v>1</v>
      </c>
      <c r="AS995" s="36">
        <v>1</v>
      </c>
      <c r="AT995" s="36">
        <v>2</v>
      </c>
      <c r="AU995" s="36">
        <v>6</v>
      </c>
    </row>
    <row r="996" spans="1:47">
      <c r="A996" s="50">
        <v>41913</v>
      </c>
      <c r="B996" s="36" t="s">
        <v>103</v>
      </c>
      <c r="C996" s="36" t="s">
        <v>98</v>
      </c>
      <c r="D996" s="36" t="s">
        <v>416</v>
      </c>
      <c r="E996" s="36" t="s">
        <v>127</v>
      </c>
      <c r="F996" s="36" t="s">
        <v>579</v>
      </c>
      <c r="G996" s="36">
        <v>2</v>
      </c>
      <c r="H996" s="36">
        <v>24</v>
      </c>
      <c r="I996" s="36">
        <v>11</v>
      </c>
      <c r="J996" s="36">
        <v>6.6150000000000002</v>
      </c>
      <c r="K996" s="36">
        <v>2970</v>
      </c>
      <c r="L996" s="36">
        <v>23</v>
      </c>
      <c r="M996" s="36">
        <v>0.77</v>
      </c>
      <c r="N996" s="36">
        <v>2947</v>
      </c>
      <c r="O996" s="36">
        <v>8</v>
      </c>
      <c r="P996" s="36">
        <v>0.27</v>
      </c>
      <c r="Q996" s="36">
        <v>1260</v>
      </c>
      <c r="R996" s="36">
        <v>1229</v>
      </c>
      <c r="S996" s="36">
        <v>6</v>
      </c>
      <c r="T996" s="36">
        <v>0.48</v>
      </c>
      <c r="U996" s="36">
        <v>97.54</v>
      </c>
      <c r="V996" s="36">
        <v>97.27</v>
      </c>
      <c r="W996" s="36">
        <v>1229</v>
      </c>
      <c r="X996" s="36">
        <v>7</v>
      </c>
      <c r="Y996" s="36">
        <v>0.56999999999999995</v>
      </c>
      <c r="Z996" s="36">
        <v>1952</v>
      </c>
      <c r="AA996" s="36">
        <v>1883</v>
      </c>
      <c r="AB996" s="36">
        <v>96.47</v>
      </c>
      <c r="AC996" s="36">
        <v>1287</v>
      </c>
      <c r="AD996" s="36">
        <v>1203</v>
      </c>
      <c r="AE996" s="36">
        <v>93.47</v>
      </c>
      <c r="AF996" s="36">
        <v>6.24</v>
      </c>
      <c r="AG996" s="36">
        <v>5.89</v>
      </c>
      <c r="AH996" s="36">
        <v>94.27</v>
      </c>
      <c r="AI996" s="36">
        <v>94.44</v>
      </c>
      <c r="AJ996" s="46">
        <f t="shared" ca="1" si="16"/>
        <v>3</v>
      </c>
      <c r="AK996" s="47">
        <v>1.2750455373406193</v>
      </c>
      <c r="AL996" s="48">
        <v>34.398000000000053</v>
      </c>
      <c r="AM996" s="1">
        <v>0</v>
      </c>
      <c r="AN996" s="1">
        <v>0</v>
      </c>
      <c r="AO996" s="1">
        <v>1</v>
      </c>
      <c r="AP996" s="1">
        <v>0</v>
      </c>
      <c r="AQ996" s="1">
        <v>0</v>
      </c>
      <c r="AR996" s="36">
        <v>0</v>
      </c>
      <c r="AS996" s="36">
        <v>1</v>
      </c>
      <c r="AT996" s="36">
        <v>1</v>
      </c>
      <c r="AU996" s="36">
        <v>6</v>
      </c>
    </row>
    <row r="997" spans="1:47">
      <c r="A997" s="50">
        <v>41913</v>
      </c>
      <c r="B997" s="36" t="s">
        <v>103</v>
      </c>
      <c r="C997" s="36" t="s">
        <v>98</v>
      </c>
      <c r="D997" s="36" t="s">
        <v>1230</v>
      </c>
      <c r="E997" s="36" t="s">
        <v>127</v>
      </c>
      <c r="F997" s="36" t="s">
        <v>1231</v>
      </c>
      <c r="G997" s="36">
        <v>4</v>
      </c>
      <c r="H997" s="36">
        <v>56</v>
      </c>
      <c r="I997" s="36">
        <v>23</v>
      </c>
      <c r="J997" s="36">
        <v>16.63</v>
      </c>
      <c r="K997" s="36">
        <v>6951</v>
      </c>
      <c r="L997" s="36">
        <v>0</v>
      </c>
      <c r="M997" s="36">
        <v>0</v>
      </c>
      <c r="N997" s="36">
        <v>6950</v>
      </c>
      <c r="O997" s="36">
        <v>1</v>
      </c>
      <c r="P997" s="36">
        <v>0.01</v>
      </c>
      <c r="Q997" s="36">
        <v>3751</v>
      </c>
      <c r="R997" s="36">
        <v>3630</v>
      </c>
      <c r="S997" s="36">
        <v>103</v>
      </c>
      <c r="T997" s="36">
        <v>2.75</v>
      </c>
      <c r="U997" s="36">
        <v>96.77</v>
      </c>
      <c r="V997" s="36">
        <v>96.76</v>
      </c>
      <c r="W997" s="36">
        <v>3630</v>
      </c>
      <c r="X997" s="36">
        <v>0</v>
      </c>
      <c r="Y997" s="36">
        <v>0</v>
      </c>
      <c r="Z997" s="36">
        <v>1753</v>
      </c>
      <c r="AA997" s="36">
        <v>1747</v>
      </c>
      <c r="AB997" s="36">
        <v>99.66</v>
      </c>
      <c r="AC997" s="36">
        <v>1024</v>
      </c>
      <c r="AD997" s="36">
        <v>1023</v>
      </c>
      <c r="AE997" s="36">
        <v>99.9</v>
      </c>
      <c r="AF997" s="36">
        <v>45.47</v>
      </c>
      <c r="AG997" s="36">
        <v>45.4</v>
      </c>
      <c r="AH997" s="36">
        <v>273.45</v>
      </c>
      <c r="AI997" s="36">
        <v>99.84</v>
      </c>
      <c r="AJ997" s="46">
        <f t="shared" ca="1" si="16"/>
        <v>3</v>
      </c>
      <c r="AK997" s="47">
        <v>0</v>
      </c>
      <c r="AL997" s="48">
        <v>121.53239999999981</v>
      </c>
      <c r="AM997" s="1">
        <v>0</v>
      </c>
      <c r="AN997" s="1">
        <v>0</v>
      </c>
      <c r="AO997" s="1">
        <v>1</v>
      </c>
      <c r="AP997" s="1">
        <v>0</v>
      </c>
      <c r="AQ997" s="1">
        <v>0</v>
      </c>
      <c r="AR997" s="36">
        <v>0</v>
      </c>
      <c r="AS997" s="36">
        <v>1</v>
      </c>
      <c r="AT997" s="36">
        <v>0</v>
      </c>
      <c r="AU997" s="36">
        <v>3</v>
      </c>
    </row>
    <row r="998" spans="1:47">
      <c r="A998" s="50">
        <v>41913</v>
      </c>
      <c r="B998" s="36" t="s">
        <v>103</v>
      </c>
      <c r="C998" s="36" t="s">
        <v>98</v>
      </c>
      <c r="D998" s="36" t="s">
        <v>1230</v>
      </c>
      <c r="E998" s="36" t="s">
        <v>127</v>
      </c>
      <c r="F998" s="36" t="s">
        <v>1232</v>
      </c>
      <c r="G998" s="36">
        <v>4</v>
      </c>
      <c r="H998" s="36">
        <v>56</v>
      </c>
      <c r="I998" s="36">
        <v>23</v>
      </c>
      <c r="J998" s="36">
        <v>16.63</v>
      </c>
      <c r="K998" s="36">
        <v>6064</v>
      </c>
      <c r="L998" s="36">
        <v>0</v>
      </c>
      <c r="M998" s="36">
        <v>0</v>
      </c>
      <c r="N998" s="36">
        <v>6064</v>
      </c>
      <c r="O998" s="36">
        <v>1</v>
      </c>
      <c r="P998" s="36">
        <v>0.02</v>
      </c>
      <c r="Q998" s="36">
        <v>3208</v>
      </c>
      <c r="R998" s="36">
        <v>2923</v>
      </c>
      <c r="S998" s="36">
        <v>258</v>
      </c>
      <c r="T998" s="36">
        <v>8.0399999999999991</v>
      </c>
      <c r="U998" s="36">
        <v>91.12</v>
      </c>
      <c r="V998" s="36">
        <v>91.1</v>
      </c>
      <c r="W998" s="36">
        <v>2923</v>
      </c>
      <c r="X998" s="36">
        <v>7</v>
      </c>
      <c r="Y998" s="36">
        <v>0.24</v>
      </c>
      <c r="Z998" s="36">
        <v>370</v>
      </c>
      <c r="AA998" s="36">
        <v>368</v>
      </c>
      <c r="AB998" s="36">
        <v>99.46</v>
      </c>
      <c r="AC998" s="36">
        <v>286</v>
      </c>
      <c r="AD998" s="36">
        <v>285</v>
      </c>
      <c r="AE998" s="36">
        <v>99.65</v>
      </c>
      <c r="AF998" s="36">
        <v>45</v>
      </c>
      <c r="AG998" s="36">
        <v>44.94</v>
      </c>
      <c r="AH998" s="36">
        <v>270.60000000000002</v>
      </c>
      <c r="AI998" s="36">
        <v>99.87</v>
      </c>
      <c r="AJ998" s="46">
        <f t="shared" ca="1" si="16"/>
        <v>3</v>
      </c>
      <c r="AK998" s="47">
        <v>0.24647887323943662</v>
      </c>
      <c r="AL998" s="48">
        <v>285.51200000000017</v>
      </c>
      <c r="AM998" s="1">
        <v>0</v>
      </c>
      <c r="AN998" s="1">
        <v>1</v>
      </c>
      <c r="AO998" s="1">
        <v>2</v>
      </c>
      <c r="AP998" s="1">
        <v>0</v>
      </c>
      <c r="AQ998" s="1">
        <v>3</v>
      </c>
      <c r="AR998" s="36">
        <v>0</v>
      </c>
      <c r="AS998" s="36">
        <v>1</v>
      </c>
      <c r="AT998" s="36">
        <v>0</v>
      </c>
      <c r="AU998" s="36">
        <v>4</v>
      </c>
    </row>
    <row r="999" spans="1:47">
      <c r="A999" s="50">
        <v>41913</v>
      </c>
      <c r="B999" s="36" t="s">
        <v>103</v>
      </c>
      <c r="C999" s="36" t="s">
        <v>98</v>
      </c>
      <c r="D999" s="36" t="s">
        <v>778</v>
      </c>
      <c r="E999" s="36" t="s">
        <v>127</v>
      </c>
      <c r="F999" s="36" t="s">
        <v>779</v>
      </c>
      <c r="G999" s="36">
        <v>4</v>
      </c>
      <c r="H999" s="36">
        <v>56</v>
      </c>
      <c r="I999" s="36">
        <v>23</v>
      </c>
      <c r="J999" s="36">
        <v>16.63</v>
      </c>
      <c r="K999" s="36">
        <v>11541</v>
      </c>
      <c r="L999" s="36">
        <v>0</v>
      </c>
      <c r="M999" s="36">
        <v>0</v>
      </c>
      <c r="N999" s="36">
        <v>11541</v>
      </c>
      <c r="O999" s="36">
        <v>10</v>
      </c>
      <c r="P999" s="36">
        <v>0.09</v>
      </c>
      <c r="Q999" s="36">
        <v>3749</v>
      </c>
      <c r="R999" s="36">
        <v>3458</v>
      </c>
      <c r="S999" s="36">
        <v>255</v>
      </c>
      <c r="T999" s="36">
        <v>6.8</v>
      </c>
      <c r="U999" s="36">
        <v>92.24</v>
      </c>
      <c r="V999" s="36">
        <v>92.16</v>
      </c>
      <c r="W999" s="36">
        <v>3458</v>
      </c>
      <c r="X999" s="36">
        <v>6</v>
      </c>
      <c r="Y999" s="36">
        <v>0.17</v>
      </c>
      <c r="Z999" s="36">
        <v>1080</v>
      </c>
      <c r="AA999" s="36">
        <v>1012</v>
      </c>
      <c r="AB999" s="36">
        <v>93.7</v>
      </c>
      <c r="AC999" s="36">
        <v>502</v>
      </c>
      <c r="AD999" s="36">
        <v>500</v>
      </c>
      <c r="AE999" s="36">
        <v>99.6</v>
      </c>
      <c r="AF999" s="36">
        <v>44.51</v>
      </c>
      <c r="AG999" s="36">
        <v>43.86</v>
      </c>
      <c r="AH999" s="36">
        <v>267.68</v>
      </c>
      <c r="AI999" s="36">
        <v>98.53</v>
      </c>
      <c r="AJ999" s="46">
        <f t="shared" ca="1" si="16"/>
        <v>3</v>
      </c>
      <c r="AK999" s="47">
        <v>0.20366598778004072</v>
      </c>
      <c r="AL999" s="48">
        <v>293.92160000000013</v>
      </c>
      <c r="AM999" s="1">
        <v>0</v>
      </c>
      <c r="AN999" s="1">
        <v>1</v>
      </c>
      <c r="AO999" s="1">
        <v>2</v>
      </c>
      <c r="AP999" s="1">
        <v>0</v>
      </c>
      <c r="AQ999" s="1">
        <v>2</v>
      </c>
      <c r="AR999" s="36">
        <v>0</v>
      </c>
      <c r="AS999" s="36">
        <v>1</v>
      </c>
      <c r="AT999" s="36">
        <v>0</v>
      </c>
      <c r="AU999" s="36">
        <v>6</v>
      </c>
    </row>
    <row r="1000" spans="1:47">
      <c r="A1000" s="50">
        <v>41913</v>
      </c>
      <c r="B1000" s="36" t="s">
        <v>103</v>
      </c>
      <c r="C1000" s="36" t="s">
        <v>98</v>
      </c>
      <c r="D1000" s="36" t="s">
        <v>1487</v>
      </c>
      <c r="E1000" s="36" t="s">
        <v>127</v>
      </c>
      <c r="F1000" s="36" t="s">
        <v>1488</v>
      </c>
      <c r="G1000" s="36">
        <v>2</v>
      </c>
      <c r="H1000" s="36">
        <v>24</v>
      </c>
      <c r="I1000" s="36">
        <v>11</v>
      </c>
      <c r="J1000" s="36">
        <v>6.6150000000000002</v>
      </c>
      <c r="K1000" s="36">
        <v>2288</v>
      </c>
      <c r="L1000" s="36">
        <v>0</v>
      </c>
      <c r="M1000" s="36">
        <v>0</v>
      </c>
      <c r="N1000" s="36">
        <v>2271</v>
      </c>
      <c r="O1000" s="36">
        <v>1</v>
      </c>
      <c r="P1000" s="36">
        <v>0.04</v>
      </c>
      <c r="Q1000" s="36">
        <v>1138</v>
      </c>
      <c r="R1000" s="36">
        <v>1106</v>
      </c>
      <c r="S1000" s="36">
        <v>0</v>
      </c>
      <c r="T1000" s="36">
        <v>0</v>
      </c>
      <c r="U1000" s="36">
        <v>97.19</v>
      </c>
      <c r="V1000" s="36">
        <v>97.15</v>
      </c>
      <c r="W1000" s="36">
        <v>1106</v>
      </c>
      <c r="X1000" s="36">
        <v>1</v>
      </c>
      <c r="Y1000" s="36">
        <v>0.09</v>
      </c>
      <c r="Z1000" s="36">
        <v>501</v>
      </c>
      <c r="AA1000" s="36">
        <v>485</v>
      </c>
      <c r="AB1000" s="36">
        <v>96.81</v>
      </c>
      <c r="AC1000" s="36">
        <v>501</v>
      </c>
      <c r="AD1000" s="36">
        <v>493</v>
      </c>
      <c r="AE1000" s="36">
        <v>98.4</v>
      </c>
      <c r="AF1000" s="36">
        <v>13.82</v>
      </c>
      <c r="AG1000" s="36">
        <v>13.72</v>
      </c>
      <c r="AH1000" s="36">
        <v>208.89</v>
      </c>
      <c r="AI1000" s="36">
        <v>99.31</v>
      </c>
      <c r="AJ1000" s="46">
        <f t="shared" ca="1" si="16"/>
        <v>3</v>
      </c>
      <c r="AK1000" s="47">
        <v>8.9766606822262118E-2</v>
      </c>
      <c r="AL1000" s="48">
        <v>32.432999999999936</v>
      </c>
      <c r="AM1000" s="1">
        <v>0</v>
      </c>
      <c r="AN1000" s="1">
        <v>0</v>
      </c>
      <c r="AO1000" s="1">
        <v>1</v>
      </c>
      <c r="AP1000" s="1">
        <v>0</v>
      </c>
      <c r="AQ1000" s="1">
        <v>0</v>
      </c>
      <c r="AR1000" s="36">
        <v>0</v>
      </c>
      <c r="AS1000" s="36">
        <v>1</v>
      </c>
      <c r="AT1000" s="36">
        <v>0</v>
      </c>
      <c r="AU1000" s="36">
        <v>2</v>
      </c>
    </row>
    <row r="1001" spans="1:47">
      <c r="A1001" s="50">
        <v>41913</v>
      </c>
      <c r="B1001" s="36" t="s">
        <v>103</v>
      </c>
      <c r="C1001" s="36" t="s">
        <v>98</v>
      </c>
      <c r="D1001" s="36" t="s">
        <v>235</v>
      </c>
      <c r="E1001" s="36" t="s">
        <v>127</v>
      </c>
      <c r="F1001" s="36" t="s">
        <v>313</v>
      </c>
      <c r="G1001" s="36">
        <v>3</v>
      </c>
      <c r="H1001" s="36">
        <v>40</v>
      </c>
      <c r="I1001" s="36">
        <v>17</v>
      </c>
      <c r="J1001" s="36">
        <v>11.49</v>
      </c>
      <c r="K1001" s="36">
        <v>1324</v>
      </c>
      <c r="L1001" s="36">
        <v>4</v>
      </c>
      <c r="M1001" s="36">
        <v>0.3</v>
      </c>
      <c r="N1001" s="36">
        <v>1320</v>
      </c>
      <c r="O1001" s="36">
        <v>0</v>
      </c>
      <c r="P1001" s="36">
        <v>0</v>
      </c>
      <c r="Q1001" s="36">
        <v>715</v>
      </c>
      <c r="R1001" s="36">
        <v>711</v>
      </c>
      <c r="S1001" s="36">
        <v>0</v>
      </c>
      <c r="T1001" s="36">
        <v>0</v>
      </c>
      <c r="U1001" s="36">
        <v>99.44</v>
      </c>
      <c r="V1001" s="36">
        <v>99.44</v>
      </c>
      <c r="W1001" s="36">
        <v>711</v>
      </c>
      <c r="X1001" s="36">
        <v>32</v>
      </c>
      <c r="Y1001" s="36">
        <v>4.5</v>
      </c>
      <c r="Z1001" s="36">
        <v>559</v>
      </c>
      <c r="AA1001" s="36">
        <v>529</v>
      </c>
      <c r="AB1001" s="36">
        <v>94.63</v>
      </c>
      <c r="AC1001" s="36">
        <v>623</v>
      </c>
      <c r="AD1001" s="36">
        <v>593</v>
      </c>
      <c r="AE1001" s="36">
        <v>95.18</v>
      </c>
      <c r="AF1001" s="36">
        <v>11.23</v>
      </c>
      <c r="AG1001" s="36">
        <v>4.37</v>
      </c>
      <c r="AH1001" s="36">
        <v>97.75</v>
      </c>
      <c r="AI1001" s="36">
        <v>38.950000000000003</v>
      </c>
      <c r="AJ1001" s="46">
        <f t="shared" ca="1" si="16"/>
        <v>3</v>
      </c>
      <c r="AK1001" s="47">
        <v>4.129032258064516</v>
      </c>
      <c r="AL1001" s="48">
        <v>4.0040000000000164</v>
      </c>
      <c r="AM1001" s="1">
        <v>0</v>
      </c>
      <c r="AN1001" s="1">
        <v>0</v>
      </c>
      <c r="AO1001" s="1">
        <v>1</v>
      </c>
      <c r="AP1001" s="1">
        <v>0</v>
      </c>
      <c r="AQ1001" s="1">
        <v>0</v>
      </c>
      <c r="AR1001" s="36">
        <v>1</v>
      </c>
      <c r="AS1001" s="36">
        <v>0</v>
      </c>
      <c r="AT1001" s="36">
        <v>3</v>
      </c>
      <c r="AU1001" s="36">
        <v>0</v>
      </c>
    </row>
    <row r="1002" spans="1:47">
      <c r="A1002" s="50">
        <v>41913</v>
      </c>
      <c r="B1002" s="36" t="s">
        <v>103</v>
      </c>
      <c r="C1002" s="36" t="s">
        <v>98</v>
      </c>
      <c r="D1002" s="36" t="s">
        <v>235</v>
      </c>
      <c r="E1002" s="36" t="s">
        <v>127</v>
      </c>
      <c r="F1002" s="36" t="s">
        <v>1233</v>
      </c>
      <c r="G1002" s="36">
        <v>2</v>
      </c>
      <c r="H1002" s="36">
        <v>24</v>
      </c>
      <c r="I1002" s="36">
        <v>11</v>
      </c>
      <c r="J1002" s="36">
        <v>6.6150000000000002</v>
      </c>
      <c r="K1002" s="36">
        <v>3259</v>
      </c>
      <c r="L1002" s="36">
        <v>0</v>
      </c>
      <c r="M1002" s="36">
        <v>0</v>
      </c>
      <c r="N1002" s="36">
        <v>3259</v>
      </c>
      <c r="O1002" s="36">
        <v>6</v>
      </c>
      <c r="P1002" s="36">
        <v>0.18</v>
      </c>
      <c r="Q1002" s="36">
        <v>1712</v>
      </c>
      <c r="R1002" s="36">
        <v>1631</v>
      </c>
      <c r="S1002" s="36">
        <v>70</v>
      </c>
      <c r="T1002" s="36">
        <v>4.09</v>
      </c>
      <c r="U1002" s="36">
        <v>95.27</v>
      </c>
      <c r="V1002" s="36">
        <v>95.09</v>
      </c>
      <c r="W1002" s="36">
        <v>1631</v>
      </c>
      <c r="X1002" s="36">
        <v>4</v>
      </c>
      <c r="Y1002" s="36">
        <v>0.25</v>
      </c>
      <c r="Z1002" s="36">
        <v>968</v>
      </c>
      <c r="AA1002" s="36">
        <v>951</v>
      </c>
      <c r="AB1002" s="36">
        <v>98.24</v>
      </c>
      <c r="AC1002" s="36">
        <v>649</v>
      </c>
      <c r="AD1002" s="36">
        <v>646</v>
      </c>
      <c r="AE1002" s="36">
        <v>99.54</v>
      </c>
      <c r="AF1002" s="36">
        <v>20.69</v>
      </c>
      <c r="AG1002" s="36">
        <v>20.440000000000001</v>
      </c>
      <c r="AH1002" s="36">
        <v>312.74</v>
      </c>
      <c r="AI1002" s="36">
        <v>98.82</v>
      </c>
      <c r="AJ1002" s="46">
        <f t="shared" ca="1" si="16"/>
        <v>3</v>
      </c>
      <c r="AK1002" s="47">
        <v>0.30165912518853699</v>
      </c>
      <c r="AL1002" s="48">
        <v>84.059199999999947</v>
      </c>
      <c r="AM1002" s="1">
        <v>0</v>
      </c>
      <c r="AN1002" s="1">
        <v>0</v>
      </c>
      <c r="AO1002" s="1">
        <v>1</v>
      </c>
      <c r="AP1002" s="1">
        <v>1</v>
      </c>
      <c r="AQ1002" s="1">
        <v>0</v>
      </c>
      <c r="AR1002" s="36">
        <v>0</v>
      </c>
      <c r="AS1002" s="36">
        <v>1</v>
      </c>
      <c r="AT1002" s="36">
        <v>1</v>
      </c>
      <c r="AU1002" s="36">
        <v>2</v>
      </c>
    </row>
    <row r="1003" spans="1:47">
      <c r="A1003" s="50">
        <v>41913</v>
      </c>
      <c r="B1003" s="36" t="s">
        <v>103</v>
      </c>
      <c r="C1003" s="36" t="s">
        <v>98</v>
      </c>
      <c r="D1003" s="36" t="s">
        <v>126</v>
      </c>
      <c r="E1003" s="36" t="s">
        <v>127</v>
      </c>
      <c r="F1003" s="36" t="s">
        <v>20</v>
      </c>
      <c r="G1003" s="36">
        <v>4</v>
      </c>
      <c r="H1003" s="36">
        <v>64</v>
      </c>
      <c r="I1003" s="36">
        <v>22</v>
      </c>
      <c r="J1003" s="36">
        <v>15.76</v>
      </c>
      <c r="K1003" s="36">
        <v>2684</v>
      </c>
      <c r="L1003" s="36">
        <v>2</v>
      </c>
      <c r="M1003" s="36">
        <v>7.0000000000000007E-2</v>
      </c>
      <c r="N1003" s="36">
        <v>2668</v>
      </c>
      <c r="O1003" s="36">
        <v>9</v>
      </c>
      <c r="P1003" s="36">
        <v>0.34</v>
      </c>
      <c r="Q1003" s="36">
        <v>1240</v>
      </c>
      <c r="R1003" s="36">
        <v>1217</v>
      </c>
      <c r="S1003" s="36">
        <v>0</v>
      </c>
      <c r="T1003" s="36">
        <v>0</v>
      </c>
      <c r="U1003" s="36">
        <v>98.15</v>
      </c>
      <c r="V1003" s="36">
        <v>97.81</v>
      </c>
      <c r="W1003" s="36">
        <v>1217</v>
      </c>
      <c r="X1003" s="36">
        <v>33</v>
      </c>
      <c r="Y1003" s="36">
        <v>2.71</v>
      </c>
      <c r="Z1003" s="36">
        <v>732</v>
      </c>
      <c r="AA1003" s="36">
        <v>696</v>
      </c>
      <c r="AB1003" s="36">
        <v>95.08</v>
      </c>
      <c r="AC1003" s="36">
        <v>837</v>
      </c>
      <c r="AD1003" s="36">
        <v>818</v>
      </c>
      <c r="AE1003" s="36">
        <v>97.73</v>
      </c>
      <c r="AF1003" s="36">
        <v>20.170000000000002</v>
      </c>
      <c r="AG1003" s="36">
        <v>19.940000000000001</v>
      </c>
      <c r="AH1003" s="36">
        <v>128.01</v>
      </c>
      <c r="AI1003" s="36">
        <v>98.84</v>
      </c>
      <c r="AJ1003" s="46">
        <f t="shared" ca="1" si="16"/>
        <v>3</v>
      </c>
      <c r="AK1003" s="47">
        <v>2.4645257654966395</v>
      </c>
      <c r="AL1003" s="48">
        <v>27.15599999999997</v>
      </c>
      <c r="AM1003" s="1">
        <v>0</v>
      </c>
      <c r="AN1003" s="1">
        <v>0</v>
      </c>
      <c r="AO1003" s="1">
        <v>2</v>
      </c>
      <c r="AP1003" s="1">
        <v>1</v>
      </c>
      <c r="AQ1003" s="1">
        <v>5</v>
      </c>
      <c r="AR1003" s="36">
        <v>1</v>
      </c>
      <c r="AS1003" s="36">
        <v>1</v>
      </c>
      <c r="AT1003" s="36">
        <v>4</v>
      </c>
      <c r="AU1003" s="36">
        <v>6</v>
      </c>
    </row>
    <row r="1004" spans="1:47">
      <c r="A1004" s="50">
        <v>41913</v>
      </c>
      <c r="B1004" s="36" t="s">
        <v>103</v>
      </c>
      <c r="C1004" s="36" t="s">
        <v>98</v>
      </c>
      <c r="D1004" s="36" t="s">
        <v>195</v>
      </c>
      <c r="E1004" s="36" t="s">
        <v>127</v>
      </c>
      <c r="F1004" s="36" t="s">
        <v>209</v>
      </c>
      <c r="G1004" s="36">
        <v>2</v>
      </c>
      <c r="H1004" s="36">
        <v>24</v>
      </c>
      <c r="I1004" s="36">
        <v>11</v>
      </c>
      <c r="J1004" s="36">
        <v>6.6150000000000002</v>
      </c>
      <c r="K1004" s="36">
        <v>991</v>
      </c>
      <c r="L1004" s="36">
        <v>11</v>
      </c>
      <c r="M1004" s="36">
        <v>1.1100000000000001</v>
      </c>
      <c r="N1004" s="36">
        <v>936</v>
      </c>
      <c r="O1004" s="36">
        <v>0</v>
      </c>
      <c r="P1004" s="36">
        <v>0</v>
      </c>
      <c r="Q1004" s="36">
        <v>410</v>
      </c>
      <c r="R1004" s="36">
        <v>362</v>
      </c>
      <c r="S1004" s="36">
        <v>0</v>
      </c>
      <c r="T1004" s="36">
        <v>0</v>
      </c>
      <c r="U1004" s="36">
        <v>88.29</v>
      </c>
      <c r="V1004" s="36">
        <v>88.29</v>
      </c>
      <c r="W1004" s="36">
        <v>362</v>
      </c>
      <c r="X1004" s="36">
        <v>18</v>
      </c>
      <c r="Y1004" s="36">
        <v>4.97</v>
      </c>
      <c r="Z1004" s="36">
        <v>295</v>
      </c>
      <c r="AA1004" s="36">
        <v>271</v>
      </c>
      <c r="AB1004" s="36">
        <v>91.86</v>
      </c>
      <c r="AC1004" s="36">
        <v>325</v>
      </c>
      <c r="AD1004" s="36">
        <v>307</v>
      </c>
      <c r="AE1004" s="36">
        <v>94.46</v>
      </c>
      <c r="AF1004" s="36">
        <v>5.6</v>
      </c>
      <c r="AG1004" s="36">
        <v>3.33</v>
      </c>
      <c r="AH1004" s="36">
        <v>84.6</v>
      </c>
      <c r="AI1004" s="36">
        <v>59.44</v>
      </c>
      <c r="AJ1004" s="46">
        <f t="shared" ca="1" si="16"/>
        <v>3</v>
      </c>
      <c r="AK1004" s="47">
        <v>4.5226130653266337</v>
      </c>
      <c r="AL1004" s="48">
        <v>48.010999999999974</v>
      </c>
      <c r="AM1004" s="1">
        <v>0</v>
      </c>
      <c r="AN1004" s="1">
        <v>1</v>
      </c>
      <c r="AO1004" s="1">
        <v>3</v>
      </c>
      <c r="AP1004" s="1">
        <v>2</v>
      </c>
      <c r="AQ1004" s="1">
        <v>7</v>
      </c>
      <c r="AR1004" s="36">
        <v>1</v>
      </c>
      <c r="AS1004" s="36">
        <v>1</v>
      </c>
      <c r="AT1004" s="36">
        <v>7</v>
      </c>
      <c r="AU1004" s="36">
        <v>7</v>
      </c>
    </row>
    <row r="1005" spans="1:47">
      <c r="A1005" s="50">
        <v>41913</v>
      </c>
      <c r="B1005" s="36" t="s">
        <v>103</v>
      </c>
      <c r="C1005" s="36" t="s">
        <v>104</v>
      </c>
      <c r="D1005" s="36" t="s">
        <v>1489</v>
      </c>
      <c r="E1005" s="36" t="s">
        <v>225</v>
      </c>
      <c r="F1005" s="36" t="s">
        <v>1490</v>
      </c>
      <c r="G1005" s="36">
        <v>2</v>
      </c>
      <c r="H1005" s="36">
        <v>24</v>
      </c>
      <c r="I1005" s="36">
        <v>11</v>
      </c>
      <c r="J1005" s="36">
        <v>6.6150000000000002</v>
      </c>
      <c r="K1005" s="36">
        <v>1248</v>
      </c>
      <c r="L1005" s="36">
        <v>0</v>
      </c>
      <c r="M1005" s="36">
        <v>0</v>
      </c>
      <c r="N1005" s="36">
        <v>1248</v>
      </c>
      <c r="O1005" s="36">
        <v>4</v>
      </c>
      <c r="P1005" s="36">
        <v>0.32</v>
      </c>
      <c r="Q1005" s="36">
        <v>428</v>
      </c>
      <c r="R1005" s="36">
        <v>420</v>
      </c>
      <c r="S1005" s="36">
        <v>0</v>
      </c>
      <c r="T1005" s="36">
        <v>0</v>
      </c>
      <c r="U1005" s="36">
        <v>98.13</v>
      </c>
      <c r="V1005" s="36">
        <v>97.82</v>
      </c>
      <c r="W1005" s="36">
        <v>420</v>
      </c>
      <c r="X1005" s="36">
        <v>1</v>
      </c>
      <c r="Y1005" s="36">
        <v>0.24</v>
      </c>
      <c r="Z1005" s="36">
        <v>675</v>
      </c>
      <c r="AA1005" s="36">
        <v>643</v>
      </c>
      <c r="AB1005" s="36">
        <v>95.26</v>
      </c>
      <c r="AC1005" s="36">
        <v>824</v>
      </c>
      <c r="AD1005" s="36">
        <v>695</v>
      </c>
      <c r="AE1005" s="36">
        <v>84.34</v>
      </c>
      <c r="AF1005" s="36">
        <v>6.38</v>
      </c>
      <c r="AG1005" s="36">
        <v>5.51</v>
      </c>
      <c r="AH1005" s="36">
        <v>96.43</v>
      </c>
      <c r="AI1005" s="36">
        <v>86.39</v>
      </c>
      <c r="AJ1005" s="46">
        <f t="shared" ca="1" si="16"/>
        <v>3</v>
      </c>
      <c r="AK1005" s="47">
        <v>0.21186440677966101</v>
      </c>
      <c r="AL1005" s="48">
        <v>9.3304000000000293</v>
      </c>
      <c r="AM1005" s="1">
        <v>0</v>
      </c>
      <c r="AN1005" s="1">
        <v>0</v>
      </c>
      <c r="AO1005" s="1">
        <v>1</v>
      </c>
      <c r="AP1005" s="1">
        <v>0</v>
      </c>
      <c r="AQ1005" s="1">
        <v>0</v>
      </c>
      <c r="AR1005" s="36">
        <v>0</v>
      </c>
      <c r="AS1005" s="36">
        <v>1</v>
      </c>
      <c r="AT1005" s="36">
        <v>0</v>
      </c>
      <c r="AU1005" s="36">
        <v>1</v>
      </c>
    </row>
    <row r="1006" spans="1:47">
      <c r="A1006" s="50">
        <v>41913</v>
      </c>
      <c r="B1006" s="36" t="s">
        <v>103</v>
      </c>
      <c r="C1006" s="36" t="s">
        <v>104</v>
      </c>
      <c r="D1006" s="36" t="s">
        <v>493</v>
      </c>
      <c r="E1006" s="36" t="s">
        <v>225</v>
      </c>
      <c r="F1006" s="36" t="s">
        <v>494</v>
      </c>
      <c r="G1006" s="36">
        <v>4</v>
      </c>
      <c r="H1006" s="36">
        <v>56</v>
      </c>
      <c r="I1006" s="36">
        <v>23</v>
      </c>
      <c r="J1006" s="36">
        <v>16.63</v>
      </c>
      <c r="K1006" s="36">
        <v>2108</v>
      </c>
      <c r="L1006" s="36">
        <v>0</v>
      </c>
      <c r="M1006" s="36">
        <v>0</v>
      </c>
      <c r="N1006" s="36">
        <v>2108</v>
      </c>
      <c r="O1006" s="36">
        <v>4</v>
      </c>
      <c r="P1006" s="36">
        <v>0.19</v>
      </c>
      <c r="Q1006" s="36">
        <v>925</v>
      </c>
      <c r="R1006" s="36">
        <v>903</v>
      </c>
      <c r="S1006" s="36">
        <v>1</v>
      </c>
      <c r="T1006" s="36">
        <v>0.11</v>
      </c>
      <c r="U1006" s="36">
        <v>97.62</v>
      </c>
      <c r="V1006" s="36">
        <v>97.44</v>
      </c>
      <c r="W1006" s="36">
        <v>903</v>
      </c>
      <c r="X1006" s="36">
        <v>9</v>
      </c>
      <c r="Y1006" s="36">
        <v>1</v>
      </c>
      <c r="Z1006" s="36">
        <v>884</v>
      </c>
      <c r="AA1006" s="36">
        <v>861</v>
      </c>
      <c r="AB1006" s="36">
        <v>97.4</v>
      </c>
      <c r="AC1006" s="36">
        <v>477</v>
      </c>
      <c r="AD1006" s="36">
        <v>452</v>
      </c>
      <c r="AE1006" s="36">
        <v>94.76</v>
      </c>
      <c r="AF1006" s="36">
        <v>7.14</v>
      </c>
      <c r="AG1006" s="36">
        <v>2.62</v>
      </c>
      <c r="AH1006" s="36">
        <v>42.96</v>
      </c>
      <c r="AI1006" s="36">
        <v>36.74</v>
      </c>
      <c r="AJ1006" s="46">
        <f t="shared" ca="1" si="16"/>
        <v>3</v>
      </c>
      <c r="AK1006" s="47">
        <v>1.8218623481781375</v>
      </c>
      <c r="AL1006" s="48">
        <v>23.680000000000021</v>
      </c>
      <c r="AM1006" s="1">
        <v>0</v>
      </c>
      <c r="AN1006" s="1">
        <v>0</v>
      </c>
      <c r="AO1006" s="1">
        <v>1</v>
      </c>
      <c r="AP1006" s="1">
        <v>0</v>
      </c>
      <c r="AQ1006" s="1">
        <v>0</v>
      </c>
      <c r="AR1006" s="36">
        <v>0</v>
      </c>
      <c r="AS1006" s="36">
        <v>1</v>
      </c>
      <c r="AT1006" s="36">
        <v>1</v>
      </c>
      <c r="AU1006" s="36">
        <v>5</v>
      </c>
    </row>
    <row r="1007" spans="1:47">
      <c r="A1007" s="50">
        <v>41913</v>
      </c>
      <c r="B1007" s="36" t="s">
        <v>103</v>
      </c>
      <c r="C1007" s="36" t="s">
        <v>104</v>
      </c>
      <c r="D1007" s="36" t="s">
        <v>224</v>
      </c>
      <c r="E1007" s="36" t="s">
        <v>225</v>
      </c>
      <c r="F1007" s="36" t="s">
        <v>374</v>
      </c>
      <c r="G1007" s="36">
        <v>4</v>
      </c>
      <c r="H1007" s="36">
        <v>56</v>
      </c>
      <c r="I1007" s="36">
        <v>23</v>
      </c>
      <c r="J1007" s="36">
        <v>16.63</v>
      </c>
      <c r="K1007" s="36">
        <v>4299</v>
      </c>
      <c r="L1007" s="36">
        <v>0</v>
      </c>
      <c r="M1007" s="36">
        <v>0</v>
      </c>
      <c r="N1007" s="36">
        <v>4299</v>
      </c>
      <c r="O1007" s="36">
        <v>7</v>
      </c>
      <c r="P1007" s="36">
        <v>0.16</v>
      </c>
      <c r="Q1007" s="36">
        <v>2052</v>
      </c>
      <c r="R1007" s="36">
        <v>2027</v>
      </c>
      <c r="S1007" s="36">
        <v>2</v>
      </c>
      <c r="T1007" s="36">
        <v>0.1</v>
      </c>
      <c r="U1007" s="36">
        <v>98.78</v>
      </c>
      <c r="V1007" s="36">
        <v>98.62</v>
      </c>
      <c r="W1007" s="36">
        <v>2027</v>
      </c>
      <c r="X1007" s="36">
        <v>48</v>
      </c>
      <c r="Y1007" s="36">
        <v>2.37</v>
      </c>
      <c r="Z1007" s="36">
        <v>137</v>
      </c>
      <c r="AA1007" s="36">
        <v>136</v>
      </c>
      <c r="AB1007" s="36">
        <v>99.27</v>
      </c>
      <c r="AC1007" s="36">
        <v>126</v>
      </c>
      <c r="AD1007" s="36">
        <v>126</v>
      </c>
      <c r="AE1007" s="36">
        <v>100</v>
      </c>
      <c r="AF1007" s="36">
        <v>33.119999999999997</v>
      </c>
      <c r="AG1007" s="36">
        <v>33.08</v>
      </c>
      <c r="AH1007" s="36">
        <v>199.17</v>
      </c>
      <c r="AI1007" s="36">
        <v>99.89</v>
      </c>
      <c r="AJ1007" s="46">
        <f t="shared" ca="1" si="16"/>
        <v>3</v>
      </c>
      <c r="AK1007" s="47">
        <v>2.3797719385225582</v>
      </c>
      <c r="AL1007" s="48">
        <v>28.317599999999906</v>
      </c>
      <c r="AM1007" s="1">
        <v>0</v>
      </c>
      <c r="AN1007" s="1">
        <v>0</v>
      </c>
      <c r="AO1007" s="1">
        <v>1</v>
      </c>
      <c r="AP1007" s="1">
        <v>0</v>
      </c>
      <c r="AQ1007" s="1">
        <v>0</v>
      </c>
      <c r="AR1007" s="36">
        <v>1</v>
      </c>
      <c r="AS1007" s="36">
        <v>0</v>
      </c>
      <c r="AT1007" s="36">
        <v>5</v>
      </c>
      <c r="AU1007" s="36">
        <v>2</v>
      </c>
    </row>
    <row r="1008" spans="1:47">
      <c r="A1008" s="50">
        <v>41913</v>
      </c>
      <c r="B1008" s="36" t="s">
        <v>103</v>
      </c>
      <c r="C1008" s="36" t="s">
        <v>104</v>
      </c>
      <c r="D1008" s="36" t="s">
        <v>661</v>
      </c>
      <c r="E1008" s="36" t="s">
        <v>221</v>
      </c>
      <c r="F1008" s="36" t="s">
        <v>690</v>
      </c>
      <c r="G1008" s="36">
        <v>4</v>
      </c>
      <c r="H1008" s="36">
        <v>56</v>
      </c>
      <c r="I1008" s="36">
        <v>23</v>
      </c>
      <c r="J1008" s="36">
        <v>16.63</v>
      </c>
      <c r="K1008" s="36">
        <v>11803</v>
      </c>
      <c r="L1008" s="36">
        <v>133</v>
      </c>
      <c r="M1008" s="36">
        <v>1.1299999999999999</v>
      </c>
      <c r="N1008" s="36">
        <v>11613</v>
      </c>
      <c r="O1008" s="36">
        <v>16</v>
      </c>
      <c r="P1008" s="36">
        <v>0.14000000000000001</v>
      </c>
      <c r="Q1008" s="36">
        <v>2873</v>
      </c>
      <c r="R1008" s="36">
        <v>2786</v>
      </c>
      <c r="S1008" s="36">
        <v>38</v>
      </c>
      <c r="T1008" s="36">
        <v>1.32</v>
      </c>
      <c r="U1008" s="36">
        <v>96.97</v>
      </c>
      <c r="V1008" s="36">
        <v>96.84</v>
      </c>
      <c r="W1008" s="36">
        <v>2786</v>
      </c>
      <c r="X1008" s="36">
        <v>7</v>
      </c>
      <c r="Y1008" s="36">
        <v>0.25</v>
      </c>
      <c r="Z1008" s="36">
        <v>1206</v>
      </c>
      <c r="AA1008" s="36">
        <v>1081</v>
      </c>
      <c r="AB1008" s="36">
        <v>89.64</v>
      </c>
      <c r="AC1008" s="36">
        <v>885</v>
      </c>
      <c r="AD1008" s="36">
        <v>870</v>
      </c>
      <c r="AE1008" s="36">
        <v>98.31</v>
      </c>
      <c r="AF1008" s="36">
        <v>43.06</v>
      </c>
      <c r="AG1008" s="36">
        <v>42.92</v>
      </c>
      <c r="AH1008" s="36">
        <v>258.91000000000003</v>
      </c>
      <c r="AI1008" s="36">
        <v>99.68</v>
      </c>
      <c r="AJ1008" s="46">
        <f t="shared" ca="1" si="16"/>
        <v>3</v>
      </c>
      <c r="AK1008" s="47">
        <v>0.27184466019417475</v>
      </c>
      <c r="AL1008" s="48">
        <v>90.7867999999999</v>
      </c>
      <c r="AM1008" s="1">
        <v>0</v>
      </c>
      <c r="AN1008" s="1">
        <v>0</v>
      </c>
      <c r="AO1008" s="1">
        <v>1</v>
      </c>
      <c r="AP1008" s="1">
        <v>0</v>
      </c>
      <c r="AQ1008" s="1">
        <v>0</v>
      </c>
      <c r="AR1008" s="36">
        <v>0</v>
      </c>
      <c r="AS1008" s="36">
        <v>1</v>
      </c>
      <c r="AT1008" s="36">
        <v>0</v>
      </c>
      <c r="AU1008" s="36">
        <v>3</v>
      </c>
    </row>
    <row r="1009" spans="1:47">
      <c r="A1009" s="50">
        <v>41913</v>
      </c>
      <c r="B1009" s="36" t="s">
        <v>103</v>
      </c>
      <c r="C1009" s="36" t="s">
        <v>104</v>
      </c>
      <c r="D1009" s="36" t="s">
        <v>806</v>
      </c>
      <c r="E1009" s="36" t="s">
        <v>221</v>
      </c>
      <c r="F1009" s="36" t="s">
        <v>1491</v>
      </c>
      <c r="G1009" s="36">
        <v>4</v>
      </c>
      <c r="H1009" s="36">
        <v>56</v>
      </c>
      <c r="I1009" s="36">
        <v>23</v>
      </c>
      <c r="J1009" s="36">
        <v>16.63</v>
      </c>
      <c r="K1009" s="36">
        <v>3387</v>
      </c>
      <c r="L1009" s="36">
        <v>0</v>
      </c>
      <c r="M1009" s="36">
        <v>0</v>
      </c>
      <c r="N1009" s="36">
        <v>3385</v>
      </c>
      <c r="O1009" s="36">
        <v>2</v>
      </c>
      <c r="P1009" s="36">
        <v>0.06</v>
      </c>
      <c r="Q1009" s="36">
        <v>1438</v>
      </c>
      <c r="R1009" s="36">
        <v>1425</v>
      </c>
      <c r="S1009" s="36">
        <v>0</v>
      </c>
      <c r="T1009" s="36">
        <v>0</v>
      </c>
      <c r="U1009" s="36">
        <v>99.1</v>
      </c>
      <c r="V1009" s="36">
        <v>99.04</v>
      </c>
      <c r="W1009" s="36">
        <v>1425</v>
      </c>
      <c r="X1009" s="36">
        <v>38</v>
      </c>
      <c r="Y1009" s="36">
        <v>2.67</v>
      </c>
      <c r="Z1009" s="36">
        <v>1222</v>
      </c>
      <c r="AA1009" s="36">
        <v>1202</v>
      </c>
      <c r="AB1009" s="36">
        <v>98.36</v>
      </c>
      <c r="AC1009" s="36">
        <v>1260</v>
      </c>
      <c r="AD1009" s="36">
        <v>1245</v>
      </c>
      <c r="AE1009" s="36">
        <v>98.81</v>
      </c>
      <c r="AF1009" s="36">
        <v>20.239999999999998</v>
      </c>
      <c r="AG1009" s="36">
        <v>20.02</v>
      </c>
      <c r="AH1009" s="36">
        <v>121.68</v>
      </c>
      <c r="AI1009" s="36">
        <v>98.93</v>
      </c>
      <c r="AJ1009" s="46">
        <f t="shared" ca="1" si="16"/>
        <v>3</v>
      </c>
      <c r="AK1009" s="47">
        <v>2.588555858310627</v>
      </c>
      <c r="AL1009" s="48">
        <v>13.80479999999991</v>
      </c>
      <c r="AM1009" s="1">
        <v>0</v>
      </c>
      <c r="AN1009" s="1">
        <v>0</v>
      </c>
      <c r="AO1009" s="1">
        <v>1</v>
      </c>
      <c r="AP1009" s="1">
        <v>0</v>
      </c>
      <c r="AQ1009" s="1">
        <v>0</v>
      </c>
      <c r="AR1009" s="36">
        <v>1</v>
      </c>
      <c r="AS1009" s="36">
        <v>0</v>
      </c>
      <c r="AT1009" s="36">
        <v>1</v>
      </c>
      <c r="AU1009" s="36">
        <v>0</v>
      </c>
    </row>
    <row r="1010" spans="1:47">
      <c r="A1010" s="50">
        <v>41913</v>
      </c>
      <c r="B1010" s="36" t="s">
        <v>103</v>
      </c>
      <c r="C1010" s="36" t="s">
        <v>104</v>
      </c>
      <c r="D1010" s="36" t="s">
        <v>555</v>
      </c>
      <c r="E1010" s="36" t="s">
        <v>221</v>
      </c>
      <c r="F1010" s="36" t="s">
        <v>556</v>
      </c>
      <c r="G1010" s="36">
        <v>4</v>
      </c>
      <c r="H1010" s="36">
        <v>56</v>
      </c>
      <c r="I1010" s="36">
        <v>23</v>
      </c>
      <c r="J1010" s="36">
        <v>16.63</v>
      </c>
      <c r="K1010" s="36">
        <v>1701</v>
      </c>
      <c r="L1010" s="36">
        <v>0</v>
      </c>
      <c r="M1010" s="36">
        <v>0</v>
      </c>
      <c r="N1010" s="36">
        <v>1701</v>
      </c>
      <c r="O1010" s="36">
        <v>7</v>
      </c>
      <c r="P1010" s="36">
        <v>0.41</v>
      </c>
      <c r="Q1010" s="36">
        <v>626</v>
      </c>
      <c r="R1010" s="36">
        <v>612</v>
      </c>
      <c r="S1010" s="36">
        <v>0</v>
      </c>
      <c r="T1010" s="36">
        <v>0</v>
      </c>
      <c r="U1010" s="36">
        <v>97.76</v>
      </c>
      <c r="V1010" s="36">
        <v>97.36</v>
      </c>
      <c r="W1010" s="36">
        <v>612</v>
      </c>
      <c r="X1010" s="36">
        <v>0</v>
      </c>
      <c r="Y1010" s="36">
        <v>0</v>
      </c>
      <c r="Z1010" s="36">
        <v>788</v>
      </c>
      <c r="AA1010" s="36">
        <v>778</v>
      </c>
      <c r="AB1010" s="36">
        <v>98.73</v>
      </c>
      <c r="AC1010" s="36">
        <v>801</v>
      </c>
      <c r="AD1010" s="36">
        <v>773</v>
      </c>
      <c r="AE1010" s="36">
        <v>96.5</v>
      </c>
      <c r="AF1010" s="36">
        <v>8.4</v>
      </c>
      <c r="AG1010" s="36">
        <v>0.3</v>
      </c>
      <c r="AH1010" s="36">
        <v>50.49</v>
      </c>
      <c r="AI1010" s="36">
        <v>3.54</v>
      </c>
      <c r="AJ1010" s="46">
        <f t="shared" ca="1" si="16"/>
        <v>3</v>
      </c>
      <c r="AK1010" s="47">
        <v>0</v>
      </c>
      <c r="AL1010" s="48">
        <v>16.526400000000002</v>
      </c>
      <c r="AM1010" s="1">
        <v>0</v>
      </c>
      <c r="AN1010" s="1">
        <v>0</v>
      </c>
      <c r="AO1010" s="1">
        <v>1</v>
      </c>
      <c r="AP1010" s="1">
        <v>0</v>
      </c>
      <c r="AQ1010" s="1">
        <v>0</v>
      </c>
      <c r="AR1010" s="36">
        <v>0</v>
      </c>
      <c r="AS1010" s="36">
        <v>1</v>
      </c>
      <c r="AT1010" s="36">
        <v>0</v>
      </c>
      <c r="AU1010" s="36">
        <v>2</v>
      </c>
    </row>
    <row r="1011" spans="1:47">
      <c r="A1011" s="50">
        <v>41913</v>
      </c>
      <c r="B1011" s="36" t="s">
        <v>103</v>
      </c>
      <c r="C1011" s="36" t="s">
        <v>104</v>
      </c>
      <c r="D1011" s="36" t="s">
        <v>668</v>
      </c>
      <c r="E1011" s="36" t="s">
        <v>221</v>
      </c>
      <c r="F1011" s="36" t="s">
        <v>669</v>
      </c>
      <c r="G1011" s="36">
        <v>4</v>
      </c>
      <c r="H1011" s="36">
        <v>56</v>
      </c>
      <c r="I1011" s="36">
        <v>23</v>
      </c>
      <c r="J1011" s="36">
        <v>16.63</v>
      </c>
      <c r="K1011" s="36">
        <v>16133</v>
      </c>
      <c r="L1011" s="36">
        <v>60</v>
      </c>
      <c r="M1011" s="36">
        <v>0.37</v>
      </c>
      <c r="N1011" s="36">
        <v>16068</v>
      </c>
      <c r="O1011" s="36">
        <v>13</v>
      </c>
      <c r="P1011" s="36">
        <v>0.08</v>
      </c>
      <c r="Q1011" s="36">
        <v>3445</v>
      </c>
      <c r="R1011" s="36">
        <v>3375</v>
      </c>
      <c r="S1011" s="36">
        <v>4</v>
      </c>
      <c r="T1011" s="36">
        <v>0.12</v>
      </c>
      <c r="U1011" s="36">
        <v>97.97</v>
      </c>
      <c r="V1011" s="36">
        <v>97.89</v>
      </c>
      <c r="W1011" s="36">
        <v>3375</v>
      </c>
      <c r="X1011" s="36">
        <v>33</v>
      </c>
      <c r="Y1011" s="36">
        <v>0.98</v>
      </c>
      <c r="Z1011" s="36">
        <v>2364</v>
      </c>
      <c r="AA1011" s="36">
        <v>2261</v>
      </c>
      <c r="AB1011" s="36">
        <v>95.64</v>
      </c>
      <c r="AC1011" s="36">
        <v>2114</v>
      </c>
      <c r="AD1011" s="36">
        <v>2060</v>
      </c>
      <c r="AE1011" s="36">
        <v>97.45</v>
      </c>
      <c r="AF1011" s="36">
        <v>39.69</v>
      </c>
      <c r="AG1011" s="36">
        <v>39.18</v>
      </c>
      <c r="AH1011" s="36">
        <v>238.66</v>
      </c>
      <c r="AI1011" s="36">
        <v>98.71</v>
      </c>
      <c r="AJ1011" s="46">
        <f t="shared" ca="1" si="16"/>
        <v>3</v>
      </c>
      <c r="AK1011" s="47">
        <v>1.0396975425330812</v>
      </c>
      <c r="AL1011" s="48">
        <v>72.689499999999981</v>
      </c>
      <c r="AM1011" s="1">
        <v>0</v>
      </c>
      <c r="AN1011" s="1">
        <v>0</v>
      </c>
      <c r="AO1011" s="1">
        <v>1</v>
      </c>
      <c r="AP1011" s="1">
        <v>0</v>
      </c>
      <c r="AQ1011" s="1">
        <v>0</v>
      </c>
      <c r="AR1011" s="36">
        <v>0</v>
      </c>
      <c r="AS1011" s="36">
        <v>1</v>
      </c>
      <c r="AT1011" s="36">
        <v>0</v>
      </c>
      <c r="AU1011" s="36">
        <v>4</v>
      </c>
    </row>
    <row r="1012" spans="1:47">
      <c r="A1012" s="50">
        <v>41913</v>
      </c>
      <c r="B1012" s="36" t="s">
        <v>103</v>
      </c>
      <c r="C1012" s="36" t="s">
        <v>104</v>
      </c>
      <c r="D1012" s="36" t="s">
        <v>1492</v>
      </c>
      <c r="E1012" s="36" t="s">
        <v>221</v>
      </c>
      <c r="F1012" s="36" t="s">
        <v>1493</v>
      </c>
      <c r="G1012" s="36">
        <v>3</v>
      </c>
      <c r="H1012" s="36">
        <v>40</v>
      </c>
      <c r="I1012" s="36">
        <v>17</v>
      </c>
      <c r="J1012" s="36">
        <v>11.49</v>
      </c>
      <c r="K1012" s="36">
        <v>618</v>
      </c>
      <c r="L1012" s="36">
        <v>0</v>
      </c>
      <c r="M1012" s="36">
        <v>0</v>
      </c>
      <c r="N1012" s="36">
        <v>618</v>
      </c>
      <c r="O1012" s="36">
        <v>0</v>
      </c>
      <c r="P1012" s="36">
        <v>0</v>
      </c>
      <c r="Q1012" s="36">
        <v>224</v>
      </c>
      <c r="R1012" s="36">
        <v>220</v>
      </c>
      <c r="S1012" s="36">
        <v>0</v>
      </c>
      <c r="T1012" s="36">
        <v>0</v>
      </c>
      <c r="U1012" s="36">
        <v>98.21</v>
      </c>
      <c r="V1012" s="36">
        <v>98.21</v>
      </c>
      <c r="W1012" s="36">
        <v>220</v>
      </c>
      <c r="X1012" s="36">
        <v>9</v>
      </c>
      <c r="Y1012" s="36">
        <v>4.09</v>
      </c>
      <c r="Z1012" s="36">
        <v>72</v>
      </c>
      <c r="AA1012" s="36">
        <v>68</v>
      </c>
      <c r="AB1012" s="36">
        <v>94.44</v>
      </c>
      <c r="AC1012" s="36">
        <v>83</v>
      </c>
      <c r="AD1012" s="36">
        <v>72</v>
      </c>
      <c r="AE1012" s="36">
        <v>86.75</v>
      </c>
      <c r="AF1012" s="36">
        <v>3.93</v>
      </c>
      <c r="AG1012" s="36">
        <v>1.89</v>
      </c>
      <c r="AH1012" s="36">
        <v>34.19</v>
      </c>
      <c r="AI1012" s="36">
        <v>48.15</v>
      </c>
      <c r="AJ1012" s="46">
        <f t="shared" ca="1" si="16"/>
        <v>3</v>
      </c>
      <c r="AK1012" s="47">
        <v>4.0178571428571432</v>
      </c>
      <c r="AL1012" s="48">
        <v>4.009600000000014</v>
      </c>
      <c r="AM1012" s="1">
        <v>0</v>
      </c>
      <c r="AN1012" s="1">
        <v>0</v>
      </c>
      <c r="AO1012" s="1">
        <v>1</v>
      </c>
      <c r="AP1012" s="1">
        <v>0</v>
      </c>
      <c r="AQ1012" s="1">
        <v>0</v>
      </c>
      <c r="AR1012" s="36">
        <v>1</v>
      </c>
      <c r="AS1012" s="36">
        <v>0</v>
      </c>
      <c r="AT1012" s="36">
        <v>1</v>
      </c>
      <c r="AU1012" s="36">
        <v>0</v>
      </c>
    </row>
    <row r="1013" spans="1:47">
      <c r="A1013" s="50">
        <v>41913</v>
      </c>
      <c r="B1013" s="36" t="s">
        <v>103</v>
      </c>
      <c r="C1013" s="36" t="s">
        <v>104</v>
      </c>
      <c r="D1013" s="36" t="s">
        <v>314</v>
      </c>
      <c r="E1013" s="36" t="s">
        <v>221</v>
      </c>
      <c r="F1013" s="36" t="s">
        <v>315</v>
      </c>
      <c r="G1013" s="36">
        <v>4</v>
      </c>
      <c r="H1013" s="36">
        <v>56</v>
      </c>
      <c r="I1013" s="36">
        <v>23</v>
      </c>
      <c r="J1013" s="36">
        <v>16.63</v>
      </c>
      <c r="K1013" s="36">
        <v>1436</v>
      </c>
      <c r="L1013" s="36">
        <v>0</v>
      </c>
      <c r="M1013" s="36">
        <v>0</v>
      </c>
      <c r="N1013" s="36">
        <v>1436</v>
      </c>
      <c r="O1013" s="36">
        <v>2</v>
      </c>
      <c r="P1013" s="36">
        <v>0.14000000000000001</v>
      </c>
      <c r="Q1013" s="36">
        <v>563</v>
      </c>
      <c r="R1013" s="36">
        <v>542</v>
      </c>
      <c r="S1013" s="36">
        <v>0</v>
      </c>
      <c r="T1013" s="36">
        <v>0</v>
      </c>
      <c r="U1013" s="36">
        <v>96.27</v>
      </c>
      <c r="V1013" s="36">
        <v>96.14</v>
      </c>
      <c r="W1013" s="36">
        <v>542</v>
      </c>
      <c r="X1013" s="36">
        <v>5</v>
      </c>
      <c r="Y1013" s="36">
        <v>0.92</v>
      </c>
      <c r="Z1013" s="36">
        <v>1111</v>
      </c>
      <c r="AA1013" s="36">
        <v>1093</v>
      </c>
      <c r="AB1013" s="36">
        <v>98.38</v>
      </c>
      <c r="AC1013" s="36">
        <v>926</v>
      </c>
      <c r="AD1013" s="36">
        <v>874</v>
      </c>
      <c r="AE1013" s="36">
        <v>94.38</v>
      </c>
      <c r="AF1013" s="36">
        <v>4.34</v>
      </c>
      <c r="AG1013" s="36">
        <v>0.36</v>
      </c>
      <c r="AH1013" s="36">
        <v>26.07</v>
      </c>
      <c r="AI1013" s="36">
        <v>8.3000000000000007</v>
      </c>
      <c r="AJ1013" s="46">
        <f t="shared" ca="1" si="16"/>
        <v>3</v>
      </c>
      <c r="AK1013" s="47">
        <v>1.5479876160990713</v>
      </c>
      <c r="AL1013" s="48">
        <v>21.7318</v>
      </c>
      <c r="AM1013" s="1">
        <v>0</v>
      </c>
      <c r="AN1013" s="1">
        <v>0</v>
      </c>
      <c r="AO1013" s="1">
        <v>1</v>
      </c>
      <c r="AP1013" s="1">
        <v>0</v>
      </c>
      <c r="AQ1013" s="1">
        <v>0</v>
      </c>
      <c r="AR1013" s="36">
        <v>0</v>
      </c>
      <c r="AS1013" s="36">
        <v>1</v>
      </c>
      <c r="AT1013" s="36">
        <v>0</v>
      </c>
      <c r="AU1013" s="36">
        <v>7</v>
      </c>
    </row>
    <row r="1014" spans="1:47">
      <c r="A1014" s="50">
        <v>41913</v>
      </c>
      <c r="B1014" s="36" t="s">
        <v>103</v>
      </c>
      <c r="C1014" s="36" t="s">
        <v>104</v>
      </c>
      <c r="D1014" s="36" t="s">
        <v>542</v>
      </c>
      <c r="E1014" s="36" t="s">
        <v>221</v>
      </c>
      <c r="F1014" s="36" t="s">
        <v>1494</v>
      </c>
      <c r="G1014" s="36">
        <v>2</v>
      </c>
      <c r="H1014" s="36">
        <v>24</v>
      </c>
      <c r="I1014" s="36">
        <v>11</v>
      </c>
      <c r="J1014" s="36">
        <v>6.6150000000000002</v>
      </c>
      <c r="K1014" s="36">
        <v>1476</v>
      </c>
      <c r="L1014" s="36">
        <v>0</v>
      </c>
      <c r="M1014" s="36">
        <v>0</v>
      </c>
      <c r="N1014" s="36">
        <v>1473</v>
      </c>
      <c r="O1014" s="36">
        <v>0</v>
      </c>
      <c r="P1014" s="36">
        <v>0</v>
      </c>
      <c r="Q1014" s="36">
        <v>738</v>
      </c>
      <c r="R1014" s="36">
        <v>706</v>
      </c>
      <c r="S1014" s="36">
        <v>0</v>
      </c>
      <c r="T1014" s="36">
        <v>0</v>
      </c>
      <c r="U1014" s="36">
        <v>95.66</v>
      </c>
      <c r="V1014" s="36">
        <v>95.66</v>
      </c>
      <c r="W1014" s="36">
        <v>706</v>
      </c>
      <c r="X1014" s="36">
        <v>1</v>
      </c>
      <c r="Y1014" s="36">
        <v>0.14000000000000001</v>
      </c>
      <c r="Z1014" s="36">
        <v>175</v>
      </c>
      <c r="AA1014" s="36">
        <v>172</v>
      </c>
      <c r="AB1014" s="36">
        <v>98.29</v>
      </c>
      <c r="AC1014" s="36">
        <v>186</v>
      </c>
      <c r="AD1014" s="36">
        <v>181</v>
      </c>
      <c r="AE1014" s="36">
        <v>97.31</v>
      </c>
      <c r="AF1014" s="36">
        <v>8.25</v>
      </c>
      <c r="AG1014" s="36">
        <v>7.65</v>
      </c>
      <c r="AH1014" s="36">
        <v>124.78</v>
      </c>
      <c r="AI1014" s="36">
        <v>92.69</v>
      </c>
      <c r="AJ1014" s="46">
        <f t="shared" ca="1" si="16"/>
        <v>3</v>
      </c>
      <c r="AK1014" s="47">
        <v>0.13986013986013987</v>
      </c>
      <c r="AL1014" s="48">
        <v>32.029200000000024</v>
      </c>
      <c r="AM1014" s="1">
        <v>0</v>
      </c>
      <c r="AN1014" s="1">
        <v>0</v>
      </c>
      <c r="AO1014" s="1">
        <v>1</v>
      </c>
      <c r="AP1014" s="1">
        <v>0</v>
      </c>
      <c r="AQ1014" s="1">
        <v>0</v>
      </c>
      <c r="AR1014" s="36">
        <v>0</v>
      </c>
      <c r="AS1014" s="36">
        <v>1</v>
      </c>
      <c r="AT1014" s="36">
        <v>0</v>
      </c>
      <c r="AU1014" s="36">
        <v>1</v>
      </c>
    </row>
    <row r="1015" spans="1:47">
      <c r="A1015" s="50">
        <v>41913</v>
      </c>
      <c r="B1015" s="36" t="s">
        <v>103</v>
      </c>
      <c r="C1015" s="36" t="s">
        <v>104</v>
      </c>
      <c r="D1015" s="36" t="s">
        <v>316</v>
      </c>
      <c r="E1015" s="36" t="s">
        <v>221</v>
      </c>
      <c r="F1015" s="36" t="s">
        <v>1234</v>
      </c>
      <c r="G1015" s="36">
        <v>4</v>
      </c>
      <c r="H1015" s="36">
        <v>56</v>
      </c>
      <c r="I1015" s="36">
        <v>23</v>
      </c>
      <c r="J1015" s="36">
        <v>16.63</v>
      </c>
      <c r="K1015" s="36">
        <v>3994</v>
      </c>
      <c r="L1015" s="36">
        <v>0</v>
      </c>
      <c r="M1015" s="36">
        <v>0</v>
      </c>
      <c r="N1015" s="36">
        <v>3987</v>
      </c>
      <c r="O1015" s="36">
        <v>10</v>
      </c>
      <c r="P1015" s="36">
        <v>0.25</v>
      </c>
      <c r="Q1015" s="36">
        <v>1874</v>
      </c>
      <c r="R1015" s="36">
        <v>1832</v>
      </c>
      <c r="S1015" s="36">
        <v>0</v>
      </c>
      <c r="T1015" s="36">
        <v>0</v>
      </c>
      <c r="U1015" s="36">
        <v>97.76</v>
      </c>
      <c r="V1015" s="36">
        <v>97.51</v>
      </c>
      <c r="W1015" s="36">
        <v>1832</v>
      </c>
      <c r="X1015" s="36">
        <v>14</v>
      </c>
      <c r="Y1015" s="36">
        <v>0.76</v>
      </c>
      <c r="Z1015" s="36">
        <v>1384</v>
      </c>
      <c r="AA1015" s="36">
        <v>1305</v>
      </c>
      <c r="AB1015" s="36">
        <v>94.29</v>
      </c>
      <c r="AC1015" s="36">
        <v>1199</v>
      </c>
      <c r="AD1015" s="36">
        <v>1132</v>
      </c>
      <c r="AE1015" s="36">
        <v>94.41</v>
      </c>
      <c r="AF1015" s="36">
        <v>19.559999999999999</v>
      </c>
      <c r="AG1015" s="36">
        <v>10.83</v>
      </c>
      <c r="AH1015" s="36">
        <v>117.62</v>
      </c>
      <c r="AI1015" s="36">
        <v>55.37</v>
      </c>
      <c r="AJ1015" s="46">
        <f t="shared" ca="1" si="16"/>
        <v>3</v>
      </c>
      <c r="AK1015" s="47">
        <v>0.8438818565400843</v>
      </c>
      <c r="AL1015" s="48">
        <v>46.662599999999905</v>
      </c>
      <c r="AM1015" s="1">
        <v>0</v>
      </c>
      <c r="AN1015" s="1">
        <v>0</v>
      </c>
      <c r="AO1015" s="1">
        <v>1</v>
      </c>
      <c r="AP1015" s="1">
        <v>0</v>
      </c>
      <c r="AQ1015" s="1">
        <v>0</v>
      </c>
      <c r="AR1015" s="36">
        <v>0</v>
      </c>
      <c r="AS1015" s="36">
        <v>1</v>
      </c>
      <c r="AT1015" s="36">
        <v>0</v>
      </c>
      <c r="AU1015" s="36">
        <v>3</v>
      </c>
    </row>
    <row r="1016" spans="1:47">
      <c r="A1016" s="50">
        <v>41913</v>
      </c>
      <c r="B1016" s="36" t="s">
        <v>103</v>
      </c>
      <c r="C1016" s="36" t="s">
        <v>104</v>
      </c>
      <c r="D1016" s="36" t="s">
        <v>316</v>
      </c>
      <c r="E1016" s="36" t="s">
        <v>221</v>
      </c>
      <c r="F1016" s="36" t="s">
        <v>317</v>
      </c>
      <c r="G1016" s="36">
        <v>4</v>
      </c>
      <c r="H1016" s="36">
        <v>56</v>
      </c>
      <c r="I1016" s="36">
        <v>23</v>
      </c>
      <c r="J1016" s="36">
        <v>16.63</v>
      </c>
      <c r="K1016" s="36">
        <v>13153</v>
      </c>
      <c r="L1016" s="36">
        <v>96</v>
      </c>
      <c r="M1016" s="36">
        <v>0.73</v>
      </c>
      <c r="N1016" s="36">
        <v>13009</v>
      </c>
      <c r="O1016" s="36">
        <v>37</v>
      </c>
      <c r="P1016" s="36">
        <v>0.28000000000000003</v>
      </c>
      <c r="Q1016" s="36">
        <v>3020</v>
      </c>
      <c r="R1016" s="36">
        <v>2905</v>
      </c>
      <c r="S1016" s="36">
        <v>2</v>
      </c>
      <c r="T1016" s="36">
        <v>7.0000000000000007E-2</v>
      </c>
      <c r="U1016" s="36">
        <v>96.19</v>
      </c>
      <c r="V1016" s="36">
        <v>95.92</v>
      </c>
      <c r="W1016" s="36">
        <v>2905</v>
      </c>
      <c r="X1016" s="36">
        <v>16</v>
      </c>
      <c r="Y1016" s="36">
        <v>0.55000000000000004</v>
      </c>
      <c r="Z1016" s="36">
        <v>2170</v>
      </c>
      <c r="AA1016" s="36">
        <v>2051</v>
      </c>
      <c r="AB1016" s="36">
        <v>94.52</v>
      </c>
      <c r="AC1016" s="36">
        <v>2118</v>
      </c>
      <c r="AD1016" s="36">
        <v>2031</v>
      </c>
      <c r="AE1016" s="36">
        <v>95.89</v>
      </c>
      <c r="AF1016" s="36">
        <v>36.67</v>
      </c>
      <c r="AG1016" s="36">
        <v>36.31</v>
      </c>
      <c r="AH1016" s="36">
        <v>220.52</v>
      </c>
      <c r="AI1016" s="36">
        <v>99.01</v>
      </c>
      <c r="AJ1016" s="46">
        <f t="shared" ca="1" si="16"/>
        <v>3</v>
      </c>
      <c r="AK1016" s="47">
        <v>0.55459272097053725</v>
      </c>
      <c r="AL1016" s="48">
        <v>123.21599999999995</v>
      </c>
      <c r="AM1016" s="1">
        <v>0</v>
      </c>
      <c r="AN1016" s="1">
        <v>0</v>
      </c>
      <c r="AO1016" s="1">
        <v>1</v>
      </c>
      <c r="AP1016" s="1">
        <v>0</v>
      </c>
      <c r="AQ1016" s="1">
        <v>2</v>
      </c>
      <c r="AR1016" s="36">
        <v>0</v>
      </c>
      <c r="AS1016" s="36">
        <v>1</v>
      </c>
      <c r="AT1016" s="36">
        <v>0</v>
      </c>
      <c r="AU1016" s="36">
        <v>6</v>
      </c>
    </row>
    <row r="1017" spans="1:47">
      <c r="A1017" s="50">
        <v>41913</v>
      </c>
      <c r="B1017" s="36" t="s">
        <v>103</v>
      </c>
      <c r="C1017" s="36" t="s">
        <v>104</v>
      </c>
      <c r="D1017" s="36" t="s">
        <v>699</v>
      </c>
      <c r="E1017" s="36" t="s">
        <v>221</v>
      </c>
      <c r="F1017" s="36" t="s">
        <v>1235</v>
      </c>
      <c r="G1017" s="36">
        <v>4</v>
      </c>
      <c r="H1017" s="36">
        <v>56</v>
      </c>
      <c r="I1017" s="36">
        <v>23</v>
      </c>
      <c r="J1017" s="36">
        <v>16.63</v>
      </c>
      <c r="K1017" s="36">
        <v>3571</v>
      </c>
      <c r="L1017" s="36">
        <v>0</v>
      </c>
      <c r="M1017" s="36">
        <v>0</v>
      </c>
      <c r="N1017" s="36">
        <v>3570</v>
      </c>
      <c r="O1017" s="36">
        <v>8</v>
      </c>
      <c r="P1017" s="36">
        <v>0.22</v>
      </c>
      <c r="Q1017" s="36">
        <v>1755</v>
      </c>
      <c r="R1017" s="36">
        <v>1740</v>
      </c>
      <c r="S1017" s="36">
        <v>0</v>
      </c>
      <c r="T1017" s="36">
        <v>0</v>
      </c>
      <c r="U1017" s="36">
        <v>99.15</v>
      </c>
      <c r="V1017" s="36">
        <v>98.92</v>
      </c>
      <c r="W1017" s="36">
        <v>1740</v>
      </c>
      <c r="X1017" s="36">
        <v>98</v>
      </c>
      <c r="Y1017" s="36">
        <v>5.63</v>
      </c>
      <c r="Z1017" s="36">
        <v>1318</v>
      </c>
      <c r="AA1017" s="36">
        <v>1270</v>
      </c>
      <c r="AB1017" s="36">
        <v>96.36</v>
      </c>
      <c r="AC1017" s="36">
        <v>1731</v>
      </c>
      <c r="AD1017" s="36">
        <v>1623</v>
      </c>
      <c r="AE1017" s="36">
        <v>93.76</v>
      </c>
      <c r="AF1017" s="36">
        <v>24.67</v>
      </c>
      <c r="AG1017" s="36">
        <v>23.49</v>
      </c>
      <c r="AH1017" s="36">
        <v>148.35</v>
      </c>
      <c r="AI1017" s="36">
        <v>95.2</v>
      </c>
      <c r="AJ1017" s="46">
        <f t="shared" ca="1" si="16"/>
        <v>3</v>
      </c>
      <c r="AK1017" s="47">
        <v>4.6822742474916383</v>
      </c>
      <c r="AL1017" s="48">
        <v>18.953999999999969</v>
      </c>
      <c r="AM1017" s="1">
        <v>0</v>
      </c>
      <c r="AN1017" s="1">
        <v>0</v>
      </c>
      <c r="AO1017" s="1">
        <v>1</v>
      </c>
      <c r="AP1017" s="1">
        <v>0</v>
      </c>
      <c r="AQ1017" s="1">
        <v>0</v>
      </c>
      <c r="AR1017" s="36">
        <v>1</v>
      </c>
      <c r="AS1017" s="36">
        <v>0</v>
      </c>
      <c r="AT1017" s="36">
        <v>2</v>
      </c>
      <c r="AU1017" s="36">
        <v>1</v>
      </c>
    </row>
    <row r="1018" spans="1:47">
      <c r="A1018" s="50">
        <v>41913</v>
      </c>
      <c r="B1018" s="36" t="s">
        <v>103</v>
      </c>
      <c r="C1018" s="36" t="s">
        <v>105</v>
      </c>
      <c r="D1018" s="36" t="s">
        <v>226</v>
      </c>
      <c r="E1018" s="36" t="s">
        <v>106</v>
      </c>
      <c r="F1018" s="36" t="s">
        <v>227</v>
      </c>
      <c r="G1018" s="36">
        <v>4</v>
      </c>
      <c r="H1018" s="36">
        <v>56</v>
      </c>
      <c r="I1018" s="36">
        <v>23</v>
      </c>
      <c r="J1018" s="36">
        <v>16.63</v>
      </c>
      <c r="K1018" s="36">
        <v>4668</v>
      </c>
      <c r="L1018" s="36">
        <v>0</v>
      </c>
      <c r="M1018" s="36">
        <v>0</v>
      </c>
      <c r="N1018" s="36">
        <v>4668</v>
      </c>
      <c r="O1018" s="36">
        <v>84</v>
      </c>
      <c r="P1018" s="36">
        <v>1.8</v>
      </c>
      <c r="Q1018" s="36">
        <v>1705</v>
      </c>
      <c r="R1018" s="36">
        <v>1667</v>
      </c>
      <c r="S1018" s="36">
        <v>0</v>
      </c>
      <c r="T1018" s="36">
        <v>0</v>
      </c>
      <c r="U1018" s="36">
        <v>97.77</v>
      </c>
      <c r="V1018" s="36">
        <v>96.01</v>
      </c>
      <c r="W1018" s="36">
        <v>1667</v>
      </c>
      <c r="X1018" s="36">
        <v>15</v>
      </c>
      <c r="Y1018" s="36">
        <v>0.9</v>
      </c>
      <c r="Z1018" s="36">
        <v>708</v>
      </c>
      <c r="AA1018" s="36">
        <v>653</v>
      </c>
      <c r="AB1018" s="36">
        <v>92.23</v>
      </c>
      <c r="AC1018" s="36">
        <v>723</v>
      </c>
      <c r="AD1018" s="36">
        <v>635</v>
      </c>
      <c r="AE1018" s="36">
        <v>87.83</v>
      </c>
      <c r="AF1018" s="36">
        <v>16.989999999999998</v>
      </c>
      <c r="AG1018" s="36">
        <v>13</v>
      </c>
      <c r="AH1018" s="36">
        <v>102.15</v>
      </c>
      <c r="AI1018" s="36">
        <v>76.52</v>
      </c>
      <c r="AJ1018" s="46">
        <f t="shared" ca="1" si="16"/>
        <v>3</v>
      </c>
      <c r="AK1018" s="47">
        <v>0.90964220739842339</v>
      </c>
      <c r="AL1018" s="48">
        <v>68.029499999999913</v>
      </c>
      <c r="AM1018" s="1">
        <v>0</v>
      </c>
      <c r="AN1018" s="1">
        <v>0</v>
      </c>
      <c r="AO1018" s="1">
        <v>1</v>
      </c>
      <c r="AP1018" s="1">
        <v>0</v>
      </c>
      <c r="AQ1018" s="1">
        <v>3</v>
      </c>
      <c r="AR1018" s="36">
        <v>0</v>
      </c>
      <c r="AS1018" s="36">
        <v>1</v>
      </c>
      <c r="AT1018" s="36">
        <v>1</v>
      </c>
      <c r="AU1018" s="36">
        <v>7</v>
      </c>
    </row>
    <row r="1019" spans="1:47">
      <c r="A1019" s="50">
        <v>41913</v>
      </c>
      <c r="B1019" s="36" t="s">
        <v>103</v>
      </c>
      <c r="C1019" s="36" t="s">
        <v>105</v>
      </c>
      <c r="D1019" s="36" t="s">
        <v>347</v>
      </c>
      <c r="E1019" s="36" t="s">
        <v>106</v>
      </c>
      <c r="F1019" s="36" t="s">
        <v>348</v>
      </c>
      <c r="G1019" s="36">
        <v>4</v>
      </c>
      <c r="H1019" s="36">
        <v>56</v>
      </c>
      <c r="I1019" s="36">
        <v>23</v>
      </c>
      <c r="J1019" s="36">
        <v>16.63</v>
      </c>
      <c r="K1019" s="36">
        <v>2681</v>
      </c>
      <c r="L1019" s="36">
        <v>0</v>
      </c>
      <c r="M1019" s="36">
        <v>0</v>
      </c>
      <c r="N1019" s="36">
        <v>2681</v>
      </c>
      <c r="O1019" s="36">
        <v>14</v>
      </c>
      <c r="P1019" s="36">
        <v>0.52</v>
      </c>
      <c r="Q1019" s="36">
        <v>1064</v>
      </c>
      <c r="R1019" s="36">
        <v>1041</v>
      </c>
      <c r="S1019" s="36">
        <v>0</v>
      </c>
      <c r="T1019" s="36">
        <v>0</v>
      </c>
      <c r="U1019" s="36">
        <v>97.84</v>
      </c>
      <c r="V1019" s="36">
        <v>97.33</v>
      </c>
      <c r="W1019" s="36">
        <v>1041</v>
      </c>
      <c r="X1019" s="36">
        <v>8</v>
      </c>
      <c r="Y1019" s="36">
        <v>0.77</v>
      </c>
      <c r="Z1019" s="36">
        <v>72</v>
      </c>
      <c r="AA1019" s="36">
        <v>71</v>
      </c>
      <c r="AB1019" s="36">
        <v>98.61</v>
      </c>
      <c r="AC1019" s="36">
        <v>59</v>
      </c>
      <c r="AD1019" s="36">
        <v>59</v>
      </c>
      <c r="AE1019" s="36">
        <v>100</v>
      </c>
      <c r="AF1019" s="36">
        <v>13.01</v>
      </c>
      <c r="AG1019" s="36">
        <v>2.76</v>
      </c>
      <c r="AH1019" s="36">
        <v>78.239999999999995</v>
      </c>
      <c r="AI1019" s="36">
        <v>21.22</v>
      </c>
      <c r="AJ1019" s="46">
        <f t="shared" ca="1" si="16"/>
        <v>3</v>
      </c>
      <c r="AK1019" s="47">
        <v>0.7774538386783284</v>
      </c>
      <c r="AL1019" s="48">
        <v>28.408800000000021</v>
      </c>
      <c r="AM1019" s="1">
        <v>0</v>
      </c>
      <c r="AN1019" s="1">
        <v>0</v>
      </c>
      <c r="AO1019" s="1">
        <v>1</v>
      </c>
      <c r="AP1019" s="1">
        <v>0</v>
      </c>
      <c r="AQ1019" s="1">
        <v>0</v>
      </c>
      <c r="AR1019" s="36">
        <v>0</v>
      </c>
      <c r="AS1019" s="36">
        <v>1</v>
      </c>
      <c r="AT1019" s="36">
        <v>0</v>
      </c>
      <c r="AU1019" s="36">
        <v>6</v>
      </c>
    </row>
    <row r="1020" spans="1:47">
      <c r="A1020" s="50">
        <v>41913</v>
      </c>
      <c r="B1020" s="36" t="s">
        <v>103</v>
      </c>
      <c r="C1020" s="36" t="s">
        <v>105</v>
      </c>
      <c r="D1020" s="36" t="s">
        <v>245</v>
      </c>
      <c r="E1020" s="36" t="s">
        <v>106</v>
      </c>
      <c r="F1020" s="36" t="s">
        <v>246</v>
      </c>
      <c r="G1020" s="36">
        <v>2</v>
      </c>
      <c r="H1020" s="36">
        <v>24</v>
      </c>
      <c r="I1020" s="36">
        <v>11</v>
      </c>
      <c r="J1020" s="36">
        <v>6.6150000000000002</v>
      </c>
      <c r="K1020" s="36">
        <v>1142</v>
      </c>
      <c r="L1020" s="36">
        <v>1</v>
      </c>
      <c r="M1020" s="36">
        <v>0.09</v>
      </c>
      <c r="N1020" s="36">
        <v>1141</v>
      </c>
      <c r="O1020" s="36">
        <v>4</v>
      </c>
      <c r="P1020" s="36">
        <v>0.35</v>
      </c>
      <c r="Q1020" s="36">
        <v>330</v>
      </c>
      <c r="R1020" s="36">
        <v>317</v>
      </c>
      <c r="S1020" s="36">
        <v>0</v>
      </c>
      <c r="T1020" s="36">
        <v>0</v>
      </c>
      <c r="U1020" s="36">
        <v>96.06</v>
      </c>
      <c r="V1020" s="36">
        <v>95.72</v>
      </c>
      <c r="W1020" s="36">
        <v>317</v>
      </c>
      <c r="X1020" s="36">
        <v>1</v>
      </c>
      <c r="Y1020" s="36">
        <v>0.32</v>
      </c>
      <c r="Z1020" s="36">
        <v>499</v>
      </c>
      <c r="AA1020" s="36">
        <v>486</v>
      </c>
      <c r="AB1020" s="36">
        <v>97.39</v>
      </c>
      <c r="AC1020" s="36">
        <v>397</v>
      </c>
      <c r="AD1020" s="36">
        <v>384</v>
      </c>
      <c r="AE1020" s="36">
        <v>96.73</v>
      </c>
      <c r="AF1020" s="36">
        <v>2.54</v>
      </c>
      <c r="AG1020" s="36">
        <v>0.88</v>
      </c>
      <c r="AH1020" s="36">
        <v>38.380000000000003</v>
      </c>
      <c r="AI1020" s="36">
        <v>34.46</v>
      </c>
      <c r="AJ1020" s="46">
        <f t="shared" ca="1" si="16"/>
        <v>3</v>
      </c>
      <c r="AK1020" s="47">
        <v>0.46511627906976744</v>
      </c>
      <c r="AL1020" s="48">
        <v>14.124000000000002</v>
      </c>
      <c r="AM1020" s="1">
        <v>0</v>
      </c>
      <c r="AN1020" s="1">
        <v>0</v>
      </c>
      <c r="AO1020" s="1">
        <v>1</v>
      </c>
      <c r="AP1020" s="1">
        <v>0</v>
      </c>
      <c r="AQ1020" s="1">
        <v>2</v>
      </c>
      <c r="AR1020" s="36">
        <v>0</v>
      </c>
      <c r="AS1020" s="36">
        <v>1</v>
      </c>
      <c r="AT1020" s="36">
        <v>1</v>
      </c>
      <c r="AU1020" s="36">
        <v>7</v>
      </c>
    </row>
    <row r="1021" spans="1:47">
      <c r="A1021" s="50">
        <v>41913</v>
      </c>
      <c r="B1021" s="36" t="s">
        <v>103</v>
      </c>
      <c r="C1021" s="36" t="s">
        <v>105</v>
      </c>
      <c r="D1021" s="36" t="s">
        <v>1495</v>
      </c>
      <c r="E1021" s="36" t="s">
        <v>106</v>
      </c>
      <c r="F1021" s="36" t="s">
        <v>1496</v>
      </c>
      <c r="G1021" s="36">
        <v>2</v>
      </c>
      <c r="H1021" s="36">
        <v>24</v>
      </c>
      <c r="I1021" s="36">
        <v>11</v>
      </c>
      <c r="J1021" s="36">
        <v>6.6150000000000002</v>
      </c>
      <c r="K1021" s="36">
        <v>2761</v>
      </c>
      <c r="L1021" s="36">
        <v>0</v>
      </c>
      <c r="M1021" s="36">
        <v>0</v>
      </c>
      <c r="N1021" s="36">
        <v>2761</v>
      </c>
      <c r="O1021" s="36">
        <v>5</v>
      </c>
      <c r="P1021" s="36">
        <v>0.18</v>
      </c>
      <c r="Q1021" s="36">
        <v>755</v>
      </c>
      <c r="R1021" s="36">
        <v>741</v>
      </c>
      <c r="S1021" s="36">
        <v>7</v>
      </c>
      <c r="T1021" s="36">
        <v>0.93</v>
      </c>
      <c r="U1021" s="36">
        <v>98.15</v>
      </c>
      <c r="V1021" s="36">
        <v>97.97</v>
      </c>
      <c r="W1021" s="36">
        <v>741</v>
      </c>
      <c r="X1021" s="36">
        <v>5</v>
      </c>
      <c r="Y1021" s="36">
        <v>0.67</v>
      </c>
      <c r="Z1021" s="36">
        <v>444</v>
      </c>
      <c r="AA1021" s="36">
        <v>384</v>
      </c>
      <c r="AB1021" s="36">
        <v>86.49</v>
      </c>
      <c r="AC1021" s="36">
        <v>368</v>
      </c>
      <c r="AD1021" s="36">
        <v>361</v>
      </c>
      <c r="AE1021" s="36">
        <v>98.1</v>
      </c>
      <c r="AF1021" s="36">
        <v>13.88</v>
      </c>
      <c r="AG1021" s="36">
        <v>13.56</v>
      </c>
      <c r="AH1021" s="36">
        <v>209.77</v>
      </c>
      <c r="AI1021" s="36">
        <v>97.7</v>
      </c>
      <c r="AJ1021" s="46">
        <f t="shared" ca="1" si="16"/>
        <v>3</v>
      </c>
      <c r="AK1021" s="47">
        <v>0.69637883008356549</v>
      </c>
      <c r="AL1021" s="48">
        <v>15.326500000000008</v>
      </c>
      <c r="AM1021" s="1">
        <v>0</v>
      </c>
      <c r="AN1021" s="1">
        <v>0</v>
      </c>
      <c r="AO1021" s="1">
        <v>1</v>
      </c>
      <c r="AP1021" s="1">
        <v>0</v>
      </c>
      <c r="AQ1021" s="1">
        <v>0</v>
      </c>
      <c r="AR1021" s="36">
        <v>0</v>
      </c>
      <c r="AS1021" s="36">
        <v>1</v>
      </c>
      <c r="AT1021" s="36">
        <v>0</v>
      </c>
      <c r="AU1021" s="36">
        <v>1</v>
      </c>
    </row>
    <row r="1022" spans="1:47">
      <c r="A1022" s="50">
        <v>41913</v>
      </c>
      <c r="B1022" s="36" t="s">
        <v>103</v>
      </c>
      <c r="C1022" s="36" t="s">
        <v>105</v>
      </c>
      <c r="D1022" s="36" t="s">
        <v>1497</v>
      </c>
      <c r="E1022" s="36" t="s">
        <v>106</v>
      </c>
      <c r="F1022" s="36" t="s">
        <v>1498</v>
      </c>
      <c r="G1022" s="36">
        <v>4</v>
      </c>
      <c r="H1022" s="36">
        <v>56</v>
      </c>
      <c r="I1022" s="36">
        <v>23</v>
      </c>
      <c r="J1022" s="36">
        <v>16.63</v>
      </c>
      <c r="K1022" s="36">
        <v>2136</v>
      </c>
      <c r="L1022" s="36">
        <v>0</v>
      </c>
      <c r="M1022" s="36">
        <v>0</v>
      </c>
      <c r="N1022" s="36">
        <v>2136</v>
      </c>
      <c r="O1022" s="36">
        <v>46</v>
      </c>
      <c r="P1022" s="36">
        <v>2.15</v>
      </c>
      <c r="Q1022" s="36">
        <v>761</v>
      </c>
      <c r="R1022" s="36">
        <v>760</v>
      </c>
      <c r="S1022" s="36">
        <v>0</v>
      </c>
      <c r="T1022" s="36">
        <v>0</v>
      </c>
      <c r="U1022" s="36">
        <v>99.87</v>
      </c>
      <c r="V1022" s="36">
        <v>97.72</v>
      </c>
      <c r="W1022" s="36">
        <v>760</v>
      </c>
      <c r="X1022" s="36">
        <v>2</v>
      </c>
      <c r="Y1022" s="36">
        <v>0.26</v>
      </c>
      <c r="Z1022" s="36">
        <v>633</v>
      </c>
      <c r="AA1022" s="36">
        <v>631</v>
      </c>
      <c r="AB1022" s="36">
        <v>99.68</v>
      </c>
      <c r="AC1022" s="36">
        <v>636</v>
      </c>
      <c r="AD1022" s="36">
        <v>626</v>
      </c>
      <c r="AE1022" s="36">
        <v>98.43</v>
      </c>
      <c r="AF1022" s="36">
        <v>11.21</v>
      </c>
      <c r="AG1022" s="36">
        <v>1.78</v>
      </c>
      <c r="AH1022" s="36">
        <v>67.400000000000006</v>
      </c>
      <c r="AI1022" s="36">
        <v>15.85</v>
      </c>
      <c r="AJ1022" s="46">
        <f t="shared" ca="1" si="16"/>
        <v>3</v>
      </c>
      <c r="AK1022" s="47">
        <v>0.26490066225165565</v>
      </c>
      <c r="AL1022" s="48">
        <v>17.350800000000007</v>
      </c>
      <c r="AM1022" s="1">
        <v>0</v>
      </c>
      <c r="AN1022" s="1">
        <v>0</v>
      </c>
      <c r="AO1022" s="1">
        <v>1</v>
      </c>
      <c r="AP1022" s="1">
        <v>0</v>
      </c>
      <c r="AQ1022" s="1">
        <v>0</v>
      </c>
      <c r="AR1022" s="36">
        <v>0</v>
      </c>
      <c r="AS1022" s="36">
        <v>1</v>
      </c>
      <c r="AT1022" s="36">
        <v>0</v>
      </c>
      <c r="AU1022" s="36">
        <v>1</v>
      </c>
    </row>
    <row r="1023" spans="1:47">
      <c r="A1023" s="50">
        <v>41913</v>
      </c>
      <c r="B1023" s="36" t="s">
        <v>103</v>
      </c>
      <c r="C1023" s="36" t="s">
        <v>105</v>
      </c>
      <c r="D1023" s="36" t="s">
        <v>1499</v>
      </c>
      <c r="E1023" s="36" t="s">
        <v>106</v>
      </c>
      <c r="F1023" s="36" t="s">
        <v>1500</v>
      </c>
      <c r="G1023" s="36">
        <v>4</v>
      </c>
      <c r="H1023" s="36">
        <v>56</v>
      </c>
      <c r="I1023" s="36">
        <v>23</v>
      </c>
      <c r="J1023" s="36">
        <v>16.63</v>
      </c>
      <c r="K1023" s="36">
        <v>3151</v>
      </c>
      <c r="L1023" s="36">
        <v>110</v>
      </c>
      <c r="M1023" s="36">
        <v>3.49</v>
      </c>
      <c r="N1023" s="36">
        <v>3040</v>
      </c>
      <c r="O1023" s="36">
        <v>28</v>
      </c>
      <c r="P1023" s="36">
        <v>0.92</v>
      </c>
      <c r="Q1023" s="36">
        <v>581</v>
      </c>
      <c r="R1023" s="36">
        <v>577</v>
      </c>
      <c r="S1023" s="36">
        <v>0</v>
      </c>
      <c r="T1023" s="36">
        <v>0</v>
      </c>
      <c r="U1023" s="36">
        <v>99.31</v>
      </c>
      <c r="V1023" s="36">
        <v>98.4</v>
      </c>
      <c r="W1023" s="36">
        <v>577</v>
      </c>
      <c r="X1023" s="36">
        <v>63</v>
      </c>
      <c r="Y1023" s="36">
        <v>10.92</v>
      </c>
      <c r="Z1023" s="36">
        <v>96</v>
      </c>
      <c r="AA1023" s="36">
        <v>96</v>
      </c>
      <c r="AB1023" s="36">
        <v>100</v>
      </c>
      <c r="AC1023" s="36">
        <v>114</v>
      </c>
      <c r="AD1023" s="36">
        <v>113</v>
      </c>
      <c r="AE1023" s="36">
        <v>99.12</v>
      </c>
      <c r="AF1023" s="36">
        <v>5.51</v>
      </c>
      <c r="AG1023" s="36">
        <v>0.19</v>
      </c>
      <c r="AH1023" s="36">
        <v>33.119999999999997</v>
      </c>
      <c r="AI1023" s="36">
        <v>3.38</v>
      </c>
      <c r="AJ1023" s="46">
        <f t="shared" ca="1" si="16"/>
        <v>3</v>
      </c>
      <c r="AK1023" s="47">
        <v>10.606060606060606</v>
      </c>
      <c r="AL1023" s="48">
        <v>9.2959999999999674</v>
      </c>
      <c r="AM1023" s="1">
        <v>1</v>
      </c>
      <c r="AN1023" s="1">
        <v>0</v>
      </c>
      <c r="AO1023" s="1">
        <v>2</v>
      </c>
      <c r="AP1023" s="1">
        <v>1</v>
      </c>
      <c r="AQ1023" s="1">
        <v>0</v>
      </c>
      <c r="AR1023" s="36">
        <v>1</v>
      </c>
      <c r="AS1023" s="36">
        <v>0</v>
      </c>
      <c r="AT1023" s="36">
        <v>1</v>
      </c>
      <c r="AU1023" s="36">
        <v>0</v>
      </c>
    </row>
    <row r="1024" spans="1:47">
      <c r="A1024" s="50">
        <v>41913</v>
      </c>
      <c r="B1024" s="36" t="s">
        <v>103</v>
      </c>
      <c r="C1024" s="36" t="s">
        <v>105</v>
      </c>
      <c r="D1024" s="36" t="s">
        <v>1499</v>
      </c>
      <c r="E1024" s="36" t="s">
        <v>106</v>
      </c>
      <c r="F1024" s="36" t="s">
        <v>1501</v>
      </c>
      <c r="G1024" s="36">
        <v>6</v>
      </c>
      <c r="H1024" s="36">
        <v>88</v>
      </c>
      <c r="I1024" s="36">
        <v>35</v>
      </c>
      <c r="J1024" s="36">
        <v>27.34</v>
      </c>
      <c r="K1024" s="36">
        <v>3719</v>
      </c>
      <c r="L1024" s="36">
        <v>40</v>
      </c>
      <c r="M1024" s="36">
        <v>1.08</v>
      </c>
      <c r="N1024" s="36">
        <v>3678</v>
      </c>
      <c r="O1024" s="36">
        <v>14</v>
      </c>
      <c r="P1024" s="36">
        <v>0.38</v>
      </c>
      <c r="Q1024" s="36">
        <v>839</v>
      </c>
      <c r="R1024" s="36">
        <v>828</v>
      </c>
      <c r="S1024" s="36">
        <v>0</v>
      </c>
      <c r="T1024" s="36">
        <v>0</v>
      </c>
      <c r="U1024" s="36">
        <v>98.69</v>
      </c>
      <c r="V1024" s="36">
        <v>98.31</v>
      </c>
      <c r="W1024" s="36">
        <v>828</v>
      </c>
      <c r="X1024" s="36">
        <v>43</v>
      </c>
      <c r="Y1024" s="36">
        <v>5.19</v>
      </c>
      <c r="Z1024" s="36">
        <v>191</v>
      </c>
      <c r="AA1024" s="36">
        <v>175</v>
      </c>
      <c r="AB1024" s="36">
        <v>91.62</v>
      </c>
      <c r="AC1024" s="36">
        <v>198</v>
      </c>
      <c r="AD1024" s="36">
        <v>149</v>
      </c>
      <c r="AE1024" s="36">
        <v>75.25</v>
      </c>
      <c r="AF1024" s="36">
        <v>8.4600000000000009</v>
      </c>
      <c r="AG1024" s="36">
        <v>0.02</v>
      </c>
      <c r="AH1024" s="36">
        <v>30.95</v>
      </c>
      <c r="AI1024" s="36">
        <v>0.25</v>
      </c>
      <c r="AJ1024" s="46">
        <f t="shared" ca="1" si="16"/>
        <v>3</v>
      </c>
      <c r="AK1024" s="47">
        <v>5.3615960099750621</v>
      </c>
      <c r="AL1024" s="48">
        <v>14.17909999999998</v>
      </c>
      <c r="AM1024" s="1">
        <v>1</v>
      </c>
      <c r="AN1024" s="1">
        <v>0</v>
      </c>
      <c r="AO1024" s="1">
        <v>2</v>
      </c>
      <c r="AP1024" s="1">
        <v>1</v>
      </c>
      <c r="AQ1024" s="1">
        <v>0</v>
      </c>
      <c r="AR1024" s="36">
        <v>1</v>
      </c>
      <c r="AS1024" s="36">
        <v>0</v>
      </c>
      <c r="AT1024" s="36">
        <v>1</v>
      </c>
      <c r="AU1024" s="36">
        <v>0</v>
      </c>
    </row>
    <row r="1025" spans="1:47">
      <c r="A1025" s="50">
        <v>41913</v>
      </c>
      <c r="B1025" s="36" t="s">
        <v>103</v>
      </c>
      <c r="C1025" s="36" t="s">
        <v>105</v>
      </c>
      <c r="D1025" s="36" t="s">
        <v>1502</v>
      </c>
      <c r="E1025" s="36" t="s">
        <v>106</v>
      </c>
      <c r="F1025" s="36" t="s">
        <v>1503</v>
      </c>
      <c r="G1025" s="36">
        <v>4</v>
      </c>
      <c r="H1025" s="36">
        <v>56</v>
      </c>
      <c r="I1025" s="36">
        <v>23</v>
      </c>
      <c r="J1025" s="36">
        <v>16.63</v>
      </c>
      <c r="K1025" s="36">
        <v>1749</v>
      </c>
      <c r="L1025" s="36">
        <v>0</v>
      </c>
      <c r="M1025" s="36">
        <v>0</v>
      </c>
      <c r="N1025" s="36">
        <v>1749</v>
      </c>
      <c r="O1025" s="36">
        <v>33</v>
      </c>
      <c r="P1025" s="36">
        <v>1.89</v>
      </c>
      <c r="Q1025" s="36">
        <v>611</v>
      </c>
      <c r="R1025" s="36">
        <v>606</v>
      </c>
      <c r="S1025" s="36">
        <v>0</v>
      </c>
      <c r="T1025" s="36">
        <v>0</v>
      </c>
      <c r="U1025" s="36">
        <v>99.18</v>
      </c>
      <c r="V1025" s="36">
        <v>97.31</v>
      </c>
      <c r="W1025" s="36">
        <v>606</v>
      </c>
      <c r="X1025" s="36">
        <v>2</v>
      </c>
      <c r="Y1025" s="36">
        <v>0.33</v>
      </c>
      <c r="Z1025" s="36">
        <v>349</v>
      </c>
      <c r="AA1025" s="36">
        <v>345</v>
      </c>
      <c r="AB1025" s="36">
        <v>98.85</v>
      </c>
      <c r="AC1025" s="36">
        <v>339</v>
      </c>
      <c r="AD1025" s="36">
        <v>338</v>
      </c>
      <c r="AE1025" s="36">
        <v>99.71</v>
      </c>
      <c r="AF1025" s="36">
        <v>13.46</v>
      </c>
      <c r="AG1025" s="36">
        <v>2.68</v>
      </c>
      <c r="AH1025" s="36">
        <v>80.94</v>
      </c>
      <c r="AI1025" s="36">
        <v>19.899999999999999</v>
      </c>
      <c r="AJ1025" s="46">
        <f t="shared" ca="1" si="16"/>
        <v>3</v>
      </c>
      <c r="AK1025" s="47">
        <v>0.333889816360601</v>
      </c>
      <c r="AL1025" s="48">
        <v>16.435899999999986</v>
      </c>
      <c r="AM1025" s="1">
        <v>0</v>
      </c>
      <c r="AN1025" s="1">
        <v>0</v>
      </c>
      <c r="AO1025" s="1">
        <v>1</v>
      </c>
      <c r="AP1025" s="1">
        <v>0</v>
      </c>
      <c r="AQ1025" s="1">
        <v>0</v>
      </c>
      <c r="AR1025" s="36">
        <v>0</v>
      </c>
      <c r="AS1025" s="36">
        <v>1</v>
      </c>
      <c r="AT1025" s="36">
        <v>0</v>
      </c>
      <c r="AU1025" s="36">
        <v>1</v>
      </c>
    </row>
    <row r="1026" spans="1:47">
      <c r="A1026" s="50">
        <v>41913</v>
      </c>
      <c r="B1026" s="36" t="s">
        <v>103</v>
      </c>
      <c r="C1026" s="36" t="s">
        <v>105</v>
      </c>
      <c r="D1026" s="36" t="s">
        <v>318</v>
      </c>
      <c r="E1026" s="36" t="s">
        <v>106</v>
      </c>
      <c r="F1026" s="36" t="s">
        <v>319</v>
      </c>
      <c r="G1026" s="36">
        <v>4</v>
      </c>
      <c r="H1026" s="36">
        <v>56</v>
      </c>
      <c r="I1026" s="36">
        <v>23</v>
      </c>
      <c r="J1026" s="36">
        <v>16.63</v>
      </c>
      <c r="K1026" s="36">
        <v>6165</v>
      </c>
      <c r="L1026" s="36">
        <v>0</v>
      </c>
      <c r="M1026" s="36">
        <v>0</v>
      </c>
      <c r="N1026" s="36">
        <v>6165</v>
      </c>
      <c r="O1026" s="36">
        <v>159</v>
      </c>
      <c r="P1026" s="36">
        <v>2.58</v>
      </c>
      <c r="Q1026" s="36">
        <v>1649</v>
      </c>
      <c r="R1026" s="36">
        <v>1623</v>
      </c>
      <c r="S1026" s="36">
        <v>0</v>
      </c>
      <c r="T1026" s="36">
        <v>0</v>
      </c>
      <c r="U1026" s="36">
        <v>98.42</v>
      </c>
      <c r="V1026" s="36">
        <v>95.88</v>
      </c>
      <c r="W1026" s="36">
        <v>1623</v>
      </c>
      <c r="X1026" s="36">
        <v>4</v>
      </c>
      <c r="Y1026" s="36">
        <v>0.25</v>
      </c>
      <c r="Z1026" s="36">
        <v>535</v>
      </c>
      <c r="AA1026" s="36">
        <v>197</v>
      </c>
      <c r="AB1026" s="36">
        <v>36.82</v>
      </c>
      <c r="AC1026" s="36">
        <v>194</v>
      </c>
      <c r="AD1026" s="36">
        <v>190</v>
      </c>
      <c r="AE1026" s="36">
        <v>97.94</v>
      </c>
      <c r="AF1026" s="36">
        <v>18.53</v>
      </c>
      <c r="AG1026" s="36">
        <v>15.39</v>
      </c>
      <c r="AH1026" s="36">
        <v>111.4</v>
      </c>
      <c r="AI1026" s="36">
        <v>83.09</v>
      </c>
      <c r="AJ1026" s="46">
        <f t="shared" ref="AJ1026:AJ1089" ca="1" si="17">DAY(TODAY()-DAY(A1026))</f>
        <v>3</v>
      </c>
      <c r="AK1026" s="47">
        <v>0.24752475247524752</v>
      </c>
      <c r="AL1026" s="48">
        <v>67.938800000000072</v>
      </c>
      <c r="AM1026" s="1">
        <v>0</v>
      </c>
      <c r="AN1026" s="1">
        <v>0</v>
      </c>
      <c r="AO1026" s="1">
        <v>1</v>
      </c>
      <c r="AP1026" s="1">
        <v>0</v>
      </c>
      <c r="AQ1026" s="1">
        <v>0</v>
      </c>
      <c r="AR1026" s="36">
        <v>0</v>
      </c>
      <c r="AS1026" s="36">
        <v>1</v>
      </c>
      <c r="AT1026" s="36">
        <v>0</v>
      </c>
      <c r="AU1026" s="36">
        <v>7</v>
      </c>
    </row>
    <row r="1027" spans="1:47">
      <c r="A1027" s="50">
        <v>41913</v>
      </c>
      <c r="B1027" s="36" t="s">
        <v>103</v>
      </c>
      <c r="C1027" s="36" t="s">
        <v>105</v>
      </c>
      <c r="D1027" s="36" t="s">
        <v>320</v>
      </c>
      <c r="E1027" s="36" t="s">
        <v>106</v>
      </c>
      <c r="F1027" s="36" t="s">
        <v>529</v>
      </c>
      <c r="G1027" s="36">
        <v>4</v>
      </c>
      <c r="H1027" s="36">
        <v>56</v>
      </c>
      <c r="I1027" s="36">
        <v>23</v>
      </c>
      <c r="J1027" s="36">
        <v>16.63</v>
      </c>
      <c r="K1027" s="36">
        <v>6034</v>
      </c>
      <c r="L1027" s="36">
        <v>0</v>
      </c>
      <c r="M1027" s="36">
        <v>0</v>
      </c>
      <c r="N1027" s="36">
        <v>5880</v>
      </c>
      <c r="O1027" s="36">
        <v>5</v>
      </c>
      <c r="P1027" s="36">
        <v>0.09</v>
      </c>
      <c r="Q1027" s="36">
        <v>2239</v>
      </c>
      <c r="R1027" s="36">
        <v>1966</v>
      </c>
      <c r="S1027" s="36">
        <v>0</v>
      </c>
      <c r="T1027" s="36">
        <v>0</v>
      </c>
      <c r="U1027" s="36">
        <v>87.81</v>
      </c>
      <c r="V1027" s="36">
        <v>87.73</v>
      </c>
      <c r="W1027" s="36">
        <v>1966</v>
      </c>
      <c r="X1027" s="36">
        <v>14</v>
      </c>
      <c r="Y1027" s="36">
        <v>0.71</v>
      </c>
      <c r="Z1027" s="36">
        <v>270</v>
      </c>
      <c r="AA1027" s="36">
        <v>244</v>
      </c>
      <c r="AB1027" s="36">
        <v>90.37</v>
      </c>
      <c r="AC1027" s="36">
        <v>291</v>
      </c>
      <c r="AD1027" s="36">
        <v>270</v>
      </c>
      <c r="AE1027" s="36">
        <v>92.78</v>
      </c>
      <c r="AF1027" s="36">
        <v>22.58</v>
      </c>
      <c r="AG1027" s="36">
        <v>22.47</v>
      </c>
      <c r="AH1027" s="36">
        <v>135.78</v>
      </c>
      <c r="AI1027" s="36">
        <v>99.49</v>
      </c>
      <c r="AJ1027" s="46">
        <f t="shared" ca="1" si="17"/>
        <v>3</v>
      </c>
      <c r="AK1027" s="47">
        <v>0.70281124497991965</v>
      </c>
      <c r="AL1027" s="48">
        <v>274.72529999999989</v>
      </c>
      <c r="AM1027" s="1">
        <v>0</v>
      </c>
      <c r="AN1027" s="1">
        <v>1</v>
      </c>
      <c r="AO1027" s="1">
        <v>2</v>
      </c>
      <c r="AP1027" s="1">
        <v>0</v>
      </c>
      <c r="AQ1027" s="1">
        <v>3</v>
      </c>
      <c r="AR1027" s="36">
        <v>0</v>
      </c>
      <c r="AS1027" s="36">
        <v>1</v>
      </c>
      <c r="AT1027" s="36">
        <v>0</v>
      </c>
      <c r="AU1027" s="36">
        <v>6</v>
      </c>
    </row>
    <row r="1028" spans="1:47">
      <c r="A1028" s="50">
        <v>41913</v>
      </c>
      <c r="B1028" s="36" t="s">
        <v>103</v>
      </c>
      <c r="C1028" s="36" t="s">
        <v>105</v>
      </c>
      <c r="D1028" s="36" t="s">
        <v>320</v>
      </c>
      <c r="E1028" s="36" t="s">
        <v>106</v>
      </c>
      <c r="F1028" s="36" t="s">
        <v>321</v>
      </c>
      <c r="G1028" s="36">
        <v>4</v>
      </c>
      <c r="H1028" s="36">
        <v>56</v>
      </c>
      <c r="I1028" s="36">
        <v>23</v>
      </c>
      <c r="J1028" s="36">
        <v>16.63</v>
      </c>
      <c r="K1028" s="36">
        <v>5070</v>
      </c>
      <c r="L1028" s="36">
        <v>0</v>
      </c>
      <c r="M1028" s="36">
        <v>0</v>
      </c>
      <c r="N1028" s="36">
        <v>5070</v>
      </c>
      <c r="O1028" s="36">
        <v>29</v>
      </c>
      <c r="P1028" s="36">
        <v>0.56999999999999995</v>
      </c>
      <c r="Q1028" s="36">
        <v>1802</v>
      </c>
      <c r="R1028" s="36">
        <v>1754</v>
      </c>
      <c r="S1028" s="36">
        <v>0</v>
      </c>
      <c r="T1028" s="36">
        <v>0</v>
      </c>
      <c r="U1028" s="36">
        <v>97.34</v>
      </c>
      <c r="V1028" s="36">
        <v>96.78</v>
      </c>
      <c r="W1028" s="36">
        <v>1754</v>
      </c>
      <c r="X1028" s="36">
        <v>10</v>
      </c>
      <c r="Y1028" s="36">
        <v>0.56999999999999995</v>
      </c>
      <c r="Z1028" s="36">
        <v>3523</v>
      </c>
      <c r="AA1028" s="36">
        <v>3481</v>
      </c>
      <c r="AB1028" s="36">
        <v>98.81</v>
      </c>
      <c r="AC1028" s="36">
        <v>3312</v>
      </c>
      <c r="AD1028" s="36">
        <v>3211</v>
      </c>
      <c r="AE1028" s="36">
        <v>96.95</v>
      </c>
      <c r="AF1028" s="36">
        <v>14.99</v>
      </c>
      <c r="AG1028" s="36">
        <v>4.93</v>
      </c>
      <c r="AH1028" s="36">
        <v>90.15</v>
      </c>
      <c r="AI1028" s="36">
        <v>32.9</v>
      </c>
      <c r="AJ1028" s="46">
        <f t="shared" ca="1" si="17"/>
        <v>3</v>
      </c>
      <c r="AK1028" s="47">
        <v>0.67385444743935319</v>
      </c>
      <c r="AL1028" s="48">
        <v>58.024399999999979</v>
      </c>
      <c r="AM1028" s="1">
        <v>0</v>
      </c>
      <c r="AN1028" s="1">
        <v>0</v>
      </c>
      <c r="AO1028" s="1">
        <v>1</v>
      </c>
      <c r="AP1028" s="1">
        <v>0</v>
      </c>
      <c r="AQ1028" s="1">
        <v>0</v>
      </c>
      <c r="AR1028" s="36">
        <v>0</v>
      </c>
      <c r="AS1028" s="36">
        <v>1</v>
      </c>
      <c r="AT1028" s="36">
        <v>0</v>
      </c>
      <c r="AU1028" s="36">
        <v>6</v>
      </c>
    </row>
    <row r="1029" spans="1:47">
      <c r="A1029" s="50">
        <v>41913</v>
      </c>
      <c r="B1029" s="36" t="s">
        <v>103</v>
      </c>
      <c r="C1029" s="36" t="s">
        <v>105</v>
      </c>
      <c r="D1029" s="36" t="s">
        <v>137</v>
      </c>
      <c r="E1029" s="36" t="s">
        <v>106</v>
      </c>
      <c r="F1029" s="36" t="s">
        <v>138</v>
      </c>
      <c r="G1029" s="36">
        <v>2</v>
      </c>
      <c r="H1029" s="36">
        <v>24</v>
      </c>
      <c r="I1029" s="36">
        <v>11</v>
      </c>
      <c r="J1029" s="36">
        <v>6.6150000000000002</v>
      </c>
      <c r="K1029" s="36">
        <v>1303</v>
      </c>
      <c r="L1029" s="36">
        <v>3</v>
      </c>
      <c r="M1029" s="36">
        <v>0.23</v>
      </c>
      <c r="N1029" s="36">
        <v>1262</v>
      </c>
      <c r="O1029" s="36">
        <v>5</v>
      </c>
      <c r="P1029" s="36">
        <v>0.4</v>
      </c>
      <c r="Q1029" s="36">
        <v>433</v>
      </c>
      <c r="R1029" s="36">
        <v>385</v>
      </c>
      <c r="S1029" s="36">
        <v>0</v>
      </c>
      <c r="T1029" s="36">
        <v>0</v>
      </c>
      <c r="U1029" s="36">
        <v>88.91</v>
      </c>
      <c r="V1029" s="36">
        <v>88.56</v>
      </c>
      <c r="W1029" s="36">
        <v>385</v>
      </c>
      <c r="X1029" s="36">
        <v>4</v>
      </c>
      <c r="Y1029" s="36">
        <v>1.04</v>
      </c>
      <c r="Z1029" s="36">
        <v>189</v>
      </c>
      <c r="AA1029" s="36">
        <v>177</v>
      </c>
      <c r="AB1029" s="36">
        <v>93.65</v>
      </c>
      <c r="AC1029" s="36">
        <v>210</v>
      </c>
      <c r="AD1029" s="36">
        <v>199</v>
      </c>
      <c r="AE1029" s="36">
        <v>94.76</v>
      </c>
      <c r="AF1029" s="36">
        <v>4.8499999999999996</v>
      </c>
      <c r="AG1029" s="36">
        <v>0.49</v>
      </c>
      <c r="AH1029" s="36">
        <v>73.319999999999993</v>
      </c>
      <c r="AI1029" s="36">
        <v>10.06</v>
      </c>
      <c r="AJ1029" s="46">
        <f t="shared" ca="1" si="17"/>
        <v>3</v>
      </c>
      <c r="AK1029" s="47">
        <v>0.98280098280098283</v>
      </c>
      <c r="AL1029" s="48">
        <v>49.535199999999989</v>
      </c>
      <c r="AM1029" s="1">
        <v>0</v>
      </c>
      <c r="AN1029" s="1">
        <v>1</v>
      </c>
      <c r="AO1029" s="1">
        <v>2</v>
      </c>
      <c r="AP1029" s="1">
        <v>1</v>
      </c>
      <c r="AQ1029" s="1">
        <v>7</v>
      </c>
      <c r="AR1029" s="36">
        <v>0</v>
      </c>
      <c r="AS1029" s="36">
        <v>1</v>
      </c>
      <c r="AT1029" s="36">
        <v>3</v>
      </c>
      <c r="AU1029" s="36">
        <v>7</v>
      </c>
    </row>
    <row r="1030" spans="1:47">
      <c r="A1030" s="50">
        <v>41913</v>
      </c>
      <c r="B1030" s="36" t="s">
        <v>103</v>
      </c>
      <c r="C1030" s="36" t="s">
        <v>105</v>
      </c>
      <c r="D1030" s="36" t="s">
        <v>1504</v>
      </c>
      <c r="E1030" s="36" t="s">
        <v>106</v>
      </c>
      <c r="F1030" s="36" t="s">
        <v>1505</v>
      </c>
      <c r="G1030" s="36">
        <v>2</v>
      </c>
      <c r="H1030" s="36">
        <v>24</v>
      </c>
      <c r="I1030" s="36">
        <v>11</v>
      </c>
      <c r="J1030" s="36">
        <v>6.6150000000000002</v>
      </c>
      <c r="K1030" s="36">
        <v>1355</v>
      </c>
      <c r="L1030" s="36">
        <v>0</v>
      </c>
      <c r="M1030" s="36">
        <v>0</v>
      </c>
      <c r="N1030" s="36">
        <v>1355</v>
      </c>
      <c r="O1030" s="36">
        <v>6</v>
      </c>
      <c r="P1030" s="36">
        <v>0.44</v>
      </c>
      <c r="Q1030" s="36">
        <v>647</v>
      </c>
      <c r="R1030" s="36">
        <v>633</v>
      </c>
      <c r="S1030" s="36">
        <v>0</v>
      </c>
      <c r="T1030" s="36">
        <v>0</v>
      </c>
      <c r="U1030" s="36">
        <v>97.84</v>
      </c>
      <c r="V1030" s="36">
        <v>97.4</v>
      </c>
      <c r="W1030" s="36">
        <v>633</v>
      </c>
      <c r="X1030" s="36">
        <v>1</v>
      </c>
      <c r="Y1030" s="36">
        <v>0.16</v>
      </c>
      <c r="Z1030" s="36">
        <v>37</v>
      </c>
      <c r="AA1030" s="36">
        <v>37</v>
      </c>
      <c r="AB1030" s="36">
        <v>100</v>
      </c>
      <c r="AC1030" s="36">
        <v>33</v>
      </c>
      <c r="AD1030" s="36">
        <v>33</v>
      </c>
      <c r="AE1030" s="36">
        <v>100</v>
      </c>
      <c r="AF1030" s="36">
        <v>5.45</v>
      </c>
      <c r="AG1030" s="36">
        <v>4.2</v>
      </c>
      <c r="AH1030" s="36">
        <v>82.4</v>
      </c>
      <c r="AI1030" s="36">
        <v>77.05</v>
      </c>
      <c r="AJ1030" s="46">
        <f t="shared" ca="1" si="17"/>
        <v>3</v>
      </c>
      <c r="AK1030" s="47">
        <v>0.1589825119236884</v>
      </c>
      <c r="AL1030" s="48">
        <v>16.821999999999964</v>
      </c>
      <c r="AM1030" s="1">
        <v>0</v>
      </c>
      <c r="AN1030" s="1">
        <v>0</v>
      </c>
      <c r="AO1030" s="1">
        <v>1</v>
      </c>
      <c r="AP1030" s="1">
        <v>0</v>
      </c>
      <c r="AQ1030" s="1">
        <v>0</v>
      </c>
      <c r="AR1030" s="36">
        <v>0</v>
      </c>
      <c r="AS1030" s="36">
        <v>1</v>
      </c>
      <c r="AT1030" s="36">
        <v>0</v>
      </c>
      <c r="AU1030" s="36">
        <v>1</v>
      </c>
    </row>
    <row r="1031" spans="1:47">
      <c r="A1031" s="50">
        <v>41913</v>
      </c>
      <c r="B1031" s="36" t="s">
        <v>103</v>
      </c>
      <c r="C1031" s="36" t="s">
        <v>105</v>
      </c>
      <c r="D1031" s="36" t="s">
        <v>1370</v>
      </c>
      <c r="E1031" s="36" t="s">
        <v>106</v>
      </c>
      <c r="F1031" s="36" t="s">
        <v>1371</v>
      </c>
      <c r="G1031" s="36">
        <v>2</v>
      </c>
      <c r="H1031" s="36">
        <v>24</v>
      </c>
      <c r="I1031" s="36">
        <v>11</v>
      </c>
      <c r="J1031" s="36">
        <v>6.6150000000000002</v>
      </c>
      <c r="K1031" s="36">
        <v>6433</v>
      </c>
      <c r="L1031" s="36">
        <v>491</v>
      </c>
      <c r="M1031" s="36">
        <v>7.63</v>
      </c>
      <c r="N1031" s="36">
        <v>5942</v>
      </c>
      <c r="O1031" s="36">
        <v>6</v>
      </c>
      <c r="P1031" s="36">
        <v>0.1</v>
      </c>
      <c r="Q1031" s="36">
        <v>3226</v>
      </c>
      <c r="R1031" s="36">
        <v>2287</v>
      </c>
      <c r="S1031" s="36">
        <v>932</v>
      </c>
      <c r="T1031" s="36">
        <v>28.89</v>
      </c>
      <c r="U1031" s="36">
        <v>70.89</v>
      </c>
      <c r="V1031" s="36">
        <v>70.819999999999993</v>
      </c>
      <c r="W1031" s="36">
        <v>2287</v>
      </c>
      <c r="X1031" s="36">
        <v>2</v>
      </c>
      <c r="Y1031" s="36">
        <v>0.09</v>
      </c>
      <c r="Z1031" s="36">
        <v>0</v>
      </c>
      <c r="AA1031" s="36">
        <v>0</v>
      </c>
      <c r="AB1031" s="36">
        <v>0</v>
      </c>
      <c r="AC1031" s="36">
        <v>0</v>
      </c>
      <c r="AD1031" s="36">
        <v>0</v>
      </c>
      <c r="AE1031" s="36">
        <v>0</v>
      </c>
      <c r="AF1031" s="36">
        <v>21.89</v>
      </c>
      <c r="AG1031" s="36">
        <v>21.88</v>
      </c>
      <c r="AH1031" s="36">
        <v>330.9</v>
      </c>
      <c r="AI1031" s="36">
        <v>99.95</v>
      </c>
      <c r="AJ1031" s="46">
        <f t="shared" ca="1" si="17"/>
        <v>3</v>
      </c>
      <c r="AK1031" s="47">
        <v>8.7450808919982512E-2</v>
      </c>
      <c r="AL1031" s="48">
        <v>941.34680000000026</v>
      </c>
      <c r="AM1031" s="1">
        <v>0</v>
      </c>
      <c r="AN1031" s="1">
        <v>1</v>
      </c>
      <c r="AO1031" s="1">
        <v>2</v>
      </c>
      <c r="AP1031" s="1">
        <v>0</v>
      </c>
      <c r="AQ1031" s="1">
        <v>3</v>
      </c>
      <c r="AR1031" s="36">
        <v>0</v>
      </c>
      <c r="AS1031" s="36">
        <v>1</v>
      </c>
      <c r="AT1031" s="36">
        <v>0</v>
      </c>
      <c r="AU1031" s="36">
        <v>3</v>
      </c>
    </row>
    <row r="1032" spans="1:47">
      <c r="A1032" s="50">
        <v>41913</v>
      </c>
      <c r="B1032" s="36" t="s">
        <v>103</v>
      </c>
      <c r="C1032" s="36" t="s">
        <v>105</v>
      </c>
      <c r="D1032" s="36" t="s">
        <v>1370</v>
      </c>
      <c r="E1032" s="36" t="s">
        <v>106</v>
      </c>
      <c r="F1032" s="36" t="s">
        <v>1373</v>
      </c>
      <c r="G1032" s="36">
        <v>2</v>
      </c>
      <c r="H1032" s="36">
        <v>24</v>
      </c>
      <c r="I1032" s="36">
        <v>11</v>
      </c>
      <c r="J1032" s="36">
        <v>6.6150000000000002</v>
      </c>
      <c r="K1032" s="36">
        <v>5692</v>
      </c>
      <c r="L1032" s="36">
        <v>80</v>
      </c>
      <c r="M1032" s="36">
        <v>1.41</v>
      </c>
      <c r="N1032" s="36">
        <v>5612</v>
      </c>
      <c r="O1032" s="36">
        <v>16</v>
      </c>
      <c r="P1032" s="36">
        <v>0.28999999999999998</v>
      </c>
      <c r="Q1032" s="36">
        <v>2671</v>
      </c>
      <c r="R1032" s="36">
        <v>2342</v>
      </c>
      <c r="S1032" s="36">
        <v>302</v>
      </c>
      <c r="T1032" s="36">
        <v>11.31</v>
      </c>
      <c r="U1032" s="36">
        <v>87.68</v>
      </c>
      <c r="V1032" s="36">
        <v>87.43</v>
      </c>
      <c r="W1032" s="36">
        <v>2342</v>
      </c>
      <c r="X1032" s="36">
        <v>13</v>
      </c>
      <c r="Y1032" s="36">
        <v>0.56000000000000005</v>
      </c>
      <c r="Z1032" s="36">
        <v>0</v>
      </c>
      <c r="AA1032" s="36">
        <v>0</v>
      </c>
      <c r="AB1032" s="36">
        <v>0</v>
      </c>
      <c r="AC1032" s="36">
        <v>0</v>
      </c>
      <c r="AD1032" s="36">
        <v>0</v>
      </c>
      <c r="AE1032" s="36">
        <v>0</v>
      </c>
      <c r="AF1032" s="36">
        <v>20.49</v>
      </c>
      <c r="AG1032" s="36">
        <v>20.43</v>
      </c>
      <c r="AH1032" s="36">
        <v>309.77999999999997</v>
      </c>
      <c r="AI1032" s="36">
        <v>99.72</v>
      </c>
      <c r="AJ1032" s="46">
        <f t="shared" ca="1" si="17"/>
        <v>3</v>
      </c>
      <c r="AK1032" s="47">
        <v>0.5550811272416738</v>
      </c>
      <c r="AL1032" s="48">
        <v>335.7446999999998</v>
      </c>
      <c r="AM1032" s="1">
        <v>0</v>
      </c>
      <c r="AN1032" s="1">
        <v>1</v>
      </c>
      <c r="AO1032" s="1">
        <v>2</v>
      </c>
      <c r="AP1032" s="1">
        <v>0</v>
      </c>
      <c r="AQ1032" s="1">
        <v>3</v>
      </c>
      <c r="AR1032" s="36">
        <v>0</v>
      </c>
      <c r="AS1032" s="36">
        <v>1</v>
      </c>
      <c r="AT1032" s="36">
        <v>0</v>
      </c>
      <c r="AU1032" s="36">
        <v>3</v>
      </c>
    </row>
    <row r="1033" spans="1:47">
      <c r="A1033" s="50">
        <v>41913</v>
      </c>
      <c r="B1033" s="36" t="s">
        <v>103</v>
      </c>
      <c r="C1033" s="36" t="s">
        <v>105</v>
      </c>
      <c r="D1033" s="36" t="s">
        <v>1506</v>
      </c>
      <c r="E1033" s="36" t="s">
        <v>106</v>
      </c>
      <c r="F1033" s="36" t="s">
        <v>1507</v>
      </c>
      <c r="G1033" s="36">
        <v>2</v>
      </c>
      <c r="H1033" s="36">
        <v>24</v>
      </c>
      <c r="I1033" s="36">
        <v>11</v>
      </c>
      <c r="J1033" s="36">
        <v>6.6150000000000002</v>
      </c>
      <c r="K1033" s="36">
        <v>7631</v>
      </c>
      <c r="L1033" s="36">
        <v>870</v>
      </c>
      <c r="M1033" s="36">
        <v>11.4</v>
      </c>
      <c r="N1033" s="36">
        <v>6761</v>
      </c>
      <c r="O1033" s="36">
        <v>10</v>
      </c>
      <c r="P1033" s="36">
        <v>0.15</v>
      </c>
      <c r="Q1033" s="36">
        <v>3386</v>
      </c>
      <c r="R1033" s="36">
        <v>2562</v>
      </c>
      <c r="S1033" s="36">
        <v>813</v>
      </c>
      <c r="T1033" s="36">
        <v>24.01</v>
      </c>
      <c r="U1033" s="36">
        <v>75.66</v>
      </c>
      <c r="V1033" s="36">
        <v>75.55</v>
      </c>
      <c r="W1033" s="36">
        <v>2562</v>
      </c>
      <c r="X1033" s="36">
        <v>9</v>
      </c>
      <c r="Y1033" s="36">
        <v>0.35</v>
      </c>
      <c r="Z1033" s="36">
        <v>0</v>
      </c>
      <c r="AA1033" s="36">
        <v>0</v>
      </c>
      <c r="AB1033" s="36">
        <v>0</v>
      </c>
      <c r="AC1033" s="36">
        <v>0</v>
      </c>
      <c r="AD1033" s="36">
        <v>0</v>
      </c>
      <c r="AE1033" s="36">
        <v>0</v>
      </c>
      <c r="AF1033" s="36">
        <v>21.42</v>
      </c>
      <c r="AG1033" s="36">
        <v>21.05</v>
      </c>
      <c r="AH1033" s="36">
        <v>323.82</v>
      </c>
      <c r="AI1033" s="36">
        <v>98.27</v>
      </c>
      <c r="AJ1033" s="46">
        <f t="shared" ca="1" si="17"/>
        <v>3</v>
      </c>
      <c r="AK1033" s="47">
        <v>0.35128805620608899</v>
      </c>
      <c r="AL1033" s="48">
        <v>827.87700000000007</v>
      </c>
      <c r="AM1033" s="1">
        <v>0</v>
      </c>
      <c r="AN1033" s="1">
        <v>1</v>
      </c>
      <c r="AO1033" s="1">
        <v>2</v>
      </c>
      <c r="AP1033" s="1">
        <v>0</v>
      </c>
      <c r="AQ1033" s="1">
        <v>2</v>
      </c>
      <c r="AR1033" s="36">
        <v>0</v>
      </c>
      <c r="AS1033" s="36">
        <v>1</v>
      </c>
      <c r="AT1033" s="36">
        <v>0</v>
      </c>
      <c r="AU1033" s="36">
        <v>2</v>
      </c>
    </row>
    <row r="1034" spans="1:47">
      <c r="A1034" s="50">
        <v>41913</v>
      </c>
      <c r="B1034" s="36" t="s">
        <v>103</v>
      </c>
      <c r="C1034" s="36" t="s">
        <v>105</v>
      </c>
      <c r="D1034" s="36" t="s">
        <v>1506</v>
      </c>
      <c r="E1034" s="36" t="s">
        <v>106</v>
      </c>
      <c r="F1034" s="36" t="s">
        <v>1508</v>
      </c>
      <c r="G1034" s="36">
        <v>2</v>
      </c>
      <c r="H1034" s="36">
        <v>24</v>
      </c>
      <c r="I1034" s="36">
        <v>11</v>
      </c>
      <c r="J1034" s="36">
        <v>6.6150000000000002</v>
      </c>
      <c r="K1034" s="36">
        <v>7762</v>
      </c>
      <c r="L1034" s="36">
        <v>1162</v>
      </c>
      <c r="M1034" s="36">
        <v>14.97</v>
      </c>
      <c r="N1034" s="36">
        <v>6600</v>
      </c>
      <c r="O1034" s="36">
        <v>18</v>
      </c>
      <c r="P1034" s="36">
        <v>0.27</v>
      </c>
      <c r="Q1034" s="36">
        <v>3417</v>
      </c>
      <c r="R1034" s="36">
        <v>2541</v>
      </c>
      <c r="S1034" s="36">
        <v>861</v>
      </c>
      <c r="T1034" s="36">
        <v>25.2</v>
      </c>
      <c r="U1034" s="36">
        <v>74.36</v>
      </c>
      <c r="V1034" s="36">
        <v>74.16</v>
      </c>
      <c r="W1034" s="36">
        <v>2541</v>
      </c>
      <c r="X1034" s="36">
        <v>14</v>
      </c>
      <c r="Y1034" s="36">
        <v>0.55000000000000004</v>
      </c>
      <c r="Z1034" s="36">
        <v>0</v>
      </c>
      <c r="AA1034" s="36">
        <v>0</v>
      </c>
      <c r="AB1034" s="36">
        <v>0</v>
      </c>
      <c r="AC1034" s="36">
        <v>0</v>
      </c>
      <c r="AD1034" s="36">
        <v>0</v>
      </c>
      <c r="AE1034" s="36">
        <v>0</v>
      </c>
      <c r="AF1034" s="36">
        <v>21.76</v>
      </c>
      <c r="AG1034" s="36">
        <v>21.6</v>
      </c>
      <c r="AH1034" s="36">
        <v>329.01</v>
      </c>
      <c r="AI1034" s="36">
        <v>99.25</v>
      </c>
      <c r="AJ1034" s="46">
        <f t="shared" ca="1" si="17"/>
        <v>3</v>
      </c>
      <c r="AK1034" s="47">
        <v>0.55096418732782371</v>
      </c>
      <c r="AL1034" s="48">
        <v>882.95280000000014</v>
      </c>
      <c r="AM1034" s="1">
        <v>0</v>
      </c>
      <c r="AN1034" s="1">
        <v>1</v>
      </c>
      <c r="AO1034" s="1">
        <v>2</v>
      </c>
      <c r="AP1034" s="1">
        <v>0</v>
      </c>
      <c r="AQ1034" s="1">
        <v>2</v>
      </c>
      <c r="AR1034" s="36">
        <v>0</v>
      </c>
      <c r="AS1034" s="36">
        <v>1</v>
      </c>
      <c r="AT1034" s="36">
        <v>0</v>
      </c>
      <c r="AU1034" s="36">
        <v>2</v>
      </c>
    </row>
    <row r="1035" spans="1:47">
      <c r="A1035" s="49">
        <v>41913.75</v>
      </c>
      <c r="B1035" s="36" t="s">
        <v>112</v>
      </c>
      <c r="C1035" s="36" t="s">
        <v>23</v>
      </c>
      <c r="D1035" s="36" t="s">
        <v>121</v>
      </c>
      <c r="E1035" s="36" t="s">
        <v>115</v>
      </c>
      <c r="F1035" s="36" t="s">
        <v>516</v>
      </c>
      <c r="G1035" s="36">
        <v>3</v>
      </c>
      <c r="H1035" s="36">
        <v>40</v>
      </c>
      <c r="I1035" s="36">
        <v>17</v>
      </c>
      <c r="J1035" s="36">
        <v>10.66</v>
      </c>
      <c r="K1035" s="36">
        <v>11783</v>
      </c>
      <c r="L1035" s="36">
        <v>196</v>
      </c>
      <c r="M1035" s="36">
        <v>1.66</v>
      </c>
      <c r="N1035" s="36">
        <v>11402</v>
      </c>
      <c r="O1035" s="36">
        <v>0</v>
      </c>
      <c r="P1035" s="36">
        <v>0</v>
      </c>
      <c r="Q1035" s="36">
        <v>5245</v>
      </c>
      <c r="R1035" s="36">
        <v>4931</v>
      </c>
      <c r="S1035" s="36">
        <v>311</v>
      </c>
      <c r="T1035" s="36">
        <v>5.93</v>
      </c>
      <c r="U1035" s="36">
        <v>1.79</v>
      </c>
      <c r="V1035" s="36">
        <v>94.01</v>
      </c>
      <c r="W1035" s="36">
        <v>94.01</v>
      </c>
      <c r="X1035" s="36">
        <v>2</v>
      </c>
      <c r="Y1035" s="36">
        <v>0.04</v>
      </c>
      <c r="Z1035" s="36">
        <v>2226</v>
      </c>
      <c r="AA1035" s="36">
        <v>2180</v>
      </c>
      <c r="AB1035" s="36">
        <v>97.93</v>
      </c>
      <c r="AC1035" s="36">
        <v>644</v>
      </c>
      <c r="AD1035" s="36">
        <v>627</v>
      </c>
      <c r="AE1035" s="36">
        <v>97.36</v>
      </c>
      <c r="AF1035" s="36">
        <v>33.657499999999999</v>
      </c>
      <c r="AG1035" s="36">
        <v>33.657499999999999</v>
      </c>
      <c r="AH1035" s="36">
        <v>315.74</v>
      </c>
      <c r="AI1035" s="36">
        <v>100</v>
      </c>
      <c r="AJ1035" s="46">
        <f t="shared" ca="1" si="17"/>
        <v>3</v>
      </c>
      <c r="AK1035" s="47">
        <v>5.9206631142687975E-2</v>
      </c>
      <c r="AL1035" s="48">
        <v>314.17549999999972</v>
      </c>
      <c r="AM1035" s="1">
        <v>0</v>
      </c>
      <c r="AN1035" s="1">
        <v>1</v>
      </c>
      <c r="AO1035" s="1">
        <v>2</v>
      </c>
      <c r="AP1035" s="1">
        <v>0</v>
      </c>
      <c r="AQ1035" s="1">
        <v>2</v>
      </c>
      <c r="AR1035" s="36">
        <v>0</v>
      </c>
      <c r="AS1035" s="36">
        <v>1</v>
      </c>
      <c r="AT1035" s="36">
        <v>0</v>
      </c>
      <c r="AU1035" s="36">
        <v>6</v>
      </c>
    </row>
    <row r="1036" spans="1:47">
      <c r="A1036" s="49">
        <v>41913.75</v>
      </c>
      <c r="B1036" s="36" t="s">
        <v>112</v>
      </c>
      <c r="C1036" s="36" t="s">
        <v>23</v>
      </c>
      <c r="D1036" s="36" t="s">
        <v>922</v>
      </c>
      <c r="E1036" s="36" t="s">
        <v>115</v>
      </c>
      <c r="F1036" s="36" t="s">
        <v>923</v>
      </c>
      <c r="G1036" s="36">
        <v>2</v>
      </c>
      <c r="H1036" s="36">
        <v>24</v>
      </c>
      <c r="I1036" s="36">
        <v>12</v>
      </c>
      <c r="J1036" s="36">
        <v>6.6150000000000002</v>
      </c>
      <c r="K1036" s="36">
        <v>1082</v>
      </c>
      <c r="L1036" s="36">
        <v>0</v>
      </c>
      <c r="M1036" s="36">
        <v>0</v>
      </c>
      <c r="N1036" s="36">
        <v>967</v>
      </c>
      <c r="O1036" s="36">
        <v>0</v>
      </c>
      <c r="P1036" s="36">
        <v>0</v>
      </c>
      <c r="Q1036" s="36">
        <v>385</v>
      </c>
      <c r="R1036" s="36">
        <v>385</v>
      </c>
      <c r="S1036" s="36">
        <v>0</v>
      </c>
      <c r="T1036" s="36">
        <v>0</v>
      </c>
      <c r="U1036" s="36">
        <v>25.97</v>
      </c>
      <c r="V1036" s="36">
        <v>100</v>
      </c>
      <c r="W1036" s="36">
        <v>100</v>
      </c>
      <c r="X1036" s="36">
        <v>9</v>
      </c>
      <c r="Y1036" s="36">
        <v>2.34</v>
      </c>
      <c r="Z1036" s="36">
        <v>38</v>
      </c>
      <c r="AA1036" s="36">
        <v>37</v>
      </c>
      <c r="AB1036" s="36">
        <v>97.37</v>
      </c>
      <c r="AC1036" s="36">
        <v>35</v>
      </c>
      <c r="AD1036" s="36">
        <v>33</v>
      </c>
      <c r="AE1036" s="36">
        <v>94.29</v>
      </c>
      <c r="AF1036" s="36">
        <v>5.3677999999999999</v>
      </c>
      <c r="AG1036" s="36">
        <v>1.1557999999999999</v>
      </c>
      <c r="AH1036" s="36">
        <v>81.150000000000006</v>
      </c>
      <c r="AI1036" s="36">
        <v>21.5321</v>
      </c>
      <c r="AJ1036" s="46">
        <f t="shared" ca="1" si="17"/>
        <v>3</v>
      </c>
      <c r="AK1036" s="47">
        <v>2.3622047244094486</v>
      </c>
      <c r="AL1036" s="48">
        <v>0</v>
      </c>
      <c r="AM1036" s="1">
        <v>0</v>
      </c>
      <c r="AN1036" s="1">
        <v>0</v>
      </c>
      <c r="AO1036" s="1">
        <v>1</v>
      </c>
      <c r="AP1036" s="1">
        <v>0</v>
      </c>
      <c r="AQ1036" s="1">
        <v>0</v>
      </c>
      <c r="AR1036" s="36">
        <v>1</v>
      </c>
      <c r="AS1036" s="36">
        <v>0</v>
      </c>
      <c r="AT1036" s="36">
        <v>1</v>
      </c>
      <c r="AU1036" s="36">
        <v>0</v>
      </c>
    </row>
    <row r="1037" spans="1:47">
      <c r="A1037" s="49">
        <v>41913.791666666664</v>
      </c>
      <c r="B1037" s="36" t="s">
        <v>112</v>
      </c>
      <c r="C1037" s="36" t="s">
        <v>119</v>
      </c>
      <c r="D1037" s="36" t="s">
        <v>1143</v>
      </c>
      <c r="E1037" s="36" t="s">
        <v>120</v>
      </c>
      <c r="F1037" s="36" t="s">
        <v>1374</v>
      </c>
      <c r="G1037" s="36">
        <v>6</v>
      </c>
      <c r="H1037" s="36">
        <v>48</v>
      </c>
      <c r="I1037" s="36">
        <v>40</v>
      </c>
      <c r="J1037" s="36">
        <v>31</v>
      </c>
      <c r="K1037" s="36">
        <v>7859</v>
      </c>
      <c r="L1037" s="36">
        <v>0</v>
      </c>
      <c r="M1037" s="36">
        <v>0</v>
      </c>
      <c r="N1037" s="36">
        <v>7783</v>
      </c>
      <c r="O1037" s="36">
        <v>1</v>
      </c>
      <c r="P1037" s="36">
        <v>0.01</v>
      </c>
      <c r="Q1037" s="36">
        <v>3122</v>
      </c>
      <c r="R1037" s="36">
        <v>3058</v>
      </c>
      <c r="S1037" s="36">
        <v>59</v>
      </c>
      <c r="T1037" s="36">
        <v>1.89</v>
      </c>
      <c r="U1037" s="36">
        <v>3.14</v>
      </c>
      <c r="V1037" s="36">
        <v>97.94</v>
      </c>
      <c r="W1037" s="36">
        <v>97.95</v>
      </c>
      <c r="X1037" s="36">
        <v>4</v>
      </c>
      <c r="Y1037" s="36">
        <v>0.13</v>
      </c>
      <c r="Z1037" s="36">
        <v>2697</v>
      </c>
      <c r="AA1037" s="36">
        <v>2654</v>
      </c>
      <c r="AB1037" s="36">
        <v>98.41</v>
      </c>
      <c r="AC1037" s="36">
        <v>1711</v>
      </c>
      <c r="AD1037" s="36">
        <v>1701</v>
      </c>
      <c r="AE1037" s="36">
        <v>99.42</v>
      </c>
      <c r="AF1037" s="36">
        <v>28.809200000000001</v>
      </c>
      <c r="AG1037" s="36">
        <v>28.602499999999999</v>
      </c>
      <c r="AH1037" s="36">
        <v>92.93</v>
      </c>
      <c r="AI1037" s="36">
        <v>99.282520000000005</v>
      </c>
      <c r="AJ1037" s="46">
        <f t="shared" ca="1" si="17"/>
        <v>3</v>
      </c>
      <c r="AK1037" s="47">
        <v>0.19002375296912113</v>
      </c>
      <c r="AL1037" s="48">
        <v>64.313200000000066</v>
      </c>
      <c r="AM1037" s="1">
        <v>0</v>
      </c>
      <c r="AN1037" s="1">
        <v>0</v>
      </c>
      <c r="AO1037" s="1">
        <v>1</v>
      </c>
      <c r="AP1037" s="1">
        <v>0</v>
      </c>
      <c r="AQ1037" s="1">
        <v>0</v>
      </c>
      <c r="AR1037" s="36">
        <v>0</v>
      </c>
      <c r="AS1037" s="36">
        <v>1</v>
      </c>
      <c r="AT1037" s="36">
        <v>0</v>
      </c>
      <c r="AU1037" s="36">
        <v>3</v>
      </c>
    </row>
    <row r="1038" spans="1:47">
      <c r="A1038" s="49">
        <v>41913.75</v>
      </c>
      <c r="B1038" s="36" t="s">
        <v>112</v>
      </c>
      <c r="C1038" s="36" t="s">
        <v>119</v>
      </c>
      <c r="D1038" s="36" t="s">
        <v>473</v>
      </c>
      <c r="E1038" s="36" t="s">
        <v>120</v>
      </c>
      <c r="F1038" s="36" t="s">
        <v>474</v>
      </c>
      <c r="G1038" s="36">
        <v>3</v>
      </c>
      <c r="H1038" s="36">
        <v>48</v>
      </c>
      <c r="I1038" s="36">
        <v>16</v>
      </c>
      <c r="J1038" s="36">
        <v>9.8279999999999994</v>
      </c>
      <c r="K1038" s="36">
        <v>5936</v>
      </c>
      <c r="L1038" s="36">
        <v>0</v>
      </c>
      <c r="M1038" s="36">
        <v>0</v>
      </c>
      <c r="N1038" s="36">
        <v>5411</v>
      </c>
      <c r="O1038" s="36">
        <v>6</v>
      </c>
      <c r="P1038" s="36">
        <v>0.11</v>
      </c>
      <c r="Q1038" s="36">
        <v>2308</v>
      </c>
      <c r="R1038" s="36">
        <v>2238</v>
      </c>
      <c r="S1038" s="36">
        <v>38</v>
      </c>
      <c r="T1038" s="36">
        <v>1.65</v>
      </c>
      <c r="U1038" s="36">
        <v>4.2</v>
      </c>
      <c r="V1038" s="36">
        <v>96.86</v>
      </c>
      <c r="W1038" s="36">
        <v>96.97</v>
      </c>
      <c r="X1038" s="36">
        <v>20</v>
      </c>
      <c r="Y1038" s="36">
        <v>0.89</v>
      </c>
      <c r="Z1038" s="36">
        <v>35</v>
      </c>
      <c r="AA1038" s="36">
        <v>35</v>
      </c>
      <c r="AB1038" s="36">
        <v>100</v>
      </c>
      <c r="AC1038" s="36">
        <v>32</v>
      </c>
      <c r="AD1038" s="36">
        <v>29</v>
      </c>
      <c r="AE1038" s="36">
        <v>90.62</v>
      </c>
      <c r="AF1038" s="36">
        <v>19.330300000000001</v>
      </c>
      <c r="AG1038" s="36">
        <v>19.1783</v>
      </c>
      <c r="AH1038" s="36">
        <v>196.69</v>
      </c>
      <c r="AI1038" s="36">
        <v>99.213679999999997</v>
      </c>
      <c r="AJ1038" s="46">
        <f t="shared" ca="1" si="17"/>
        <v>3</v>
      </c>
      <c r="AK1038" s="47">
        <v>0.8960573476702508</v>
      </c>
      <c r="AL1038" s="48">
        <v>72.47120000000001</v>
      </c>
      <c r="AM1038" s="1">
        <v>0</v>
      </c>
      <c r="AN1038" s="1">
        <v>0</v>
      </c>
      <c r="AO1038" s="1">
        <v>1</v>
      </c>
      <c r="AP1038" s="1">
        <v>0</v>
      </c>
      <c r="AQ1038" s="1">
        <v>0</v>
      </c>
      <c r="AR1038" s="36">
        <v>0</v>
      </c>
      <c r="AS1038" s="36">
        <v>1</v>
      </c>
      <c r="AT1038" s="36">
        <v>0</v>
      </c>
      <c r="AU1038" s="36">
        <v>2</v>
      </c>
    </row>
    <row r="1039" spans="1:47">
      <c r="A1039" s="49">
        <v>41913.75</v>
      </c>
      <c r="B1039" s="36" t="s">
        <v>112</v>
      </c>
      <c r="C1039" s="36" t="s">
        <v>113</v>
      </c>
      <c r="D1039" s="36" t="s">
        <v>222</v>
      </c>
      <c r="E1039" s="36" t="s">
        <v>116</v>
      </c>
      <c r="F1039" s="36" t="s">
        <v>458</v>
      </c>
      <c r="G1039" s="36">
        <v>4</v>
      </c>
      <c r="H1039" s="36">
        <v>40</v>
      </c>
      <c r="I1039" s="36">
        <v>25</v>
      </c>
      <c r="J1039" s="36">
        <v>17.510000000000002</v>
      </c>
      <c r="K1039" s="36">
        <v>2534</v>
      </c>
      <c r="L1039" s="36">
        <v>0</v>
      </c>
      <c r="M1039" s="36">
        <v>0</v>
      </c>
      <c r="N1039" s="36">
        <v>2258</v>
      </c>
      <c r="O1039" s="36">
        <v>0</v>
      </c>
      <c r="P1039" s="36">
        <v>0</v>
      </c>
      <c r="Q1039" s="36">
        <v>978</v>
      </c>
      <c r="R1039" s="36">
        <v>965</v>
      </c>
      <c r="S1039" s="36">
        <v>0</v>
      </c>
      <c r="T1039" s="36">
        <v>0</v>
      </c>
      <c r="U1039" s="36">
        <v>10.09</v>
      </c>
      <c r="V1039" s="36">
        <v>98.67</v>
      </c>
      <c r="W1039" s="36">
        <v>98.67</v>
      </c>
      <c r="X1039" s="36">
        <v>25</v>
      </c>
      <c r="Y1039" s="36">
        <v>2.59</v>
      </c>
      <c r="Z1039" s="36">
        <v>206</v>
      </c>
      <c r="AA1039" s="36">
        <v>205</v>
      </c>
      <c r="AB1039" s="36">
        <v>99.51</v>
      </c>
      <c r="AC1039" s="36">
        <v>210</v>
      </c>
      <c r="AD1039" s="36">
        <v>187</v>
      </c>
      <c r="AE1039" s="36">
        <v>89.05</v>
      </c>
      <c r="AF1039" s="36">
        <v>15.5619</v>
      </c>
      <c r="AG1039" s="36">
        <v>4.2144000000000004</v>
      </c>
      <c r="AH1039" s="36">
        <v>88.87</v>
      </c>
      <c r="AI1039" s="36">
        <v>27.081520000000001</v>
      </c>
      <c r="AJ1039" s="46">
        <f t="shared" ca="1" si="17"/>
        <v>3</v>
      </c>
      <c r="AK1039" s="47">
        <v>2.6399155227032733</v>
      </c>
      <c r="AL1039" s="48">
        <v>13.007399999999985</v>
      </c>
      <c r="AM1039" s="1">
        <v>0</v>
      </c>
      <c r="AN1039" s="1">
        <v>0</v>
      </c>
      <c r="AO1039" s="1">
        <v>1</v>
      </c>
      <c r="AP1039" s="1">
        <v>0</v>
      </c>
      <c r="AQ1039" s="1">
        <v>0</v>
      </c>
      <c r="AR1039" s="36">
        <v>1</v>
      </c>
      <c r="AS1039" s="36">
        <v>0</v>
      </c>
      <c r="AT1039" s="36">
        <v>5</v>
      </c>
      <c r="AU1039" s="36">
        <v>3</v>
      </c>
    </row>
    <row r="1040" spans="1:47">
      <c r="A1040" s="49">
        <v>41913.75</v>
      </c>
      <c r="B1040" s="36" t="s">
        <v>112</v>
      </c>
      <c r="C1040" s="36" t="s">
        <v>113</v>
      </c>
      <c r="D1040" s="36" t="s">
        <v>609</v>
      </c>
      <c r="E1040" s="36" t="s">
        <v>115</v>
      </c>
      <c r="F1040" s="36" t="s">
        <v>781</v>
      </c>
      <c r="G1040" s="36">
        <v>4</v>
      </c>
      <c r="H1040" s="36">
        <v>56</v>
      </c>
      <c r="I1040" s="36">
        <v>23</v>
      </c>
      <c r="J1040" s="36">
        <v>15.76</v>
      </c>
      <c r="K1040" s="36">
        <v>7644</v>
      </c>
      <c r="L1040" s="36">
        <v>0</v>
      </c>
      <c r="M1040" s="36">
        <v>0</v>
      </c>
      <c r="N1040" s="36">
        <v>7573</v>
      </c>
      <c r="O1040" s="36">
        <v>0</v>
      </c>
      <c r="P1040" s="36">
        <v>0</v>
      </c>
      <c r="Q1040" s="36">
        <v>3419</v>
      </c>
      <c r="R1040" s="36">
        <v>3242</v>
      </c>
      <c r="S1040" s="36">
        <v>172</v>
      </c>
      <c r="T1040" s="36">
        <v>5.03</v>
      </c>
      <c r="U1040" s="36">
        <v>2.77</v>
      </c>
      <c r="V1040" s="36">
        <v>94.82</v>
      </c>
      <c r="W1040" s="36">
        <v>94.82</v>
      </c>
      <c r="X1040" s="36">
        <v>0</v>
      </c>
      <c r="Y1040" s="36">
        <v>0</v>
      </c>
      <c r="Z1040" s="36">
        <v>433</v>
      </c>
      <c r="AA1040" s="36">
        <v>417</v>
      </c>
      <c r="AB1040" s="36">
        <v>96.3</v>
      </c>
      <c r="AC1040" s="36">
        <v>291</v>
      </c>
      <c r="AD1040" s="36">
        <v>259</v>
      </c>
      <c r="AE1040" s="36">
        <v>89</v>
      </c>
      <c r="AF1040" s="36">
        <v>43.388100000000001</v>
      </c>
      <c r="AG1040" s="36">
        <v>43.015000000000001</v>
      </c>
      <c r="AH1040" s="36">
        <v>275.31</v>
      </c>
      <c r="AI1040" s="36">
        <v>99.140079999999998</v>
      </c>
      <c r="AJ1040" s="46">
        <f t="shared" ca="1" si="17"/>
        <v>3</v>
      </c>
      <c r="AK1040" s="47">
        <v>0</v>
      </c>
      <c r="AL1040" s="48">
        <v>177.10420000000025</v>
      </c>
      <c r="AM1040" s="1">
        <v>0</v>
      </c>
      <c r="AN1040" s="1">
        <v>1</v>
      </c>
      <c r="AO1040" s="1">
        <v>2</v>
      </c>
      <c r="AP1040" s="1">
        <v>0</v>
      </c>
      <c r="AQ1040" s="1">
        <v>6</v>
      </c>
      <c r="AR1040" s="36">
        <v>0</v>
      </c>
      <c r="AS1040" s="36">
        <v>1</v>
      </c>
      <c r="AT1040" s="36">
        <v>0</v>
      </c>
      <c r="AU1040" s="36">
        <v>6</v>
      </c>
    </row>
    <row r="1041" spans="1:47">
      <c r="A1041" s="49">
        <v>41913.791666666664</v>
      </c>
      <c r="B1041" s="36" t="s">
        <v>112</v>
      </c>
      <c r="C1041" s="36" t="s">
        <v>113</v>
      </c>
      <c r="D1041" s="36" t="s">
        <v>210</v>
      </c>
      <c r="E1041" s="36" t="s">
        <v>116</v>
      </c>
      <c r="F1041" s="36" t="s">
        <v>1509</v>
      </c>
      <c r="G1041" s="36">
        <v>2</v>
      </c>
      <c r="H1041" s="36">
        <v>32</v>
      </c>
      <c r="I1041" s="36">
        <v>10</v>
      </c>
      <c r="J1041" s="36">
        <v>5.0839999999999996</v>
      </c>
      <c r="K1041" s="36">
        <v>1943</v>
      </c>
      <c r="L1041" s="36">
        <v>0</v>
      </c>
      <c r="M1041" s="36">
        <v>0</v>
      </c>
      <c r="N1041" s="36">
        <v>1769</v>
      </c>
      <c r="O1041" s="36">
        <v>0</v>
      </c>
      <c r="P1041" s="36">
        <v>0</v>
      </c>
      <c r="Q1041" s="36">
        <v>316</v>
      </c>
      <c r="R1041" s="36">
        <v>309</v>
      </c>
      <c r="S1041" s="36">
        <v>0</v>
      </c>
      <c r="T1041" s="36">
        <v>0</v>
      </c>
      <c r="U1041" s="36">
        <v>30.94</v>
      </c>
      <c r="V1041" s="36">
        <v>97.78</v>
      </c>
      <c r="W1041" s="36">
        <v>97.78</v>
      </c>
      <c r="X1041" s="36">
        <v>2</v>
      </c>
      <c r="Y1041" s="36">
        <v>0.65</v>
      </c>
      <c r="Z1041" s="36">
        <v>166</v>
      </c>
      <c r="AA1041" s="36">
        <v>160</v>
      </c>
      <c r="AB1041" s="36">
        <v>96.39</v>
      </c>
      <c r="AC1041" s="36">
        <v>172</v>
      </c>
      <c r="AD1041" s="36">
        <v>154</v>
      </c>
      <c r="AE1041" s="36">
        <v>89.53</v>
      </c>
      <c r="AF1041" s="36">
        <v>4.2072000000000003</v>
      </c>
      <c r="AG1041" s="36">
        <v>2.1419000000000001</v>
      </c>
      <c r="AH1041" s="36">
        <v>82.75</v>
      </c>
      <c r="AI1041" s="36">
        <v>50.910339999999998</v>
      </c>
      <c r="AJ1041" s="46">
        <f t="shared" ca="1" si="17"/>
        <v>3</v>
      </c>
      <c r="AK1041" s="47">
        <v>0.66006600660066006</v>
      </c>
      <c r="AL1041" s="48">
        <v>7.0151999999999965</v>
      </c>
      <c r="AM1041" s="1">
        <v>0</v>
      </c>
      <c r="AN1041" s="1">
        <v>0</v>
      </c>
      <c r="AO1041" s="1">
        <v>1</v>
      </c>
      <c r="AP1041" s="1">
        <v>0</v>
      </c>
      <c r="AQ1041" s="1">
        <v>0</v>
      </c>
      <c r="AR1041" s="36">
        <v>0</v>
      </c>
      <c r="AS1041" s="36">
        <v>1</v>
      </c>
      <c r="AT1041" s="36">
        <v>0</v>
      </c>
      <c r="AU1041" s="36">
        <v>1</v>
      </c>
    </row>
    <row r="1042" spans="1:47">
      <c r="A1042" s="49">
        <v>41913.833333333336</v>
      </c>
      <c r="B1042" s="36" t="s">
        <v>112</v>
      </c>
      <c r="C1042" s="36" t="s">
        <v>117</v>
      </c>
      <c r="D1042" s="36" t="s">
        <v>1510</v>
      </c>
      <c r="E1042" s="36" t="s">
        <v>118</v>
      </c>
      <c r="F1042" s="36" t="s">
        <v>1511</v>
      </c>
      <c r="G1042" s="36">
        <v>2</v>
      </c>
      <c r="H1042" s="36">
        <v>32</v>
      </c>
      <c r="I1042" s="36">
        <v>10</v>
      </c>
      <c r="J1042" s="36">
        <v>5.0839999999999996</v>
      </c>
      <c r="K1042" s="36">
        <v>3133</v>
      </c>
      <c r="L1042" s="36">
        <v>0</v>
      </c>
      <c r="M1042" s="36">
        <v>0</v>
      </c>
      <c r="N1042" s="36">
        <v>3107</v>
      </c>
      <c r="O1042" s="36">
        <v>0</v>
      </c>
      <c r="P1042" s="36">
        <v>0</v>
      </c>
      <c r="Q1042" s="36">
        <v>1149</v>
      </c>
      <c r="R1042" s="36">
        <v>1054</v>
      </c>
      <c r="S1042" s="36">
        <v>93</v>
      </c>
      <c r="T1042" s="36">
        <v>8.07</v>
      </c>
      <c r="U1042" s="36">
        <v>7.98</v>
      </c>
      <c r="V1042" s="36">
        <v>91.73</v>
      </c>
      <c r="W1042" s="36">
        <v>91.73</v>
      </c>
      <c r="X1042" s="36">
        <v>0</v>
      </c>
      <c r="Y1042" s="36">
        <v>0</v>
      </c>
      <c r="Z1042" s="36">
        <v>666</v>
      </c>
      <c r="AA1042" s="36">
        <v>652</v>
      </c>
      <c r="AB1042" s="36">
        <v>97.9</v>
      </c>
      <c r="AC1042" s="36">
        <v>604</v>
      </c>
      <c r="AD1042" s="36">
        <v>590</v>
      </c>
      <c r="AE1042" s="36">
        <v>97.68</v>
      </c>
      <c r="AF1042" s="36">
        <v>14.338100000000001</v>
      </c>
      <c r="AG1042" s="36">
        <v>13.1053</v>
      </c>
      <c r="AH1042" s="36">
        <v>282.02</v>
      </c>
      <c r="AI1042" s="36">
        <v>91.401920000000004</v>
      </c>
      <c r="AJ1042" s="46">
        <f t="shared" ca="1" si="17"/>
        <v>3</v>
      </c>
      <c r="AK1042" s="47">
        <v>0</v>
      </c>
      <c r="AL1042" s="48">
        <v>95.022299999999959</v>
      </c>
      <c r="AM1042" s="1">
        <v>0</v>
      </c>
      <c r="AN1042" s="1">
        <v>1</v>
      </c>
      <c r="AO1042" s="1">
        <v>2</v>
      </c>
      <c r="AP1042" s="1">
        <v>0</v>
      </c>
      <c r="AQ1042" s="1">
        <v>2</v>
      </c>
      <c r="AR1042" s="36">
        <v>0</v>
      </c>
      <c r="AS1042" s="36">
        <v>1</v>
      </c>
      <c r="AT1042" s="36">
        <v>0</v>
      </c>
      <c r="AU1042" s="36">
        <v>2</v>
      </c>
    </row>
    <row r="1043" spans="1:47">
      <c r="A1043" s="49">
        <v>41913.791666666664</v>
      </c>
      <c r="B1043" s="36" t="s">
        <v>112</v>
      </c>
      <c r="C1043" s="36" t="s">
        <v>117</v>
      </c>
      <c r="D1043" s="36" t="s">
        <v>228</v>
      </c>
      <c r="E1043" s="36" t="s">
        <v>118</v>
      </c>
      <c r="F1043" s="36" t="s">
        <v>229</v>
      </c>
      <c r="G1043" s="36">
        <v>3</v>
      </c>
      <c r="H1043" s="36">
        <v>24</v>
      </c>
      <c r="I1043" s="36">
        <v>19</v>
      </c>
      <c r="J1043" s="36">
        <v>12.33</v>
      </c>
      <c r="K1043" s="36">
        <v>6598</v>
      </c>
      <c r="L1043" s="36">
        <v>9</v>
      </c>
      <c r="M1043" s="36">
        <v>0.14000000000000001</v>
      </c>
      <c r="N1043" s="36">
        <v>6368</v>
      </c>
      <c r="O1043" s="36">
        <v>0</v>
      </c>
      <c r="P1043" s="36">
        <v>0</v>
      </c>
      <c r="Q1043" s="36">
        <v>2845</v>
      </c>
      <c r="R1043" s="36">
        <v>2678</v>
      </c>
      <c r="S1043" s="36">
        <v>147</v>
      </c>
      <c r="T1043" s="36">
        <v>5.19</v>
      </c>
      <c r="U1043" s="36">
        <v>3.31</v>
      </c>
      <c r="V1043" s="36">
        <v>94.13</v>
      </c>
      <c r="W1043" s="36">
        <v>94.13</v>
      </c>
      <c r="X1043" s="36">
        <v>11</v>
      </c>
      <c r="Y1043" s="36">
        <v>0.41</v>
      </c>
      <c r="Z1043" s="36">
        <v>937</v>
      </c>
      <c r="AA1043" s="36">
        <v>928</v>
      </c>
      <c r="AB1043" s="36">
        <v>99.04</v>
      </c>
      <c r="AC1043" s="36">
        <v>896</v>
      </c>
      <c r="AD1043" s="36">
        <v>882</v>
      </c>
      <c r="AE1043" s="36">
        <v>98.44</v>
      </c>
      <c r="AF1043" s="36">
        <v>30.979399999999998</v>
      </c>
      <c r="AG1043" s="36">
        <v>28.530799999999999</v>
      </c>
      <c r="AH1043" s="36">
        <v>251.25</v>
      </c>
      <c r="AI1043" s="36">
        <v>92.096040000000002</v>
      </c>
      <c r="AJ1043" s="46">
        <f t="shared" ca="1" si="17"/>
        <v>3</v>
      </c>
      <c r="AK1043" s="47">
        <v>0.41793313069908811</v>
      </c>
      <c r="AL1043" s="48">
        <v>167.00150000000014</v>
      </c>
      <c r="AM1043" s="1">
        <v>0</v>
      </c>
      <c r="AN1043" s="1">
        <v>1</v>
      </c>
      <c r="AO1043" s="1">
        <v>2</v>
      </c>
      <c r="AP1043" s="1">
        <v>0</v>
      </c>
      <c r="AQ1043" s="1">
        <v>2</v>
      </c>
      <c r="AR1043" s="36">
        <v>0</v>
      </c>
      <c r="AS1043" s="36">
        <v>1</v>
      </c>
      <c r="AT1043" s="36">
        <v>0</v>
      </c>
      <c r="AU1043" s="36">
        <v>5</v>
      </c>
    </row>
    <row r="1044" spans="1:47">
      <c r="A1044" s="49">
        <v>41913.75</v>
      </c>
      <c r="B1044" s="36" t="s">
        <v>112</v>
      </c>
      <c r="C1044" s="36" t="s">
        <v>117</v>
      </c>
      <c r="D1044" s="36" t="s">
        <v>969</v>
      </c>
      <c r="E1044" s="36" t="s">
        <v>118</v>
      </c>
      <c r="F1044" s="36" t="s">
        <v>970</v>
      </c>
      <c r="G1044" s="36">
        <v>2</v>
      </c>
      <c r="H1044" s="36">
        <v>32</v>
      </c>
      <c r="I1044" s="36">
        <v>10</v>
      </c>
      <c r="J1044" s="36">
        <v>5.0839999999999996</v>
      </c>
      <c r="K1044" s="36">
        <v>4085</v>
      </c>
      <c r="L1044" s="36">
        <v>0</v>
      </c>
      <c r="M1044" s="36">
        <v>0</v>
      </c>
      <c r="N1044" s="36">
        <v>3577</v>
      </c>
      <c r="O1044" s="36">
        <v>0</v>
      </c>
      <c r="P1044" s="36">
        <v>0</v>
      </c>
      <c r="Q1044" s="36">
        <v>1180</v>
      </c>
      <c r="R1044" s="36">
        <v>970</v>
      </c>
      <c r="S1044" s="36">
        <v>199</v>
      </c>
      <c r="T1044" s="36">
        <v>16.86</v>
      </c>
      <c r="U1044" s="36">
        <v>6.97</v>
      </c>
      <c r="V1044" s="36">
        <v>82.2</v>
      </c>
      <c r="W1044" s="36">
        <v>82.2</v>
      </c>
      <c r="X1044" s="36">
        <v>2</v>
      </c>
      <c r="Y1044" s="36">
        <v>0.21</v>
      </c>
      <c r="Z1044" s="36">
        <v>3</v>
      </c>
      <c r="AA1044" s="36">
        <v>3</v>
      </c>
      <c r="AB1044" s="36">
        <v>100</v>
      </c>
      <c r="AC1044" s="36">
        <v>3</v>
      </c>
      <c r="AD1044" s="36">
        <v>3</v>
      </c>
      <c r="AE1044" s="36">
        <v>100</v>
      </c>
      <c r="AF1044" s="36">
        <v>15.742800000000001</v>
      </c>
      <c r="AG1044" s="36">
        <v>15.742800000000001</v>
      </c>
      <c r="AH1044" s="36">
        <v>309.64999999999998</v>
      </c>
      <c r="AI1044" s="36">
        <v>100</v>
      </c>
      <c r="AJ1044" s="46">
        <f t="shared" ca="1" si="17"/>
        <v>3</v>
      </c>
      <c r="AK1044" s="47">
        <v>0.2061855670103093</v>
      </c>
      <c r="AL1044" s="48">
        <v>210.03999999999996</v>
      </c>
      <c r="AM1044" s="1">
        <v>0</v>
      </c>
      <c r="AN1044" s="1">
        <v>1</v>
      </c>
      <c r="AO1044" s="1">
        <v>2</v>
      </c>
      <c r="AP1044" s="1">
        <v>0</v>
      </c>
      <c r="AQ1044" s="1">
        <v>1</v>
      </c>
      <c r="AR1044" s="36">
        <v>0</v>
      </c>
      <c r="AS1044" s="36">
        <v>1</v>
      </c>
      <c r="AT1044" s="36">
        <v>0</v>
      </c>
      <c r="AU1044" s="36">
        <v>5</v>
      </c>
    </row>
    <row r="1045" spans="1:47">
      <c r="A1045" s="49">
        <v>41913.75</v>
      </c>
      <c r="B1045" s="36" t="s">
        <v>112</v>
      </c>
      <c r="C1045" s="36" t="s">
        <v>23</v>
      </c>
      <c r="D1045" s="36" t="s">
        <v>782</v>
      </c>
      <c r="E1045" s="36" t="s">
        <v>115</v>
      </c>
      <c r="F1045" s="36" t="s">
        <v>783</v>
      </c>
      <c r="G1045" s="36">
        <v>2</v>
      </c>
      <c r="H1045" s="36">
        <v>24</v>
      </c>
      <c r="I1045" s="36">
        <v>12</v>
      </c>
      <c r="J1045" s="36">
        <v>6.6150000000000002</v>
      </c>
      <c r="K1045" s="36">
        <v>1379</v>
      </c>
      <c r="L1045" s="36">
        <v>0</v>
      </c>
      <c r="M1045" s="36">
        <v>0</v>
      </c>
      <c r="N1045" s="36">
        <v>1235</v>
      </c>
      <c r="O1045" s="36">
        <v>0</v>
      </c>
      <c r="P1045" s="36">
        <v>0</v>
      </c>
      <c r="Q1045" s="36">
        <v>545</v>
      </c>
      <c r="R1045" s="36">
        <v>533</v>
      </c>
      <c r="S1045" s="36">
        <v>0</v>
      </c>
      <c r="T1045" s="36">
        <v>0</v>
      </c>
      <c r="U1045" s="36">
        <v>17.940000000000001</v>
      </c>
      <c r="V1045" s="36">
        <v>97.8</v>
      </c>
      <c r="W1045" s="36">
        <v>97.8</v>
      </c>
      <c r="X1045" s="36">
        <v>0</v>
      </c>
      <c r="Y1045" s="36">
        <v>0</v>
      </c>
      <c r="Z1045" s="36">
        <v>5</v>
      </c>
      <c r="AA1045" s="36">
        <v>5</v>
      </c>
      <c r="AB1045" s="36">
        <v>100</v>
      </c>
      <c r="AC1045" s="36">
        <v>3</v>
      </c>
      <c r="AD1045" s="36">
        <v>3</v>
      </c>
      <c r="AE1045" s="36">
        <v>100</v>
      </c>
      <c r="AF1045" s="36">
        <v>7.4657999999999998</v>
      </c>
      <c r="AG1045" s="36">
        <v>7.4294000000000002</v>
      </c>
      <c r="AH1045" s="36">
        <v>112.86</v>
      </c>
      <c r="AI1045" s="36">
        <v>99.512439999999998</v>
      </c>
      <c r="AJ1045" s="46">
        <f t="shared" ca="1" si="17"/>
        <v>3</v>
      </c>
      <c r="AK1045" s="47">
        <v>0</v>
      </c>
      <c r="AL1045" s="48">
        <v>11.990000000000016</v>
      </c>
      <c r="AM1045" s="1">
        <v>0</v>
      </c>
      <c r="AN1045" s="1">
        <v>0</v>
      </c>
      <c r="AO1045" s="1">
        <v>1</v>
      </c>
      <c r="AP1045" s="1">
        <v>0</v>
      </c>
      <c r="AQ1045" s="1">
        <v>0</v>
      </c>
      <c r="AR1045" s="36">
        <v>0</v>
      </c>
      <c r="AS1045" s="36">
        <v>1</v>
      </c>
      <c r="AT1045" s="36">
        <v>0</v>
      </c>
      <c r="AU1045" s="36">
        <v>1</v>
      </c>
    </row>
    <row r="1046" spans="1:47">
      <c r="A1046" s="49">
        <v>41913.75</v>
      </c>
      <c r="B1046" s="36" t="s">
        <v>112</v>
      </c>
      <c r="C1046" s="36" t="s">
        <v>113</v>
      </c>
      <c r="D1046" s="36" t="s">
        <v>114</v>
      </c>
      <c r="E1046" s="36" t="s">
        <v>115</v>
      </c>
      <c r="F1046" s="36" t="s">
        <v>872</v>
      </c>
      <c r="G1046" s="36">
        <v>2</v>
      </c>
      <c r="H1046" s="36">
        <v>32</v>
      </c>
      <c r="I1046" s="36">
        <v>10</v>
      </c>
      <c r="J1046" s="36">
        <v>5.0839999999999996</v>
      </c>
      <c r="K1046" s="36">
        <v>2031</v>
      </c>
      <c r="L1046" s="36">
        <v>0</v>
      </c>
      <c r="M1046" s="36">
        <v>0</v>
      </c>
      <c r="N1046" s="36">
        <v>1927</v>
      </c>
      <c r="O1046" s="36">
        <v>0</v>
      </c>
      <c r="P1046" s="36">
        <v>0</v>
      </c>
      <c r="Q1046" s="36">
        <v>542</v>
      </c>
      <c r="R1046" s="36">
        <v>528</v>
      </c>
      <c r="S1046" s="36">
        <v>0</v>
      </c>
      <c r="T1046" s="36">
        <v>0</v>
      </c>
      <c r="U1046" s="36">
        <v>17.97</v>
      </c>
      <c r="V1046" s="36">
        <v>97.42</v>
      </c>
      <c r="W1046" s="36">
        <v>97.42</v>
      </c>
      <c r="X1046" s="36">
        <v>0</v>
      </c>
      <c r="Y1046" s="36">
        <v>0</v>
      </c>
      <c r="Z1046" s="36">
        <v>89</v>
      </c>
      <c r="AA1046" s="36">
        <v>88</v>
      </c>
      <c r="AB1046" s="36">
        <v>98.88</v>
      </c>
      <c r="AC1046" s="36">
        <v>92</v>
      </c>
      <c r="AD1046" s="36">
        <v>90</v>
      </c>
      <c r="AE1046" s="36">
        <v>97.83</v>
      </c>
      <c r="AF1046" s="36">
        <v>6.2072000000000003</v>
      </c>
      <c r="AG1046" s="36">
        <v>6.1891999999999996</v>
      </c>
      <c r="AH1046" s="36">
        <v>122.09</v>
      </c>
      <c r="AI1046" s="36">
        <v>99.710009999999997</v>
      </c>
      <c r="AJ1046" s="46">
        <f t="shared" ca="1" si="17"/>
        <v>3</v>
      </c>
      <c r="AK1046" s="47">
        <v>0</v>
      </c>
      <c r="AL1046" s="48">
        <v>13.98359999999999</v>
      </c>
      <c r="AM1046" s="1">
        <v>0</v>
      </c>
      <c r="AN1046" s="1">
        <v>0</v>
      </c>
      <c r="AO1046" s="1">
        <v>1</v>
      </c>
      <c r="AP1046" s="1">
        <v>0</v>
      </c>
      <c r="AQ1046" s="1">
        <v>0</v>
      </c>
      <c r="AR1046" s="36">
        <v>0</v>
      </c>
      <c r="AS1046" s="36">
        <v>1</v>
      </c>
      <c r="AT1046" s="36">
        <v>0</v>
      </c>
      <c r="AU1046" s="36">
        <v>3</v>
      </c>
    </row>
    <row r="1047" spans="1:47">
      <c r="A1047" s="49">
        <v>41913.75</v>
      </c>
      <c r="B1047" s="36" t="s">
        <v>112</v>
      </c>
      <c r="C1047" s="36" t="s">
        <v>113</v>
      </c>
      <c r="D1047" s="36" t="s">
        <v>210</v>
      </c>
      <c r="E1047" s="36" t="s">
        <v>116</v>
      </c>
      <c r="F1047" s="36" t="s">
        <v>211</v>
      </c>
      <c r="G1047" s="36">
        <v>2</v>
      </c>
      <c r="H1047" s="36">
        <v>32</v>
      </c>
      <c r="I1047" s="36">
        <v>10</v>
      </c>
      <c r="J1047" s="36">
        <v>5.0839999999999996</v>
      </c>
      <c r="K1047" s="36">
        <v>1410</v>
      </c>
      <c r="L1047" s="36">
        <v>0</v>
      </c>
      <c r="M1047" s="36">
        <v>0</v>
      </c>
      <c r="N1047" s="36">
        <v>1340</v>
      </c>
      <c r="O1047" s="36">
        <v>0</v>
      </c>
      <c r="P1047" s="36">
        <v>0</v>
      </c>
      <c r="Q1047" s="36">
        <v>304</v>
      </c>
      <c r="R1047" s="36">
        <v>253</v>
      </c>
      <c r="S1047" s="36">
        <v>0</v>
      </c>
      <c r="T1047" s="36">
        <v>0</v>
      </c>
      <c r="U1047" s="36">
        <v>27.37</v>
      </c>
      <c r="V1047" s="36">
        <v>83.22</v>
      </c>
      <c r="W1047" s="36">
        <v>83.22</v>
      </c>
      <c r="X1047" s="36">
        <v>11</v>
      </c>
      <c r="Y1047" s="36">
        <v>4.3499999999999996</v>
      </c>
      <c r="Z1047" s="36">
        <v>168</v>
      </c>
      <c r="AA1047" s="36">
        <v>162</v>
      </c>
      <c r="AB1047" s="36">
        <v>96.43</v>
      </c>
      <c r="AC1047" s="36">
        <v>327</v>
      </c>
      <c r="AD1047" s="36">
        <v>168</v>
      </c>
      <c r="AE1047" s="36">
        <v>51.38</v>
      </c>
      <c r="AF1047" s="36">
        <v>4.1383000000000001</v>
      </c>
      <c r="AG1047" s="36">
        <v>0.79969999999999997</v>
      </c>
      <c r="AH1047" s="36">
        <v>81.400000000000006</v>
      </c>
      <c r="AI1047" s="36">
        <v>19.324359999999999</v>
      </c>
      <c r="AJ1047" s="46">
        <f t="shared" ca="1" si="17"/>
        <v>3</v>
      </c>
      <c r="AK1047" s="47">
        <v>4.2471042471042466</v>
      </c>
      <c r="AL1047" s="48">
        <v>51.011200000000009</v>
      </c>
      <c r="AM1047" s="1">
        <v>0</v>
      </c>
      <c r="AN1047" s="1">
        <v>1</v>
      </c>
      <c r="AO1047" s="1">
        <v>3</v>
      </c>
      <c r="AP1047" s="1">
        <v>0</v>
      </c>
      <c r="AQ1047" s="1">
        <v>7</v>
      </c>
      <c r="AR1047" s="36">
        <v>1</v>
      </c>
      <c r="AS1047" s="36">
        <v>1</v>
      </c>
      <c r="AT1047" s="36">
        <v>4</v>
      </c>
      <c r="AU1047" s="36">
        <v>7</v>
      </c>
    </row>
    <row r="1048" spans="1:47">
      <c r="A1048" s="49">
        <v>41913.75</v>
      </c>
      <c r="B1048" s="36" t="s">
        <v>112</v>
      </c>
      <c r="C1048" s="36" t="s">
        <v>113</v>
      </c>
      <c r="D1048" s="36" t="s">
        <v>808</v>
      </c>
      <c r="E1048" s="36" t="s">
        <v>116</v>
      </c>
      <c r="F1048" s="36" t="s">
        <v>809</v>
      </c>
      <c r="G1048" s="36">
        <v>4</v>
      </c>
      <c r="H1048" s="36">
        <v>56</v>
      </c>
      <c r="I1048" s="36">
        <v>24</v>
      </c>
      <c r="J1048" s="36">
        <v>16.63</v>
      </c>
      <c r="K1048" s="36">
        <v>3656</v>
      </c>
      <c r="L1048" s="36">
        <v>0</v>
      </c>
      <c r="M1048" s="36">
        <v>0</v>
      </c>
      <c r="N1048" s="36">
        <v>3127</v>
      </c>
      <c r="O1048" s="36">
        <v>0</v>
      </c>
      <c r="P1048" s="36">
        <v>0</v>
      </c>
      <c r="Q1048" s="36">
        <v>1173</v>
      </c>
      <c r="R1048" s="36">
        <v>1135</v>
      </c>
      <c r="S1048" s="36">
        <v>0</v>
      </c>
      <c r="T1048" s="36">
        <v>0</v>
      </c>
      <c r="U1048" s="36">
        <v>8.25</v>
      </c>
      <c r="V1048" s="36">
        <v>96.76</v>
      </c>
      <c r="W1048" s="36">
        <v>96.76</v>
      </c>
      <c r="X1048" s="36">
        <v>2</v>
      </c>
      <c r="Y1048" s="36">
        <v>0.18</v>
      </c>
      <c r="Z1048" s="36">
        <v>8</v>
      </c>
      <c r="AA1048" s="36">
        <v>8</v>
      </c>
      <c r="AB1048" s="36">
        <v>100</v>
      </c>
      <c r="AC1048" s="36">
        <v>3</v>
      </c>
      <c r="AD1048" s="36">
        <v>3</v>
      </c>
      <c r="AE1048" s="36">
        <v>100</v>
      </c>
      <c r="AF1048" s="36">
        <v>15.6317</v>
      </c>
      <c r="AG1048" s="36">
        <v>15.2967</v>
      </c>
      <c r="AH1048" s="36">
        <v>94</v>
      </c>
      <c r="AI1048" s="36">
        <v>97.856920000000002</v>
      </c>
      <c r="AJ1048" s="46">
        <f t="shared" ca="1" si="17"/>
        <v>3</v>
      </c>
      <c r="AK1048" s="47">
        <v>0.17699115044247787</v>
      </c>
      <c r="AL1048" s="48">
        <v>38.005199999999938</v>
      </c>
      <c r="AM1048" s="1">
        <v>0</v>
      </c>
      <c r="AN1048" s="1">
        <v>0</v>
      </c>
      <c r="AO1048" s="1">
        <v>1</v>
      </c>
      <c r="AP1048" s="1">
        <v>0</v>
      </c>
      <c r="AQ1048" s="1">
        <v>0</v>
      </c>
      <c r="AR1048" s="36">
        <v>0</v>
      </c>
      <c r="AS1048" s="36">
        <v>1</v>
      </c>
      <c r="AT1048" s="36">
        <v>0</v>
      </c>
      <c r="AU1048" s="36">
        <v>2</v>
      </c>
    </row>
    <row r="1049" spans="1:47">
      <c r="A1049" s="49">
        <v>41913.791666666664</v>
      </c>
      <c r="B1049" s="36" t="s">
        <v>112</v>
      </c>
      <c r="C1049" s="36" t="s">
        <v>113</v>
      </c>
      <c r="D1049" s="36" t="s">
        <v>1512</v>
      </c>
      <c r="E1049" s="36" t="s">
        <v>116</v>
      </c>
      <c r="F1049" s="36" t="s">
        <v>1513</v>
      </c>
      <c r="G1049" s="36">
        <v>4</v>
      </c>
      <c r="H1049" s="36">
        <v>42</v>
      </c>
      <c r="I1049" s="36">
        <v>24</v>
      </c>
      <c r="J1049" s="36">
        <v>16.63</v>
      </c>
      <c r="K1049" s="36">
        <v>939</v>
      </c>
      <c r="L1049" s="36">
        <v>0</v>
      </c>
      <c r="M1049" s="36">
        <v>0</v>
      </c>
      <c r="N1049" s="36">
        <v>898</v>
      </c>
      <c r="O1049" s="36">
        <v>0</v>
      </c>
      <c r="P1049" s="36">
        <v>0</v>
      </c>
      <c r="Q1049" s="36">
        <v>357</v>
      </c>
      <c r="R1049" s="36">
        <v>357</v>
      </c>
      <c r="S1049" s="36">
        <v>0</v>
      </c>
      <c r="T1049" s="36">
        <v>0</v>
      </c>
      <c r="U1049" s="36">
        <v>28.01</v>
      </c>
      <c r="V1049" s="36">
        <v>100</v>
      </c>
      <c r="W1049" s="36">
        <v>100</v>
      </c>
      <c r="X1049" s="36">
        <v>7</v>
      </c>
      <c r="Y1049" s="36">
        <v>1.96</v>
      </c>
      <c r="Z1049" s="36">
        <v>79</v>
      </c>
      <c r="AA1049" s="36">
        <v>79</v>
      </c>
      <c r="AB1049" s="36">
        <v>100</v>
      </c>
      <c r="AC1049" s="36">
        <v>70</v>
      </c>
      <c r="AD1049" s="36">
        <v>69</v>
      </c>
      <c r="AE1049" s="36">
        <v>98.57</v>
      </c>
      <c r="AF1049" s="36">
        <v>6.0186000000000002</v>
      </c>
      <c r="AG1049" s="36">
        <v>2.47E-2</v>
      </c>
      <c r="AH1049" s="36">
        <v>36.19</v>
      </c>
      <c r="AI1049" s="36">
        <v>0.4103945</v>
      </c>
      <c r="AJ1049" s="46">
        <f t="shared" ca="1" si="17"/>
        <v>3</v>
      </c>
      <c r="AK1049" s="47">
        <v>2.0172910662824206</v>
      </c>
      <c r="AL1049" s="48">
        <v>0</v>
      </c>
      <c r="AM1049" s="1">
        <v>0</v>
      </c>
      <c r="AN1049" s="1">
        <v>0</v>
      </c>
      <c r="AO1049" s="1">
        <v>1</v>
      </c>
      <c r="AP1049" s="1">
        <v>0</v>
      </c>
      <c r="AQ1049" s="1">
        <v>0</v>
      </c>
      <c r="AR1049" s="36">
        <v>1</v>
      </c>
      <c r="AS1049" s="36">
        <v>0</v>
      </c>
      <c r="AT1049" s="36">
        <v>1</v>
      </c>
      <c r="AU1049" s="36">
        <v>0</v>
      </c>
    </row>
    <row r="1050" spans="1:47">
      <c r="A1050" s="49">
        <v>41913.791666666664</v>
      </c>
      <c r="B1050" s="36" t="s">
        <v>112</v>
      </c>
      <c r="C1050" s="36" t="s">
        <v>23</v>
      </c>
      <c r="D1050" s="36" t="s">
        <v>122</v>
      </c>
      <c r="E1050" s="36" t="s">
        <v>115</v>
      </c>
      <c r="F1050" s="36" t="s">
        <v>1514</v>
      </c>
      <c r="G1050" s="36">
        <v>3</v>
      </c>
      <c r="H1050" s="36">
        <v>40</v>
      </c>
      <c r="I1050" s="36">
        <v>18</v>
      </c>
      <c r="J1050" s="36">
        <v>11.49</v>
      </c>
      <c r="K1050" s="36">
        <v>3880</v>
      </c>
      <c r="L1050" s="36">
        <v>0</v>
      </c>
      <c r="M1050" s="36">
        <v>0</v>
      </c>
      <c r="N1050" s="36">
        <v>3620</v>
      </c>
      <c r="O1050" s="36">
        <v>0</v>
      </c>
      <c r="P1050" s="36">
        <v>0</v>
      </c>
      <c r="Q1050" s="36">
        <v>1083</v>
      </c>
      <c r="R1050" s="36">
        <v>1061</v>
      </c>
      <c r="S1050" s="36">
        <v>0</v>
      </c>
      <c r="T1050" s="36">
        <v>0</v>
      </c>
      <c r="U1050" s="36">
        <v>9.0500000000000007</v>
      </c>
      <c r="V1050" s="36">
        <v>97.97</v>
      </c>
      <c r="W1050" s="36">
        <v>97.97</v>
      </c>
      <c r="X1050" s="36">
        <v>10</v>
      </c>
      <c r="Y1050" s="36">
        <v>0.94</v>
      </c>
      <c r="Z1050" s="36">
        <v>913</v>
      </c>
      <c r="AA1050" s="36">
        <v>671</v>
      </c>
      <c r="AB1050" s="36">
        <v>73.489999999999995</v>
      </c>
      <c r="AC1050" s="36">
        <v>852</v>
      </c>
      <c r="AD1050" s="36">
        <v>652</v>
      </c>
      <c r="AE1050" s="36">
        <v>76.53</v>
      </c>
      <c r="AF1050" s="36">
        <v>12.875299999999999</v>
      </c>
      <c r="AG1050" s="36">
        <v>12.8711</v>
      </c>
      <c r="AH1050" s="36">
        <v>112.06</v>
      </c>
      <c r="AI1050" s="36">
        <v>99.967380000000006</v>
      </c>
      <c r="AJ1050" s="46">
        <f t="shared" ca="1" si="17"/>
        <v>3</v>
      </c>
      <c r="AK1050" s="47">
        <v>0.95969289827255266</v>
      </c>
      <c r="AL1050" s="48">
        <v>21.98490000000001</v>
      </c>
      <c r="AM1050" s="1">
        <v>0</v>
      </c>
      <c r="AN1050" s="1">
        <v>0</v>
      </c>
      <c r="AO1050" s="1">
        <v>1</v>
      </c>
      <c r="AP1050" s="1">
        <v>0</v>
      </c>
      <c r="AQ1050" s="1">
        <v>0</v>
      </c>
      <c r="AR1050" s="36">
        <v>0</v>
      </c>
      <c r="AS1050" s="36">
        <v>1</v>
      </c>
      <c r="AT1050" s="36">
        <v>0</v>
      </c>
      <c r="AU1050" s="36">
        <v>1</v>
      </c>
    </row>
    <row r="1051" spans="1:47">
      <c r="A1051" s="49">
        <v>41913.791666666664</v>
      </c>
      <c r="B1051" s="36" t="s">
        <v>112</v>
      </c>
      <c r="C1051" s="36" t="s">
        <v>119</v>
      </c>
      <c r="D1051" s="36" t="s">
        <v>1143</v>
      </c>
      <c r="E1051" s="36" t="s">
        <v>120</v>
      </c>
      <c r="F1051" s="36" t="s">
        <v>1250</v>
      </c>
      <c r="G1051" s="36">
        <v>6</v>
      </c>
      <c r="H1051" s="36">
        <v>72</v>
      </c>
      <c r="I1051" s="36">
        <v>37</v>
      </c>
      <c r="J1051" s="36">
        <v>28.25</v>
      </c>
      <c r="K1051" s="36">
        <v>3381</v>
      </c>
      <c r="L1051" s="36">
        <v>0</v>
      </c>
      <c r="M1051" s="36">
        <v>0</v>
      </c>
      <c r="N1051" s="36">
        <v>3325</v>
      </c>
      <c r="O1051" s="36">
        <v>0</v>
      </c>
      <c r="P1051" s="36">
        <v>0</v>
      </c>
      <c r="Q1051" s="36">
        <v>1333</v>
      </c>
      <c r="R1051" s="36">
        <v>1305</v>
      </c>
      <c r="S1051" s="36">
        <v>25</v>
      </c>
      <c r="T1051" s="36">
        <v>1.87</v>
      </c>
      <c r="U1051" s="36">
        <v>7.34</v>
      </c>
      <c r="V1051" s="36">
        <v>97.9</v>
      </c>
      <c r="W1051" s="36">
        <v>97.9</v>
      </c>
      <c r="X1051" s="36">
        <v>9</v>
      </c>
      <c r="Y1051" s="36">
        <v>0.69</v>
      </c>
      <c r="Z1051" s="36">
        <v>917</v>
      </c>
      <c r="AA1051" s="36">
        <v>863</v>
      </c>
      <c r="AB1051" s="36">
        <v>94.11</v>
      </c>
      <c r="AC1051" s="36">
        <v>571</v>
      </c>
      <c r="AD1051" s="36">
        <v>568</v>
      </c>
      <c r="AE1051" s="36">
        <v>99.47</v>
      </c>
      <c r="AF1051" s="36">
        <v>14.9208</v>
      </c>
      <c r="AG1051" s="36">
        <v>14.7456</v>
      </c>
      <c r="AH1051" s="36">
        <v>52.82</v>
      </c>
      <c r="AI1051" s="36">
        <v>98.825800000000001</v>
      </c>
      <c r="AJ1051" s="46">
        <f t="shared" ca="1" si="17"/>
        <v>3</v>
      </c>
      <c r="AK1051" s="47">
        <v>0.89108910891089099</v>
      </c>
      <c r="AL1051" s="48">
        <v>27.992999999999924</v>
      </c>
      <c r="AM1051" s="1">
        <v>0</v>
      </c>
      <c r="AN1051" s="1">
        <v>0</v>
      </c>
      <c r="AO1051" s="1">
        <v>1</v>
      </c>
      <c r="AP1051" s="1">
        <v>0</v>
      </c>
      <c r="AQ1051" s="1">
        <v>0</v>
      </c>
      <c r="AR1051" s="36">
        <v>0</v>
      </c>
      <c r="AS1051" s="36">
        <v>1</v>
      </c>
      <c r="AT1051" s="36">
        <v>0</v>
      </c>
      <c r="AU1051" s="36">
        <v>3</v>
      </c>
    </row>
    <row r="1052" spans="1:47">
      <c r="A1052" s="49">
        <v>41913.75</v>
      </c>
      <c r="B1052" s="36" t="s">
        <v>112</v>
      </c>
      <c r="C1052" s="36" t="s">
        <v>119</v>
      </c>
      <c r="D1052" s="36" t="s">
        <v>896</v>
      </c>
      <c r="E1052" s="36" t="s">
        <v>120</v>
      </c>
      <c r="F1052" s="36" t="s">
        <v>1515</v>
      </c>
      <c r="G1052" s="36">
        <v>2</v>
      </c>
      <c r="H1052" s="36">
        <v>24</v>
      </c>
      <c r="I1052" s="36">
        <v>12</v>
      </c>
      <c r="J1052" s="36">
        <v>6.6150000000000002</v>
      </c>
      <c r="K1052" s="36">
        <v>691</v>
      </c>
      <c r="L1052" s="36">
        <v>0</v>
      </c>
      <c r="M1052" s="36">
        <v>0</v>
      </c>
      <c r="N1052" s="36">
        <v>578</v>
      </c>
      <c r="O1052" s="36">
        <v>0</v>
      </c>
      <c r="P1052" s="36">
        <v>0</v>
      </c>
      <c r="Q1052" s="36">
        <v>202</v>
      </c>
      <c r="R1052" s="36">
        <v>202</v>
      </c>
      <c r="S1052" s="36">
        <v>0</v>
      </c>
      <c r="T1052" s="36">
        <v>0</v>
      </c>
      <c r="U1052" s="36">
        <v>49.5</v>
      </c>
      <c r="V1052" s="36">
        <v>100</v>
      </c>
      <c r="W1052" s="36">
        <v>100</v>
      </c>
      <c r="X1052" s="36">
        <v>7</v>
      </c>
      <c r="Y1052" s="36">
        <v>3.47</v>
      </c>
      <c r="Z1052" s="36">
        <v>8</v>
      </c>
      <c r="AA1052" s="36">
        <v>8</v>
      </c>
      <c r="AB1052" s="36">
        <v>100</v>
      </c>
      <c r="AC1052" s="36">
        <v>12</v>
      </c>
      <c r="AD1052" s="36">
        <v>12</v>
      </c>
      <c r="AE1052" s="36">
        <v>100</v>
      </c>
      <c r="AF1052" s="36">
        <v>2.1324999999999998</v>
      </c>
      <c r="AG1052" s="36">
        <v>2.75E-2</v>
      </c>
      <c r="AH1052" s="36">
        <v>32.24</v>
      </c>
      <c r="AI1052" s="36">
        <v>1.289566</v>
      </c>
      <c r="AJ1052" s="46">
        <f t="shared" ca="1" si="17"/>
        <v>3</v>
      </c>
      <c r="AK1052" s="47">
        <v>3.3980582524271843</v>
      </c>
      <c r="AL1052" s="48">
        <v>0</v>
      </c>
      <c r="AM1052" s="1">
        <v>0</v>
      </c>
      <c r="AN1052" s="1">
        <v>0</v>
      </c>
      <c r="AO1052" s="1">
        <v>1</v>
      </c>
      <c r="AP1052" s="1">
        <v>0</v>
      </c>
      <c r="AQ1052" s="1">
        <v>0</v>
      </c>
      <c r="AR1052" s="36">
        <v>1</v>
      </c>
      <c r="AS1052" s="36">
        <v>0</v>
      </c>
      <c r="AT1052" s="36">
        <v>1</v>
      </c>
      <c r="AU1052" s="36">
        <v>0</v>
      </c>
    </row>
    <row r="1053" spans="1:47">
      <c r="A1053" s="49">
        <v>41913.791666666664</v>
      </c>
      <c r="B1053" s="36" t="s">
        <v>112</v>
      </c>
      <c r="C1053" s="36" t="s">
        <v>23</v>
      </c>
      <c r="D1053" s="36" t="s">
        <v>780</v>
      </c>
      <c r="E1053" s="36" t="s">
        <v>115</v>
      </c>
      <c r="F1053" s="36" t="s">
        <v>1056</v>
      </c>
      <c r="G1053" s="36">
        <v>2</v>
      </c>
      <c r="H1053" s="36">
        <v>24</v>
      </c>
      <c r="I1053" s="36">
        <v>12</v>
      </c>
      <c r="J1053" s="36">
        <v>6.6150000000000002</v>
      </c>
      <c r="K1053" s="36">
        <v>5130</v>
      </c>
      <c r="L1053" s="36">
        <v>0</v>
      </c>
      <c r="M1053" s="36">
        <v>0</v>
      </c>
      <c r="N1053" s="36">
        <v>4754</v>
      </c>
      <c r="O1053" s="36">
        <v>0</v>
      </c>
      <c r="P1053" s="36">
        <v>0</v>
      </c>
      <c r="Q1053" s="36">
        <v>2033</v>
      </c>
      <c r="R1053" s="36">
        <v>1915</v>
      </c>
      <c r="S1053" s="36">
        <v>107</v>
      </c>
      <c r="T1053" s="36">
        <v>5.25</v>
      </c>
      <c r="U1053" s="36">
        <v>4.63</v>
      </c>
      <c r="V1053" s="36">
        <v>94.2</v>
      </c>
      <c r="W1053" s="36">
        <v>94.2</v>
      </c>
      <c r="X1053" s="36">
        <v>4</v>
      </c>
      <c r="Y1053" s="36">
        <v>0.21</v>
      </c>
      <c r="Z1053" s="36">
        <v>38</v>
      </c>
      <c r="AA1053" s="36">
        <v>4</v>
      </c>
      <c r="AB1053" s="36">
        <v>10.53</v>
      </c>
      <c r="AC1053" s="36">
        <v>40</v>
      </c>
      <c r="AD1053" s="36">
        <v>40</v>
      </c>
      <c r="AE1053" s="36">
        <v>100</v>
      </c>
      <c r="AF1053" s="36">
        <v>14.482799999999999</v>
      </c>
      <c r="AG1053" s="36">
        <v>10.5786</v>
      </c>
      <c r="AH1053" s="36">
        <v>218.94</v>
      </c>
      <c r="AI1053" s="36">
        <v>73.042509999999993</v>
      </c>
      <c r="AJ1053" s="46">
        <f t="shared" ca="1" si="17"/>
        <v>3</v>
      </c>
      <c r="AK1053" s="47">
        <v>0.20502306509482315</v>
      </c>
      <c r="AL1053" s="48">
        <v>117.91399999999994</v>
      </c>
      <c r="AM1053" s="1">
        <v>0</v>
      </c>
      <c r="AN1053" s="1">
        <v>1</v>
      </c>
      <c r="AO1053" s="1">
        <v>2</v>
      </c>
      <c r="AP1053" s="1">
        <v>1</v>
      </c>
      <c r="AQ1053" s="1">
        <v>1</v>
      </c>
      <c r="AR1053" s="36">
        <v>0</v>
      </c>
      <c r="AS1053" s="36">
        <v>1</v>
      </c>
      <c r="AT1053" s="36">
        <v>1</v>
      </c>
      <c r="AU1053" s="36">
        <v>2</v>
      </c>
    </row>
    <row r="1054" spans="1:47">
      <c r="A1054" s="49">
        <v>41913.791666666664</v>
      </c>
      <c r="B1054" s="36" t="s">
        <v>112</v>
      </c>
      <c r="C1054" s="36" t="s">
        <v>113</v>
      </c>
      <c r="D1054" s="36" t="s">
        <v>1516</v>
      </c>
      <c r="E1054" s="36" t="s">
        <v>116</v>
      </c>
      <c r="F1054" s="36" t="s">
        <v>1517</v>
      </c>
      <c r="G1054" s="36">
        <v>3</v>
      </c>
      <c r="H1054" s="36">
        <v>48</v>
      </c>
      <c r="I1054" s="36">
        <v>16</v>
      </c>
      <c r="J1054" s="36">
        <v>9.8279999999999994</v>
      </c>
      <c r="K1054" s="36">
        <v>1321</v>
      </c>
      <c r="L1054" s="36">
        <v>1</v>
      </c>
      <c r="M1054" s="36">
        <v>0.08</v>
      </c>
      <c r="N1054" s="36">
        <v>1152</v>
      </c>
      <c r="O1054" s="36">
        <v>0</v>
      </c>
      <c r="P1054" s="36">
        <v>0</v>
      </c>
      <c r="Q1054" s="36">
        <v>261</v>
      </c>
      <c r="R1054" s="36">
        <v>261</v>
      </c>
      <c r="S1054" s="36">
        <v>0</v>
      </c>
      <c r="T1054" s="36">
        <v>0</v>
      </c>
      <c r="U1054" s="36">
        <v>38.31</v>
      </c>
      <c r="V1054" s="36">
        <v>100</v>
      </c>
      <c r="W1054" s="36">
        <v>100</v>
      </c>
      <c r="X1054" s="36">
        <v>40</v>
      </c>
      <c r="Y1054" s="36">
        <v>15.33</v>
      </c>
      <c r="Z1054" s="36">
        <v>61</v>
      </c>
      <c r="AA1054" s="36">
        <v>56</v>
      </c>
      <c r="AB1054" s="36">
        <v>91.8</v>
      </c>
      <c r="AC1054" s="36">
        <v>94</v>
      </c>
      <c r="AD1054" s="36">
        <v>90</v>
      </c>
      <c r="AE1054" s="36">
        <v>95.74</v>
      </c>
      <c r="AF1054" s="36">
        <v>5.5636000000000001</v>
      </c>
      <c r="AG1054" s="36">
        <v>3.4794</v>
      </c>
      <c r="AH1054" s="36">
        <v>56.61</v>
      </c>
      <c r="AI1054" s="36">
        <v>62.538640000000001</v>
      </c>
      <c r="AJ1054" s="46">
        <f t="shared" ca="1" si="17"/>
        <v>3</v>
      </c>
      <c r="AK1054" s="47">
        <v>13.559322033898304</v>
      </c>
      <c r="AL1054" s="48">
        <v>0</v>
      </c>
      <c r="AM1054" s="1">
        <v>1</v>
      </c>
      <c r="AN1054" s="1">
        <v>0</v>
      </c>
      <c r="AO1054" s="1">
        <v>2</v>
      </c>
      <c r="AP1054" s="1">
        <v>1</v>
      </c>
      <c r="AQ1054" s="1">
        <v>0</v>
      </c>
      <c r="AR1054" s="36">
        <v>1</v>
      </c>
      <c r="AS1054" s="36">
        <v>0</v>
      </c>
      <c r="AT1054" s="36">
        <v>1</v>
      </c>
      <c r="AU1054" s="36">
        <v>0</v>
      </c>
    </row>
    <row r="1055" spans="1:47">
      <c r="A1055" s="49">
        <v>41913.75</v>
      </c>
      <c r="B1055" s="36" t="s">
        <v>112</v>
      </c>
      <c r="C1055" s="36" t="s">
        <v>113</v>
      </c>
      <c r="D1055" s="36" t="s">
        <v>1133</v>
      </c>
      <c r="E1055" s="36" t="s">
        <v>115</v>
      </c>
      <c r="F1055" s="36" t="s">
        <v>1518</v>
      </c>
      <c r="G1055" s="36">
        <v>2</v>
      </c>
      <c r="H1055" s="36">
        <v>32</v>
      </c>
      <c r="I1055" s="36">
        <v>10</v>
      </c>
      <c r="J1055" s="36">
        <v>5.0839999999999996</v>
      </c>
      <c r="K1055" s="36">
        <v>665</v>
      </c>
      <c r="L1055" s="36">
        <v>0</v>
      </c>
      <c r="M1055" s="36">
        <v>0</v>
      </c>
      <c r="N1055" s="36">
        <v>637</v>
      </c>
      <c r="O1055" s="36">
        <v>0</v>
      </c>
      <c r="P1055" s="36">
        <v>0</v>
      </c>
      <c r="Q1055" s="36">
        <v>310</v>
      </c>
      <c r="R1055" s="36">
        <v>310</v>
      </c>
      <c r="S1055" s="36">
        <v>0</v>
      </c>
      <c r="T1055" s="36">
        <v>0</v>
      </c>
      <c r="U1055" s="36">
        <v>32.26</v>
      </c>
      <c r="V1055" s="36">
        <v>100</v>
      </c>
      <c r="W1055" s="36">
        <v>100</v>
      </c>
      <c r="X1055" s="36">
        <v>8</v>
      </c>
      <c r="Y1055" s="36">
        <v>2.58</v>
      </c>
      <c r="Z1055" s="36">
        <v>43</v>
      </c>
      <c r="AA1055" s="36">
        <v>37</v>
      </c>
      <c r="AB1055" s="36">
        <v>86.05</v>
      </c>
      <c r="AC1055" s="36">
        <v>30</v>
      </c>
      <c r="AD1055" s="36">
        <v>23</v>
      </c>
      <c r="AE1055" s="36">
        <v>76.67</v>
      </c>
      <c r="AF1055" s="36">
        <v>4.0750000000000002</v>
      </c>
      <c r="AG1055" s="36">
        <v>0.39939999999999998</v>
      </c>
      <c r="AH1055" s="36">
        <v>80.150000000000006</v>
      </c>
      <c r="AI1055" s="36">
        <v>9.8012280000000001</v>
      </c>
      <c r="AJ1055" s="46">
        <f t="shared" ca="1" si="17"/>
        <v>3</v>
      </c>
      <c r="AK1055" s="47">
        <v>2.7027027027027026</v>
      </c>
      <c r="AL1055" s="48">
        <v>0</v>
      </c>
      <c r="AM1055" s="1">
        <v>0</v>
      </c>
      <c r="AN1055" s="1">
        <v>0</v>
      </c>
      <c r="AO1055" s="1">
        <v>1</v>
      </c>
      <c r="AP1055" s="1">
        <v>0</v>
      </c>
      <c r="AQ1055" s="1">
        <v>0</v>
      </c>
      <c r="AR1055" s="36">
        <v>1</v>
      </c>
      <c r="AS1055" s="36">
        <v>0</v>
      </c>
      <c r="AT1055" s="36">
        <v>1</v>
      </c>
      <c r="AU1055" s="36">
        <v>0</v>
      </c>
    </row>
    <row r="1056" spans="1:47">
      <c r="A1056" s="49">
        <v>41913.833333333336</v>
      </c>
      <c r="B1056" s="36" t="s">
        <v>112</v>
      </c>
      <c r="C1056" s="36" t="s">
        <v>113</v>
      </c>
      <c r="D1056" s="36" t="s">
        <v>210</v>
      </c>
      <c r="E1056" s="36" t="s">
        <v>116</v>
      </c>
      <c r="F1056" s="36" t="s">
        <v>449</v>
      </c>
      <c r="G1056" s="36">
        <v>3</v>
      </c>
      <c r="H1056" s="36">
        <v>48</v>
      </c>
      <c r="I1056" s="36">
        <v>16</v>
      </c>
      <c r="J1056" s="36">
        <v>9.8279999999999994</v>
      </c>
      <c r="K1056" s="36">
        <v>2030</v>
      </c>
      <c r="L1056" s="36">
        <v>0</v>
      </c>
      <c r="M1056" s="36">
        <v>0</v>
      </c>
      <c r="N1056" s="36">
        <v>1851</v>
      </c>
      <c r="O1056" s="36">
        <v>0</v>
      </c>
      <c r="P1056" s="36">
        <v>0</v>
      </c>
      <c r="Q1056" s="36">
        <v>538</v>
      </c>
      <c r="R1056" s="36">
        <v>515</v>
      </c>
      <c r="S1056" s="36">
        <v>0</v>
      </c>
      <c r="T1056" s="36">
        <v>0</v>
      </c>
      <c r="U1056" s="36">
        <v>17.79</v>
      </c>
      <c r="V1056" s="36">
        <v>95.72</v>
      </c>
      <c r="W1056" s="36">
        <v>95.72</v>
      </c>
      <c r="X1056" s="36">
        <v>0</v>
      </c>
      <c r="Y1056" s="36">
        <v>0</v>
      </c>
      <c r="Z1056" s="36">
        <v>77</v>
      </c>
      <c r="AA1056" s="36">
        <v>69</v>
      </c>
      <c r="AB1056" s="36">
        <v>89.61</v>
      </c>
      <c r="AC1056" s="36">
        <v>77</v>
      </c>
      <c r="AD1056" s="36">
        <v>65</v>
      </c>
      <c r="AE1056" s="36">
        <v>84.42</v>
      </c>
      <c r="AF1056" s="36">
        <v>7.9805999999999999</v>
      </c>
      <c r="AG1056" s="36">
        <v>1.9782999999999999</v>
      </c>
      <c r="AH1056" s="36">
        <v>81.2</v>
      </c>
      <c r="AI1056" s="36">
        <v>24.78886</v>
      </c>
      <c r="AJ1056" s="46">
        <f t="shared" ca="1" si="17"/>
        <v>3</v>
      </c>
      <c r="AK1056" s="47">
        <v>0</v>
      </c>
      <c r="AL1056" s="48">
        <v>23.02640000000001</v>
      </c>
      <c r="AM1056" s="1">
        <v>0</v>
      </c>
      <c r="AN1056" s="1">
        <v>0</v>
      </c>
      <c r="AO1056" s="1">
        <v>1</v>
      </c>
      <c r="AP1056" s="1">
        <v>0</v>
      </c>
      <c r="AQ1056" s="1">
        <v>0</v>
      </c>
      <c r="AR1056" s="36">
        <v>0</v>
      </c>
      <c r="AS1056" s="36">
        <v>1</v>
      </c>
      <c r="AT1056" s="36">
        <v>0</v>
      </c>
      <c r="AU1056" s="36">
        <v>3</v>
      </c>
    </row>
    <row r="1057" spans="1:47">
      <c r="A1057" s="49">
        <v>41913.75</v>
      </c>
      <c r="B1057" s="36" t="s">
        <v>112</v>
      </c>
      <c r="C1057" s="36" t="s">
        <v>113</v>
      </c>
      <c r="D1057" s="36" t="s">
        <v>1242</v>
      </c>
      <c r="E1057" s="36" t="s">
        <v>115</v>
      </c>
      <c r="F1057" s="36" t="s">
        <v>1519</v>
      </c>
      <c r="G1057" s="36">
        <v>4</v>
      </c>
      <c r="H1057" s="36">
        <v>48</v>
      </c>
      <c r="I1057" s="36">
        <v>24</v>
      </c>
      <c r="J1057" s="36">
        <v>16.63</v>
      </c>
      <c r="K1057" s="36">
        <v>3317</v>
      </c>
      <c r="L1057" s="36">
        <v>0</v>
      </c>
      <c r="M1057" s="36">
        <v>0</v>
      </c>
      <c r="N1057" s="36">
        <v>3057</v>
      </c>
      <c r="O1057" s="36">
        <v>0</v>
      </c>
      <c r="P1057" s="36">
        <v>0</v>
      </c>
      <c r="Q1057" s="36">
        <v>1514</v>
      </c>
      <c r="R1057" s="36">
        <v>1478</v>
      </c>
      <c r="S1057" s="36">
        <v>0</v>
      </c>
      <c r="T1057" s="36">
        <v>0</v>
      </c>
      <c r="U1057" s="36">
        <v>6.45</v>
      </c>
      <c r="V1057" s="36">
        <v>97.62</v>
      </c>
      <c r="W1057" s="36">
        <v>97.62</v>
      </c>
      <c r="X1057" s="36">
        <v>8</v>
      </c>
      <c r="Y1057" s="36">
        <v>0.54</v>
      </c>
      <c r="Z1057" s="36">
        <v>129</v>
      </c>
      <c r="AA1057" s="36">
        <v>128</v>
      </c>
      <c r="AB1057" s="36">
        <v>99.22</v>
      </c>
      <c r="AC1057" s="36">
        <v>110</v>
      </c>
      <c r="AD1057" s="36">
        <v>110</v>
      </c>
      <c r="AE1057" s="36">
        <v>100</v>
      </c>
      <c r="AF1057" s="36">
        <v>20.208300000000001</v>
      </c>
      <c r="AG1057" s="36">
        <v>20.208300000000001</v>
      </c>
      <c r="AH1057" s="36">
        <v>121.52</v>
      </c>
      <c r="AI1057" s="36">
        <v>100</v>
      </c>
      <c r="AJ1057" s="46">
        <f t="shared" ca="1" si="17"/>
        <v>3</v>
      </c>
      <c r="AK1057" s="47">
        <v>0.54794520547945202</v>
      </c>
      <c r="AL1057" s="48">
        <v>36.033199999999937</v>
      </c>
      <c r="AM1057" s="1">
        <v>0</v>
      </c>
      <c r="AN1057" s="1">
        <v>0</v>
      </c>
      <c r="AO1057" s="1">
        <v>1</v>
      </c>
      <c r="AP1057" s="1">
        <v>0</v>
      </c>
      <c r="AQ1057" s="1">
        <v>0</v>
      </c>
      <c r="AR1057" s="36">
        <v>0</v>
      </c>
      <c r="AS1057" s="36">
        <v>1</v>
      </c>
      <c r="AT1057" s="36">
        <v>0</v>
      </c>
      <c r="AU1057" s="36">
        <v>1</v>
      </c>
    </row>
    <row r="1058" spans="1:47">
      <c r="A1058" s="49">
        <v>41913.791666666664</v>
      </c>
      <c r="B1058" s="36" t="s">
        <v>112</v>
      </c>
      <c r="C1058" s="36" t="s">
        <v>113</v>
      </c>
      <c r="D1058" s="36" t="s">
        <v>1520</v>
      </c>
      <c r="E1058" s="36" t="s">
        <v>116</v>
      </c>
      <c r="F1058" s="36" t="s">
        <v>1521</v>
      </c>
      <c r="G1058" s="36">
        <v>2</v>
      </c>
      <c r="H1058" s="36">
        <v>24</v>
      </c>
      <c r="I1058" s="36">
        <v>12</v>
      </c>
      <c r="J1058" s="36">
        <v>6.6150000000000002</v>
      </c>
      <c r="K1058" s="36">
        <v>3590</v>
      </c>
      <c r="L1058" s="36">
        <v>0</v>
      </c>
      <c r="M1058" s="36">
        <v>0</v>
      </c>
      <c r="N1058" s="36">
        <v>3197</v>
      </c>
      <c r="O1058" s="36">
        <v>2</v>
      </c>
      <c r="P1058" s="36">
        <v>0.06</v>
      </c>
      <c r="Q1058" s="36">
        <v>818</v>
      </c>
      <c r="R1058" s="36">
        <v>794</v>
      </c>
      <c r="S1058" s="36">
        <v>19</v>
      </c>
      <c r="T1058" s="36">
        <v>2.3199999999999998</v>
      </c>
      <c r="U1058" s="36">
        <v>11.87</v>
      </c>
      <c r="V1058" s="36">
        <v>97.01</v>
      </c>
      <c r="W1058" s="36">
        <v>97.07</v>
      </c>
      <c r="X1058" s="36">
        <v>3</v>
      </c>
      <c r="Y1058" s="36">
        <v>0.38</v>
      </c>
      <c r="Z1058" s="36">
        <v>30</v>
      </c>
      <c r="AA1058" s="36">
        <v>15</v>
      </c>
      <c r="AB1058" s="36">
        <v>50</v>
      </c>
      <c r="AC1058" s="36">
        <v>34</v>
      </c>
      <c r="AD1058" s="36">
        <v>30</v>
      </c>
      <c r="AE1058" s="36">
        <v>88.24</v>
      </c>
      <c r="AF1058" s="36">
        <v>10.499700000000001</v>
      </c>
      <c r="AG1058" s="36">
        <v>10.1075</v>
      </c>
      <c r="AH1058" s="36">
        <v>158.72999999999999</v>
      </c>
      <c r="AI1058" s="36">
        <v>96.264660000000006</v>
      </c>
      <c r="AJ1058" s="46">
        <f t="shared" ca="1" si="17"/>
        <v>3</v>
      </c>
      <c r="AK1058" s="47">
        <v>0.37082818294190362</v>
      </c>
      <c r="AL1058" s="48">
        <v>24.458199999999955</v>
      </c>
      <c r="AM1058" s="1">
        <v>0</v>
      </c>
      <c r="AN1058" s="1">
        <v>0</v>
      </c>
      <c r="AO1058" s="1">
        <v>1</v>
      </c>
      <c r="AP1058" s="1">
        <v>0</v>
      </c>
      <c r="AQ1058" s="1">
        <v>0</v>
      </c>
      <c r="AR1058" s="36">
        <v>0</v>
      </c>
      <c r="AS1058" s="36">
        <v>1</v>
      </c>
      <c r="AT1058" s="36">
        <v>0</v>
      </c>
      <c r="AU1058" s="36">
        <v>1</v>
      </c>
    </row>
    <row r="1059" spans="1:47">
      <c r="A1059" s="49">
        <v>41913.791666666664</v>
      </c>
      <c r="B1059" s="36" t="s">
        <v>112</v>
      </c>
      <c r="C1059" s="36" t="s">
        <v>117</v>
      </c>
      <c r="D1059" s="36" t="s">
        <v>1522</v>
      </c>
      <c r="E1059" s="36" t="s">
        <v>118</v>
      </c>
      <c r="F1059" s="36" t="s">
        <v>1523</v>
      </c>
      <c r="G1059" s="36">
        <v>4</v>
      </c>
      <c r="H1059" s="36">
        <v>48</v>
      </c>
      <c r="I1059" s="36">
        <v>24</v>
      </c>
      <c r="J1059" s="36">
        <v>16.63</v>
      </c>
      <c r="K1059" s="36">
        <v>5271</v>
      </c>
      <c r="L1059" s="36">
        <v>0</v>
      </c>
      <c r="M1059" s="36">
        <v>0</v>
      </c>
      <c r="N1059" s="36">
        <v>5180</v>
      </c>
      <c r="O1059" s="36">
        <v>0</v>
      </c>
      <c r="P1059" s="36">
        <v>0</v>
      </c>
      <c r="Q1059" s="36">
        <v>1940</v>
      </c>
      <c r="R1059" s="36">
        <v>1892</v>
      </c>
      <c r="S1059" s="36">
        <v>43</v>
      </c>
      <c r="T1059" s="36">
        <v>2.2200000000000002</v>
      </c>
      <c r="U1059" s="36">
        <v>5.03</v>
      </c>
      <c r="V1059" s="36">
        <v>97.53</v>
      </c>
      <c r="W1059" s="36">
        <v>97.53</v>
      </c>
      <c r="X1059" s="36">
        <v>0</v>
      </c>
      <c r="Y1059" s="36">
        <v>0</v>
      </c>
      <c r="Z1059" s="36">
        <v>1584</v>
      </c>
      <c r="AA1059" s="36">
        <v>1550</v>
      </c>
      <c r="AB1059" s="36">
        <v>97.85</v>
      </c>
      <c r="AC1059" s="36">
        <v>1414</v>
      </c>
      <c r="AD1059" s="36">
        <v>1401</v>
      </c>
      <c r="AE1059" s="36">
        <v>99.08</v>
      </c>
      <c r="AF1059" s="36">
        <v>30.3047</v>
      </c>
      <c r="AG1059" s="36">
        <v>30.020299999999999</v>
      </c>
      <c r="AH1059" s="36">
        <v>182.23</v>
      </c>
      <c r="AI1059" s="36">
        <v>99.061530000000005</v>
      </c>
      <c r="AJ1059" s="46">
        <f t="shared" ca="1" si="17"/>
        <v>3</v>
      </c>
      <c r="AK1059" s="47">
        <v>0</v>
      </c>
      <c r="AL1059" s="48">
        <v>47.917999999999978</v>
      </c>
      <c r="AM1059" s="1">
        <v>0</v>
      </c>
      <c r="AN1059" s="1">
        <v>0</v>
      </c>
      <c r="AO1059" s="1">
        <v>1</v>
      </c>
      <c r="AP1059" s="1">
        <v>0</v>
      </c>
      <c r="AQ1059" s="1">
        <v>0</v>
      </c>
      <c r="AR1059" s="36">
        <v>0</v>
      </c>
      <c r="AS1059" s="36">
        <v>1</v>
      </c>
      <c r="AT1059" s="36">
        <v>0</v>
      </c>
      <c r="AU1059" s="36">
        <v>1</v>
      </c>
    </row>
    <row r="1060" spans="1:47">
      <c r="A1060" s="49">
        <v>41913.833333333336</v>
      </c>
      <c r="B1060" s="36" t="s">
        <v>112</v>
      </c>
      <c r="C1060" s="36" t="s">
        <v>117</v>
      </c>
      <c r="D1060" s="36" t="s">
        <v>1141</v>
      </c>
      <c r="E1060" s="36" t="s">
        <v>118</v>
      </c>
      <c r="F1060" s="36" t="s">
        <v>1142</v>
      </c>
      <c r="G1060" s="36">
        <v>4</v>
      </c>
      <c r="H1060" s="36">
        <v>56</v>
      </c>
      <c r="I1060" s="36">
        <v>23</v>
      </c>
      <c r="J1060" s="36">
        <v>15.76</v>
      </c>
      <c r="K1060" s="36">
        <v>5132</v>
      </c>
      <c r="L1060" s="36">
        <v>0</v>
      </c>
      <c r="M1060" s="36">
        <v>0</v>
      </c>
      <c r="N1060" s="36">
        <v>5076</v>
      </c>
      <c r="O1060" s="36">
        <v>0</v>
      </c>
      <c r="P1060" s="36">
        <v>0</v>
      </c>
      <c r="Q1060" s="36">
        <v>2396</v>
      </c>
      <c r="R1060" s="36">
        <v>2235</v>
      </c>
      <c r="S1060" s="36">
        <v>155</v>
      </c>
      <c r="T1060" s="36">
        <v>6.47</v>
      </c>
      <c r="U1060" s="36">
        <v>3.89</v>
      </c>
      <c r="V1060" s="36">
        <v>93.28</v>
      </c>
      <c r="W1060" s="36">
        <v>93.28</v>
      </c>
      <c r="X1060" s="36">
        <v>0</v>
      </c>
      <c r="Y1060" s="36">
        <v>0</v>
      </c>
      <c r="Z1060" s="36">
        <v>125</v>
      </c>
      <c r="AA1060" s="36">
        <v>123</v>
      </c>
      <c r="AB1060" s="36">
        <v>98.4</v>
      </c>
      <c r="AC1060" s="36">
        <v>90</v>
      </c>
      <c r="AD1060" s="36">
        <v>90</v>
      </c>
      <c r="AE1060" s="36">
        <v>100</v>
      </c>
      <c r="AF1060" s="36">
        <v>35.228299999999997</v>
      </c>
      <c r="AG1060" s="36">
        <v>35.228299999999997</v>
      </c>
      <c r="AH1060" s="36">
        <v>223.53</v>
      </c>
      <c r="AI1060" s="36">
        <v>100</v>
      </c>
      <c r="AJ1060" s="46">
        <f t="shared" ca="1" si="17"/>
        <v>3</v>
      </c>
      <c r="AK1060" s="47">
        <v>0</v>
      </c>
      <c r="AL1060" s="48">
        <v>161.01119999999997</v>
      </c>
      <c r="AM1060" s="1">
        <v>0</v>
      </c>
      <c r="AN1060" s="1">
        <v>1</v>
      </c>
      <c r="AO1060" s="1">
        <v>2</v>
      </c>
      <c r="AP1060" s="1">
        <v>0</v>
      </c>
      <c r="AQ1060" s="1">
        <v>1</v>
      </c>
      <c r="AR1060" s="36">
        <v>0</v>
      </c>
      <c r="AS1060" s="36">
        <v>1</v>
      </c>
      <c r="AT1060" s="36">
        <v>0</v>
      </c>
      <c r="AU1060" s="36">
        <v>2</v>
      </c>
    </row>
    <row r="1061" spans="1:47">
      <c r="A1061" s="49">
        <v>41913.791666666664</v>
      </c>
      <c r="B1061" s="36" t="s">
        <v>112</v>
      </c>
      <c r="C1061" s="36" t="s">
        <v>117</v>
      </c>
      <c r="D1061" s="36" t="s">
        <v>1524</v>
      </c>
      <c r="E1061" s="36" t="s">
        <v>118</v>
      </c>
      <c r="F1061" s="36" t="s">
        <v>1525</v>
      </c>
      <c r="G1061" s="36">
        <v>2</v>
      </c>
      <c r="H1061" s="36">
        <v>32</v>
      </c>
      <c r="I1061" s="36">
        <v>10</v>
      </c>
      <c r="J1061" s="36">
        <v>5.0839999999999996</v>
      </c>
      <c r="K1061" s="36">
        <v>1134</v>
      </c>
      <c r="L1061" s="36">
        <v>0</v>
      </c>
      <c r="M1061" s="36">
        <v>0</v>
      </c>
      <c r="N1061" s="36">
        <v>1125</v>
      </c>
      <c r="O1061" s="36">
        <v>0</v>
      </c>
      <c r="P1061" s="36">
        <v>0</v>
      </c>
      <c r="Q1061" s="36">
        <v>426</v>
      </c>
      <c r="R1061" s="36">
        <v>413</v>
      </c>
      <c r="S1061" s="36">
        <v>0</v>
      </c>
      <c r="T1061" s="36">
        <v>0</v>
      </c>
      <c r="U1061" s="36">
        <v>22.76</v>
      </c>
      <c r="V1061" s="36">
        <v>96.95</v>
      </c>
      <c r="W1061" s="36">
        <v>96.95</v>
      </c>
      <c r="X1061" s="36">
        <v>0</v>
      </c>
      <c r="Y1061" s="36">
        <v>0</v>
      </c>
      <c r="Z1061" s="36">
        <v>46</v>
      </c>
      <c r="AA1061" s="36">
        <v>45</v>
      </c>
      <c r="AB1061" s="36">
        <v>97.83</v>
      </c>
      <c r="AC1061" s="36">
        <v>41</v>
      </c>
      <c r="AD1061" s="36">
        <v>41</v>
      </c>
      <c r="AE1061" s="36">
        <v>100</v>
      </c>
      <c r="AF1061" s="36">
        <v>6.4752999999999998</v>
      </c>
      <c r="AG1061" s="36">
        <v>5.1142000000000003</v>
      </c>
      <c r="AH1061" s="36">
        <v>127.37</v>
      </c>
      <c r="AI1061" s="36">
        <v>78.980130000000003</v>
      </c>
      <c r="AJ1061" s="46">
        <f t="shared" ca="1" si="17"/>
        <v>3</v>
      </c>
      <c r="AK1061" s="47">
        <v>0</v>
      </c>
      <c r="AL1061" s="48">
        <v>12.992999999999988</v>
      </c>
      <c r="AM1061" s="1">
        <v>0</v>
      </c>
      <c r="AN1061" s="1">
        <v>0</v>
      </c>
      <c r="AO1061" s="1">
        <v>1</v>
      </c>
      <c r="AP1061" s="1">
        <v>0</v>
      </c>
      <c r="AQ1061" s="1">
        <v>0</v>
      </c>
      <c r="AR1061" s="36">
        <v>0</v>
      </c>
      <c r="AS1061" s="36">
        <v>1</v>
      </c>
      <c r="AT1061" s="36">
        <v>0</v>
      </c>
      <c r="AU1061" s="36">
        <v>1</v>
      </c>
    </row>
    <row r="1062" spans="1:47">
      <c r="A1062" s="49">
        <v>41913.791666666664</v>
      </c>
      <c r="B1062" s="36" t="s">
        <v>112</v>
      </c>
      <c r="C1062" s="36" t="s">
        <v>117</v>
      </c>
      <c r="D1062" s="36" t="s">
        <v>927</v>
      </c>
      <c r="E1062" s="36" t="s">
        <v>118</v>
      </c>
      <c r="F1062" s="36" t="s">
        <v>928</v>
      </c>
      <c r="G1062" s="36">
        <v>2</v>
      </c>
      <c r="H1062" s="36">
        <v>24</v>
      </c>
      <c r="I1062" s="36">
        <v>12</v>
      </c>
      <c r="J1062" s="36">
        <v>6.6150000000000002</v>
      </c>
      <c r="K1062" s="36">
        <v>2768</v>
      </c>
      <c r="L1062" s="36">
        <v>0</v>
      </c>
      <c r="M1062" s="36">
        <v>0</v>
      </c>
      <c r="N1062" s="36">
        <v>2547</v>
      </c>
      <c r="O1062" s="36">
        <v>0</v>
      </c>
      <c r="P1062" s="36">
        <v>0</v>
      </c>
      <c r="Q1062" s="36">
        <v>1175</v>
      </c>
      <c r="R1062" s="36">
        <v>928</v>
      </c>
      <c r="S1062" s="36">
        <v>245</v>
      </c>
      <c r="T1062" s="36">
        <v>20.85</v>
      </c>
      <c r="U1062" s="36">
        <v>6.72</v>
      </c>
      <c r="V1062" s="36">
        <v>78.98</v>
      </c>
      <c r="W1062" s="36">
        <v>78.98</v>
      </c>
      <c r="X1062" s="36">
        <v>1</v>
      </c>
      <c r="Y1062" s="36">
        <v>0.11</v>
      </c>
      <c r="Z1062" s="36">
        <v>0</v>
      </c>
      <c r="AA1062" s="36">
        <v>0</v>
      </c>
      <c r="AB1062" s="36">
        <v>0</v>
      </c>
      <c r="AC1062" s="36">
        <v>0</v>
      </c>
      <c r="AD1062" s="36">
        <v>0</v>
      </c>
      <c r="AE1062" s="36">
        <v>0</v>
      </c>
      <c r="AF1062" s="36">
        <v>14.8117</v>
      </c>
      <c r="AG1062" s="36">
        <v>10.158300000000001</v>
      </c>
      <c r="AH1062" s="36">
        <v>223.91</v>
      </c>
      <c r="AI1062" s="36">
        <v>68.582949999999997</v>
      </c>
      <c r="AJ1062" s="46">
        <f t="shared" ca="1" si="17"/>
        <v>3</v>
      </c>
      <c r="AK1062" s="47">
        <v>0.10775862068965517</v>
      </c>
      <c r="AL1062" s="48">
        <v>246.98499999999996</v>
      </c>
      <c r="AM1062" s="1">
        <v>0</v>
      </c>
      <c r="AN1062" s="1">
        <v>1</v>
      </c>
      <c r="AO1062" s="1">
        <v>2</v>
      </c>
      <c r="AP1062" s="1">
        <v>0</v>
      </c>
      <c r="AQ1062" s="1">
        <v>3</v>
      </c>
      <c r="AR1062" s="36">
        <v>0</v>
      </c>
      <c r="AS1062" s="36">
        <v>1</v>
      </c>
      <c r="AT1062" s="36">
        <v>0</v>
      </c>
      <c r="AU1062" s="36">
        <v>3</v>
      </c>
    </row>
    <row r="1063" spans="1:47">
      <c r="A1063" s="49">
        <v>41913.75</v>
      </c>
      <c r="B1063" s="36" t="s">
        <v>112</v>
      </c>
      <c r="C1063" s="36" t="s">
        <v>119</v>
      </c>
      <c r="D1063" s="36" t="s">
        <v>929</v>
      </c>
      <c r="E1063" s="36" t="s">
        <v>120</v>
      </c>
      <c r="F1063" s="36" t="s">
        <v>930</v>
      </c>
      <c r="G1063" s="36">
        <v>2</v>
      </c>
      <c r="H1063" s="36">
        <v>24</v>
      </c>
      <c r="I1063" s="36">
        <v>12</v>
      </c>
      <c r="J1063" s="36">
        <v>6.6150000000000002</v>
      </c>
      <c r="K1063" s="36">
        <v>2134</v>
      </c>
      <c r="L1063" s="36">
        <v>0</v>
      </c>
      <c r="M1063" s="36">
        <v>0</v>
      </c>
      <c r="N1063" s="36">
        <v>2083</v>
      </c>
      <c r="O1063" s="36">
        <v>0</v>
      </c>
      <c r="P1063" s="36">
        <v>0</v>
      </c>
      <c r="Q1063" s="36">
        <v>1006</v>
      </c>
      <c r="R1063" s="36">
        <v>876</v>
      </c>
      <c r="S1063" s="36">
        <v>129</v>
      </c>
      <c r="T1063" s="36">
        <v>12.77</v>
      </c>
      <c r="U1063" s="36">
        <v>8.66</v>
      </c>
      <c r="V1063" s="36">
        <v>87.08</v>
      </c>
      <c r="W1063" s="36">
        <v>87.08</v>
      </c>
      <c r="X1063" s="36">
        <v>1</v>
      </c>
      <c r="Y1063" s="36">
        <v>0.11</v>
      </c>
      <c r="Z1063" s="36">
        <v>69</v>
      </c>
      <c r="AA1063" s="36">
        <v>52</v>
      </c>
      <c r="AB1063" s="36">
        <v>75.36</v>
      </c>
      <c r="AC1063" s="36">
        <v>126</v>
      </c>
      <c r="AD1063" s="36">
        <v>123</v>
      </c>
      <c r="AE1063" s="36">
        <v>97.62</v>
      </c>
      <c r="AF1063" s="36">
        <v>14.3956</v>
      </c>
      <c r="AG1063" s="36">
        <v>10.2881</v>
      </c>
      <c r="AH1063" s="36">
        <v>217.62</v>
      </c>
      <c r="AI1063" s="36">
        <v>71.466970000000003</v>
      </c>
      <c r="AJ1063" s="46">
        <f t="shared" ca="1" si="17"/>
        <v>3</v>
      </c>
      <c r="AK1063" s="47">
        <v>0.10559662090813093</v>
      </c>
      <c r="AL1063" s="48">
        <v>129.97520000000003</v>
      </c>
      <c r="AM1063" s="1">
        <v>0</v>
      </c>
      <c r="AN1063" s="1">
        <v>1</v>
      </c>
      <c r="AO1063" s="1">
        <v>2</v>
      </c>
      <c r="AP1063" s="1">
        <v>0</v>
      </c>
      <c r="AQ1063" s="1">
        <v>5</v>
      </c>
      <c r="AR1063" s="36">
        <v>0</v>
      </c>
      <c r="AS1063" s="36">
        <v>1</v>
      </c>
      <c r="AT1063" s="36">
        <v>0</v>
      </c>
      <c r="AU1063" s="36">
        <v>6</v>
      </c>
    </row>
    <row r="1064" spans="1:47">
      <c r="A1064" s="49">
        <v>41913.75</v>
      </c>
      <c r="B1064" s="36" t="s">
        <v>112</v>
      </c>
      <c r="C1064" s="36" t="s">
        <v>119</v>
      </c>
      <c r="D1064" s="36" t="s">
        <v>362</v>
      </c>
      <c r="E1064" s="36" t="s">
        <v>120</v>
      </c>
      <c r="F1064" s="36" t="s">
        <v>363</v>
      </c>
      <c r="G1064" s="36">
        <v>4</v>
      </c>
      <c r="H1064" s="36">
        <v>64</v>
      </c>
      <c r="I1064" s="36">
        <v>22</v>
      </c>
      <c r="J1064" s="36">
        <v>14.9</v>
      </c>
      <c r="K1064" s="36">
        <v>1965</v>
      </c>
      <c r="L1064" s="36">
        <v>0</v>
      </c>
      <c r="M1064" s="36">
        <v>0</v>
      </c>
      <c r="N1064" s="36">
        <v>1719</v>
      </c>
      <c r="O1064" s="36">
        <v>3</v>
      </c>
      <c r="P1064" s="36">
        <v>0.17</v>
      </c>
      <c r="Q1064" s="36">
        <v>793</v>
      </c>
      <c r="R1064" s="36">
        <v>774</v>
      </c>
      <c r="S1064" s="36">
        <v>0</v>
      </c>
      <c r="T1064" s="36">
        <v>0</v>
      </c>
      <c r="U1064" s="36">
        <v>12.31</v>
      </c>
      <c r="V1064" s="36">
        <v>97.43</v>
      </c>
      <c r="W1064" s="36">
        <v>97.6</v>
      </c>
      <c r="X1064" s="36">
        <v>28</v>
      </c>
      <c r="Y1064" s="36">
        <v>3.62</v>
      </c>
      <c r="Z1064" s="36">
        <v>1343</v>
      </c>
      <c r="AA1064" s="36">
        <v>1319</v>
      </c>
      <c r="AB1064" s="36">
        <v>98.21</v>
      </c>
      <c r="AC1064" s="36">
        <v>2342</v>
      </c>
      <c r="AD1064" s="36">
        <v>2012</v>
      </c>
      <c r="AE1064" s="36">
        <v>85.91</v>
      </c>
      <c r="AF1064" s="36">
        <v>26.043099999999999</v>
      </c>
      <c r="AG1064" s="36">
        <v>25.9758</v>
      </c>
      <c r="AH1064" s="36">
        <v>174.79</v>
      </c>
      <c r="AI1064" s="36">
        <v>99.741579999999999</v>
      </c>
      <c r="AJ1064" s="46">
        <f t="shared" ca="1" si="17"/>
        <v>3</v>
      </c>
      <c r="AK1064" s="47">
        <v>1.9086571233810499</v>
      </c>
      <c r="AL1064" s="48">
        <v>20.380099999999945</v>
      </c>
      <c r="AM1064" s="1">
        <v>0</v>
      </c>
      <c r="AN1064" s="1">
        <v>0</v>
      </c>
      <c r="AO1064" s="1">
        <v>1</v>
      </c>
      <c r="AP1064" s="1">
        <v>0</v>
      </c>
      <c r="AQ1064" s="1">
        <v>0</v>
      </c>
      <c r="AR1064" s="36">
        <v>0</v>
      </c>
      <c r="AS1064" s="36">
        <v>1</v>
      </c>
      <c r="AT1064" s="36">
        <v>0</v>
      </c>
      <c r="AU1064" s="36">
        <v>6</v>
      </c>
    </row>
    <row r="1065" spans="1:47">
      <c r="A1065" s="49">
        <v>41913.75</v>
      </c>
      <c r="B1065" s="36" t="s">
        <v>112</v>
      </c>
      <c r="C1065" s="36" t="s">
        <v>23</v>
      </c>
      <c r="D1065" s="36" t="s">
        <v>810</v>
      </c>
      <c r="E1065" s="36" t="s">
        <v>115</v>
      </c>
      <c r="F1065" s="36" t="s">
        <v>811</v>
      </c>
      <c r="G1065" s="36">
        <v>2</v>
      </c>
      <c r="H1065" s="36">
        <v>24</v>
      </c>
      <c r="I1065" s="36">
        <v>12</v>
      </c>
      <c r="J1065" s="36">
        <v>6.6150000000000002</v>
      </c>
      <c r="K1065" s="36">
        <v>636</v>
      </c>
      <c r="L1065" s="36">
        <v>0</v>
      </c>
      <c r="M1065" s="36">
        <v>0</v>
      </c>
      <c r="N1065" s="36">
        <v>612</v>
      </c>
      <c r="O1065" s="36">
        <v>0</v>
      </c>
      <c r="P1065" s="36">
        <v>0</v>
      </c>
      <c r="Q1065" s="36">
        <v>214</v>
      </c>
      <c r="R1065" s="36">
        <v>213</v>
      </c>
      <c r="S1065" s="36">
        <v>0</v>
      </c>
      <c r="T1065" s="36">
        <v>0</v>
      </c>
      <c r="U1065" s="36">
        <v>46.51</v>
      </c>
      <c r="V1065" s="36">
        <v>99.53</v>
      </c>
      <c r="W1065" s="36">
        <v>99.53</v>
      </c>
      <c r="X1065" s="36">
        <v>6</v>
      </c>
      <c r="Y1065" s="36">
        <v>2.82</v>
      </c>
      <c r="Z1065" s="36">
        <v>538</v>
      </c>
      <c r="AA1065" s="36">
        <v>529</v>
      </c>
      <c r="AB1065" s="36">
        <v>98.33</v>
      </c>
      <c r="AC1065" s="36">
        <v>604</v>
      </c>
      <c r="AD1065" s="36">
        <v>566</v>
      </c>
      <c r="AE1065" s="36">
        <v>93.71</v>
      </c>
      <c r="AF1065" s="36">
        <v>3.8172000000000001</v>
      </c>
      <c r="AG1065" s="36">
        <v>0.90329999999999999</v>
      </c>
      <c r="AH1065" s="36">
        <v>57.71</v>
      </c>
      <c r="AI1065" s="36">
        <v>23.66394</v>
      </c>
      <c r="AJ1065" s="46">
        <f t="shared" ca="1" si="17"/>
        <v>3</v>
      </c>
      <c r="AK1065" s="47">
        <v>2.4</v>
      </c>
      <c r="AL1065" s="48">
        <v>1.0057999999999976</v>
      </c>
      <c r="AM1065" s="1">
        <v>0</v>
      </c>
      <c r="AN1065" s="1">
        <v>0</v>
      </c>
      <c r="AO1065" s="1">
        <v>1</v>
      </c>
      <c r="AP1065" s="1">
        <v>0</v>
      </c>
      <c r="AQ1065" s="1">
        <v>0</v>
      </c>
      <c r="AR1065" s="36">
        <v>1</v>
      </c>
      <c r="AS1065" s="36">
        <v>0</v>
      </c>
      <c r="AT1065" s="36">
        <v>1</v>
      </c>
      <c r="AU1065" s="36">
        <v>0</v>
      </c>
    </row>
    <row r="1066" spans="1:47">
      <c r="A1066" s="49">
        <v>41913.791666666664</v>
      </c>
      <c r="B1066" s="36" t="s">
        <v>112</v>
      </c>
      <c r="C1066" s="36" t="s">
        <v>23</v>
      </c>
      <c r="D1066" s="36" t="s">
        <v>122</v>
      </c>
      <c r="E1066" s="36" t="s">
        <v>115</v>
      </c>
      <c r="F1066" s="36" t="s">
        <v>812</v>
      </c>
      <c r="G1066" s="36">
        <v>3</v>
      </c>
      <c r="H1066" s="36">
        <v>40</v>
      </c>
      <c r="I1066" s="36">
        <v>18</v>
      </c>
      <c r="J1066" s="36">
        <v>11.49</v>
      </c>
      <c r="K1066" s="36">
        <v>1385</v>
      </c>
      <c r="L1066" s="36">
        <v>0</v>
      </c>
      <c r="M1066" s="36">
        <v>0</v>
      </c>
      <c r="N1066" s="36">
        <v>1307</v>
      </c>
      <c r="O1066" s="36">
        <v>0</v>
      </c>
      <c r="P1066" s="36">
        <v>0</v>
      </c>
      <c r="Q1066" s="36">
        <v>403</v>
      </c>
      <c r="R1066" s="36">
        <v>391</v>
      </c>
      <c r="S1066" s="36">
        <v>0</v>
      </c>
      <c r="T1066" s="36">
        <v>0</v>
      </c>
      <c r="U1066" s="36">
        <v>24.07</v>
      </c>
      <c r="V1066" s="36">
        <v>97.02</v>
      </c>
      <c r="W1066" s="36">
        <v>97.02</v>
      </c>
      <c r="X1066" s="36">
        <v>4</v>
      </c>
      <c r="Y1066" s="36">
        <v>1.02</v>
      </c>
      <c r="Z1066" s="36">
        <v>597</v>
      </c>
      <c r="AA1066" s="36">
        <v>424</v>
      </c>
      <c r="AB1066" s="36">
        <v>71.02</v>
      </c>
      <c r="AC1066" s="36">
        <v>804</v>
      </c>
      <c r="AD1066" s="36">
        <v>579</v>
      </c>
      <c r="AE1066" s="36">
        <v>72.010000000000005</v>
      </c>
      <c r="AF1066" s="36">
        <v>9.2864000000000004</v>
      </c>
      <c r="AG1066" s="36">
        <v>9.2821999999999996</v>
      </c>
      <c r="AH1066" s="36">
        <v>80.819999999999993</v>
      </c>
      <c r="AI1066" s="36">
        <v>99.954769999999996</v>
      </c>
      <c r="AJ1066" s="46">
        <f t="shared" ca="1" si="17"/>
        <v>3</v>
      </c>
      <c r="AK1066" s="47">
        <v>0.73260073260073255</v>
      </c>
      <c r="AL1066" s="48">
        <v>12.009400000000017</v>
      </c>
      <c r="AM1066" s="1">
        <v>0</v>
      </c>
      <c r="AN1066" s="1">
        <v>0</v>
      </c>
      <c r="AO1066" s="1">
        <v>1</v>
      </c>
      <c r="AP1066" s="1">
        <v>0</v>
      </c>
      <c r="AQ1066" s="1">
        <v>0</v>
      </c>
      <c r="AR1066" s="36">
        <v>0</v>
      </c>
      <c r="AS1066" s="36">
        <v>1</v>
      </c>
      <c r="AT1066" s="36">
        <v>3</v>
      </c>
      <c r="AU1066" s="36">
        <v>2</v>
      </c>
    </row>
    <row r="1067" spans="1:47">
      <c r="A1067" s="49">
        <v>41913.75</v>
      </c>
      <c r="B1067" s="36" t="s">
        <v>112</v>
      </c>
      <c r="C1067" s="36" t="s">
        <v>119</v>
      </c>
      <c r="D1067" s="36" t="s">
        <v>1526</v>
      </c>
      <c r="E1067" s="36" t="s">
        <v>120</v>
      </c>
      <c r="F1067" s="36" t="s">
        <v>1527</v>
      </c>
      <c r="G1067" s="36">
        <v>4</v>
      </c>
      <c r="H1067" s="36">
        <v>48</v>
      </c>
      <c r="I1067" s="36">
        <v>24</v>
      </c>
      <c r="J1067" s="36">
        <v>16.63</v>
      </c>
      <c r="K1067" s="36">
        <v>2509</v>
      </c>
      <c r="L1067" s="36">
        <v>0</v>
      </c>
      <c r="M1067" s="36">
        <v>0</v>
      </c>
      <c r="N1067" s="36">
        <v>2441</v>
      </c>
      <c r="O1067" s="36">
        <v>1</v>
      </c>
      <c r="P1067" s="36">
        <v>0.04</v>
      </c>
      <c r="Q1067" s="36">
        <v>1202</v>
      </c>
      <c r="R1067" s="36">
        <v>1172</v>
      </c>
      <c r="S1067" s="36">
        <v>0</v>
      </c>
      <c r="T1067" s="36">
        <v>0</v>
      </c>
      <c r="U1067" s="36">
        <v>8.11</v>
      </c>
      <c r="V1067" s="36">
        <v>97.46</v>
      </c>
      <c r="W1067" s="36">
        <v>97.5</v>
      </c>
      <c r="X1067" s="36">
        <v>10</v>
      </c>
      <c r="Y1067" s="36">
        <v>0.85</v>
      </c>
      <c r="Z1067" s="36">
        <v>572</v>
      </c>
      <c r="AA1067" s="36">
        <v>565</v>
      </c>
      <c r="AB1067" s="36">
        <v>98.78</v>
      </c>
      <c r="AC1067" s="36">
        <v>808</v>
      </c>
      <c r="AD1067" s="36">
        <v>794</v>
      </c>
      <c r="AE1067" s="36">
        <v>98.27</v>
      </c>
      <c r="AF1067" s="36">
        <v>20.927499999999998</v>
      </c>
      <c r="AG1067" s="36">
        <v>17.783899999999999</v>
      </c>
      <c r="AH1067" s="36">
        <v>125.84</v>
      </c>
      <c r="AI1067" s="36">
        <v>84.978610000000003</v>
      </c>
      <c r="AJ1067" s="46">
        <f t="shared" ca="1" si="17"/>
        <v>3</v>
      </c>
      <c r="AK1067" s="47">
        <v>0.7137758743754461</v>
      </c>
      <c r="AL1067" s="48">
        <v>30.530800000000077</v>
      </c>
      <c r="AM1067" s="1">
        <v>0</v>
      </c>
      <c r="AN1067" s="1">
        <v>0</v>
      </c>
      <c r="AO1067" s="1">
        <v>1</v>
      </c>
      <c r="AP1067" s="1">
        <v>0</v>
      </c>
      <c r="AQ1067" s="1">
        <v>0</v>
      </c>
      <c r="AR1067" s="36">
        <v>0</v>
      </c>
      <c r="AS1067" s="36">
        <v>1</v>
      </c>
      <c r="AT1067" s="36">
        <v>0</v>
      </c>
      <c r="AU1067" s="36">
        <v>1</v>
      </c>
    </row>
    <row r="1068" spans="1:47">
      <c r="A1068" s="49">
        <v>41913.791666666664</v>
      </c>
      <c r="B1068" s="36" t="s">
        <v>112</v>
      </c>
      <c r="C1068" s="36" t="s">
        <v>23</v>
      </c>
      <c r="D1068" s="36" t="s">
        <v>1528</v>
      </c>
      <c r="E1068" s="36" t="s">
        <v>115</v>
      </c>
      <c r="F1068" s="36" t="s">
        <v>1529</v>
      </c>
      <c r="G1068" s="36">
        <v>4</v>
      </c>
      <c r="H1068" s="36">
        <v>40</v>
      </c>
      <c r="I1068" s="36">
        <v>26</v>
      </c>
      <c r="J1068" s="36">
        <v>18.38</v>
      </c>
      <c r="K1068" s="36">
        <v>2857</v>
      </c>
      <c r="L1068" s="36">
        <v>0</v>
      </c>
      <c r="M1068" s="36">
        <v>0</v>
      </c>
      <c r="N1068" s="36">
        <v>2732</v>
      </c>
      <c r="O1068" s="36">
        <v>0</v>
      </c>
      <c r="P1068" s="36">
        <v>0</v>
      </c>
      <c r="Q1068" s="36">
        <v>1172</v>
      </c>
      <c r="R1068" s="36">
        <v>1145</v>
      </c>
      <c r="S1068" s="36">
        <v>0</v>
      </c>
      <c r="T1068" s="36">
        <v>0</v>
      </c>
      <c r="U1068" s="36">
        <v>8.34</v>
      </c>
      <c r="V1068" s="36">
        <v>97.7</v>
      </c>
      <c r="W1068" s="36">
        <v>97.7</v>
      </c>
      <c r="X1068" s="36">
        <v>3</v>
      </c>
      <c r="Y1068" s="36">
        <v>0.26</v>
      </c>
      <c r="Z1068" s="36">
        <v>543</v>
      </c>
      <c r="AA1068" s="36">
        <v>536</v>
      </c>
      <c r="AB1068" s="36">
        <v>98.71</v>
      </c>
      <c r="AC1068" s="36">
        <v>786</v>
      </c>
      <c r="AD1068" s="36">
        <v>705</v>
      </c>
      <c r="AE1068" s="36">
        <v>89.69</v>
      </c>
      <c r="AF1068" s="36">
        <v>24.476400000000002</v>
      </c>
      <c r="AG1068" s="36">
        <v>24.283300000000001</v>
      </c>
      <c r="AH1068" s="36">
        <v>133.16999999999999</v>
      </c>
      <c r="AI1068" s="36">
        <v>99.211070000000007</v>
      </c>
      <c r="AJ1068" s="46">
        <f t="shared" ca="1" si="17"/>
        <v>3</v>
      </c>
      <c r="AK1068" s="47">
        <v>0.22831050228310501</v>
      </c>
      <c r="AL1068" s="48">
        <v>26.955999999999968</v>
      </c>
      <c r="AM1068" s="1">
        <v>0</v>
      </c>
      <c r="AN1068" s="1">
        <v>0</v>
      </c>
      <c r="AO1068" s="1">
        <v>1</v>
      </c>
      <c r="AP1068" s="1">
        <v>0</v>
      </c>
      <c r="AQ1068" s="1">
        <v>0</v>
      </c>
      <c r="AR1068" s="36">
        <v>0</v>
      </c>
      <c r="AS1068" s="36">
        <v>1</v>
      </c>
      <c r="AT1068" s="36">
        <v>0</v>
      </c>
      <c r="AU1068" s="36">
        <v>1</v>
      </c>
    </row>
    <row r="1069" spans="1:47">
      <c r="A1069" s="49">
        <v>41913.75</v>
      </c>
      <c r="B1069" s="36" t="s">
        <v>112</v>
      </c>
      <c r="C1069" s="36" t="s">
        <v>23</v>
      </c>
      <c r="D1069" s="36" t="s">
        <v>369</v>
      </c>
      <c r="E1069" s="36" t="s">
        <v>115</v>
      </c>
      <c r="F1069" s="36" t="s">
        <v>370</v>
      </c>
      <c r="G1069" s="36">
        <v>2</v>
      </c>
      <c r="H1069" s="36">
        <v>24</v>
      </c>
      <c r="I1069" s="36">
        <v>12</v>
      </c>
      <c r="J1069" s="36">
        <v>6.6150000000000002</v>
      </c>
      <c r="K1069" s="36">
        <v>1915</v>
      </c>
      <c r="L1069" s="36">
        <v>0</v>
      </c>
      <c r="M1069" s="36">
        <v>0</v>
      </c>
      <c r="N1069" s="36">
        <v>1833</v>
      </c>
      <c r="O1069" s="36">
        <v>1</v>
      </c>
      <c r="P1069" s="36">
        <v>0.05</v>
      </c>
      <c r="Q1069" s="36">
        <v>728</v>
      </c>
      <c r="R1069" s="36">
        <v>706</v>
      </c>
      <c r="S1069" s="36">
        <v>0</v>
      </c>
      <c r="T1069" s="36">
        <v>0</v>
      </c>
      <c r="U1069" s="36">
        <v>13.32</v>
      </c>
      <c r="V1069" s="36">
        <v>96.93</v>
      </c>
      <c r="W1069" s="36">
        <v>96.98</v>
      </c>
      <c r="X1069" s="36">
        <v>4</v>
      </c>
      <c r="Y1069" s="36">
        <v>0.56999999999999995</v>
      </c>
      <c r="Z1069" s="36">
        <v>1149</v>
      </c>
      <c r="AA1069" s="36">
        <v>1124</v>
      </c>
      <c r="AB1069" s="36">
        <v>97.82</v>
      </c>
      <c r="AC1069" s="36">
        <v>1360</v>
      </c>
      <c r="AD1069" s="36">
        <v>1231</v>
      </c>
      <c r="AE1069" s="36">
        <v>90.51</v>
      </c>
      <c r="AF1069" s="36">
        <v>8.2288999999999994</v>
      </c>
      <c r="AG1069" s="36">
        <v>7.4905999999999997</v>
      </c>
      <c r="AH1069" s="36">
        <v>124.4</v>
      </c>
      <c r="AI1069" s="36">
        <v>91.027959999999993</v>
      </c>
      <c r="AJ1069" s="46">
        <f t="shared" ca="1" si="17"/>
        <v>3</v>
      </c>
      <c r="AK1069" s="47">
        <v>0.49200492004920049</v>
      </c>
      <c r="AL1069" s="48">
        <v>22.349599999999949</v>
      </c>
      <c r="AM1069" s="1">
        <v>0</v>
      </c>
      <c r="AN1069" s="1">
        <v>0</v>
      </c>
      <c r="AO1069" s="1">
        <v>1</v>
      </c>
      <c r="AP1069" s="1">
        <v>0</v>
      </c>
      <c r="AQ1069" s="1">
        <v>0</v>
      </c>
      <c r="AR1069" s="36">
        <v>0</v>
      </c>
      <c r="AS1069" s="36">
        <v>1</v>
      </c>
      <c r="AT1069" s="36">
        <v>0</v>
      </c>
      <c r="AU1069" s="36">
        <v>5</v>
      </c>
    </row>
    <row r="1070" spans="1:47">
      <c r="A1070" s="49">
        <v>41913.833333333336</v>
      </c>
      <c r="B1070" s="36" t="s">
        <v>112</v>
      </c>
      <c r="C1070" s="36" t="s">
        <v>23</v>
      </c>
      <c r="D1070" s="36" t="s">
        <v>1530</v>
      </c>
      <c r="E1070" s="36" t="s">
        <v>115</v>
      </c>
      <c r="F1070" s="36" t="s">
        <v>1531</v>
      </c>
      <c r="G1070" s="36">
        <v>3</v>
      </c>
      <c r="H1070" s="36">
        <v>30</v>
      </c>
      <c r="I1070" s="36">
        <v>18</v>
      </c>
      <c r="J1070" s="36">
        <v>11.49</v>
      </c>
      <c r="K1070" s="36">
        <v>619</v>
      </c>
      <c r="L1070" s="36">
        <v>1</v>
      </c>
      <c r="M1070" s="36">
        <v>0.16</v>
      </c>
      <c r="N1070" s="36">
        <v>602</v>
      </c>
      <c r="O1070" s="36">
        <v>1</v>
      </c>
      <c r="P1070" s="36">
        <v>0.17</v>
      </c>
      <c r="Q1070" s="36">
        <v>234</v>
      </c>
      <c r="R1070" s="36">
        <v>233</v>
      </c>
      <c r="S1070" s="36">
        <v>0</v>
      </c>
      <c r="T1070" s="36">
        <v>0</v>
      </c>
      <c r="U1070" s="36">
        <v>42.55</v>
      </c>
      <c r="V1070" s="36">
        <v>99.41</v>
      </c>
      <c r="W1070" s="36">
        <v>99.57</v>
      </c>
      <c r="X1070" s="36">
        <v>10</v>
      </c>
      <c r="Y1070" s="36">
        <v>4.29</v>
      </c>
      <c r="Z1070" s="36">
        <v>289</v>
      </c>
      <c r="AA1070" s="36">
        <v>241</v>
      </c>
      <c r="AB1070" s="36">
        <v>83.39</v>
      </c>
      <c r="AC1070" s="36">
        <v>454</v>
      </c>
      <c r="AD1070" s="36">
        <v>451</v>
      </c>
      <c r="AE1070" s="36">
        <v>99.34</v>
      </c>
      <c r="AF1070" s="36">
        <v>11.9419</v>
      </c>
      <c r="AG1070" s="36">
        <v>11.7658</v>
      </c>
      <c r="AH1070" s="36">
        <v>103.93</v>
      </c>
      <c r="AI1070" s="36">
        <v>98.525360000000006</v>
      </c>
      <c r="AJ1070" s="46">
        <f t="shared" ca="1" si="17"/>
        <v>3</v>
      </c>
      <c r="AK1070" s="47">
        <v>2.2573363431151243</v>
      </c>
      <c r="AL1070" s="48">
        <v>1.380600000000008</v>
      </c>
      <c r="AM1070" s="1">
        <v>0</v>
      </c>
      <c r="AN1070" s="1">
        <v>0</v>
      </c>
      <c r="AO1070" s="1">
        <v>1</v>
      </c>
      <c r="AP1070" s="1">
        <v>0</v>
      </c>
      <c r="AQ1070" s="1">
        <v>0</v>
      </c>
      <c r="AR1070" s="36">
        <v>1</v>
      </c>
      <c r="AS1070" s="36">
        <v>0</v>
      </c>
      <c r="AT1070" s="36">
        <v>1</v>
      </c>
      <c r="AU1070" s="36">
        <v>0</v>
      </c>
    </row>
    <row r="1071" spans="1:47">
      <c r="A1071" s="49">
        <v>41913.791666666664</v>
      </c>
      <c r="B1071" s="36" t="s">
        <v>112</v>
      </c>
      <c r="C1071" s="36" t="s">
        <v>23</v>
      </c>
      <c r="D1071" s="36" t="s">
        <v>122</v>
      </c>
      <c r="E1071" s="36" t="s">
        <v>115</v>
      </c>
      <c r="F1071" s="36" t="s">
        <v>16</v>
      </c>
      <c r="G1071" s="36">
        <v>2</v>
      </c>
      <c r="H1071" s="36">
        <v>24</v>
      </c>
      <c r="I1071" s="36">
        <v>12</v>
      </c>
      <c r="J1071" s="36">
        <v>6.6150000000000002</v>
      </c>
      <c r="K1071" s="36">
        <v>886</v>
      </c>
      <c r="L1071" s="36">
        <v>0</v>
      </c>
      <c r="M1071" s="36">
        <v>0</v>
      </c>
      <c r="N1071" s="36">
        <v>785</v>
      </c>
      <c r="O1071" s="36">
        <v>0</v>
      </c>
      <c r="P1071" s="36">
        <v>0</v>
      </c>
      <c r="Q1071" s="36">
        <v>246</v>
      </c>
      <c r="R1071" s="36">
        <v>246</v>
      </c>
      <c r="S1071" s="36">
        <v>0</v>
      </c>
      <c r="T1071" s="36">
        <v>0</v>
      </c>
      <c r="U1071" s="36">
        <v>40.65</v>
      </c>
      <c r="V1071" s="36">
        <v>100</v>
      </c>
      <c r="W1071" s="36">
        <v>100</v>
      </c>
      <c r="X1071" s="36">
        <v>10</v>
      </c>
      <c r="Y1071" s="36">
        <v>4.07</v>
      </c>
      <c r="Z1071" s="36">
        <v>694</v>
      </c>
      <c r="AA1071" s="36">
        <v>451</v>
      </c>
      <c r="AB1071" s="36">
        <v>64.989999999999995</v>
      </c>
      <c r="AC1071" s="36">
        <v>692</v>
      </c>
      <c r="AD1071" s="36">
        <v>515</v>
      </c>
      <c r="AE1071" s="36">
        <v>74.42</v>
      </c>
      <c r="AF1071" s="36">
        <v>4.5814000000000004</v>
      </c>
      <c r="AG1071" s="36">
        <v>2.6353</v>
      </c>
      <c r="AH1071" s="36">
        <v>69.260000000000005</v>
      </c>
      <c r="AI1071" s="36">
        <v>57.521720000000002</v>
      </c>
      <c r="AJ1071" s="46">
        <f t="shared" ca="1" si="17"/>
        <v>3</v>
      </c>
      <c r="AK1071" s="47">
        <v>3.225806451612903</v>
      </c>
      <c r="AL1071" s="48">
        <v>0</v>
      </c>
      <c r="AM1071" s="1">
        <v>0</v>
      </c>
      <c r="AN1071" s="1">
        <v>0</v>
      </c>
      <c r="AO1071" s="1">
        <v>1</v>
      </c>
      <c r="AP1071" s="1">
        <v>2</v>
      </c>
      <c r="AQ1071" s="1">
        <v>0</v>
      </c>
      <c r="AR1071" s="36">
        <v>1</v>
      </c>
      <c r="AS1071" s="36">
        <v>0</v>
      </c>
      <c r="AT1071" s="36">
        <v>7</v>
      </c>
      <c r="AU1071" s="36">
        <v>0</v>
      </c>
    </row>
    <row r="1072" spans="1:47">
      <c r="A1072" s="49">
        <v>41913.791666666664</v>
      </c>
      <c r="B1072" s="36" t="s">
        <v>112</v>
      </c>
      <c r="C1072" s="36" t="s">
        <v>23</v>
      </c>
      <c r="D1072" s="36" t="s">
        <v>651</v>
      </c>
      <c r="E1072" s="36" t="s">
        <v>115</v>
      </c>
      <c r="F1072" s="36" t="s">
        <v>22</v>
      </c>
      <c r="G1072" s="36">
        <v>2</v>
      </c>
      <c r="H1072" s="36">
        <v>24</v>
      </c>
      <c r="I1072" s="36">
        <v>12</v>
      </c>
      <c r="J1072" s="36">
        <v>6.6150000000000002</v>
      </c>
      <c r="K1072" s="36">
        <v>1783</v>
      </c>
      <c r="L1072" s="36">
        <v>0</v>
      </c>
      <c r="M1072" s="36">
        <v>0</v>
      </c>
      <c r="N1072" s="36">
        <v>1728</v>
      </c>
      <c r="O1072" s="36">
        <v>0</v>
      </c>
      <c r="P1072" s="36">
        <v>0</v>
      </c>
      <c r="Q1072" s="36">
        <v>668</v>
      </c>
      <c r="R1072" s="36">
        <v>646</v>
      </c>
      <c r="S1072" s="36">
        <v>0</v>
      </c>
      <c r="T1072" s="36">
        <v>0</v>
      </c>
      <c r="U1072" s="36">
        <v>14.48</v>
      </c>
      <c r="V1072" s="36">
        <v>96.71</v>
      </c>
      <c r="W1072" s="36">
        <v>96.71</v>
      </c>
      <c r="X1072" s="36">
        <v>6</v>
      </c>
      <c r="Y1072" s="36">
        <v>0.93</v>
      </c>
      <c r="Z1072" s="36">
        <v>1649</v>
      </c>
      <c r="AA1072" s="36">
        <v>1641</v>
      </c>
      <c r="AB1072" s="36">
        <v>99.51</v>
      </c>
      <c r="AC1072" s="36">
        <v>1745</v>
      </c>
      <c r="AD1072" s="36">
        <v>1651</v>
      </c>
      <c r="AE1072" s="36">
        <v>94.61</v>
      </c>
      <c r="AF1072" s="36">
        <v>11.093299999999999</v>
      </c>
      <c r="AG1072" s="36">
        <v>11.0853</v>
      </c>
      <c r="AH1072" s="36">
        <v>167.7</v>
      </c>
      <c r="AI1072" s="36">
        <v>99.927890000000005</v>
      </c>
      <c r="AJ1072" s="46">
        <f t="shared" ca="1" si="17"/>
        <v>3</v>
      </c>
      <c r="AK1072" s="47">
        <v>0.91463414634146334</v>
      </c>
      <c r="AL1072" s="48">
        <v>21.977200000000042</v>
      </c>
      <c r="AM1072" s="1">
        <v>0</v>
      </c>
      <c r="AN1072" s="1">
        <v>0</v>
      </c>
      <c r="AO1072" s="1">
        <v>1</v>
      </c>
      <c r="AP1072" s="1">
        <v>0</v>
      </c>
      <c r="AQ1072" s="1">
        <v>1</v>
      </c>
      <c r="AR1072" s="36">
        <v>0</v>
      </c>
      <c r="AS1072" s="36">
        <v>1</v>
      </c>
      <c r="AT1072" s="36">
        <v>0</v>
      </c>
      <c r="AU1072" s="36">
        <v>7</v>
      </c>
    </row>
    <row r="1073" spans="1:47">
      <c r="A1073" s="49">
        <v>41913.75</v>
      </c>
      <c r="B1073" s="36" t="s">
        <v>112</v>
      </c>
      <c r="C1073" s="36" t="s">
        <v>23</v>
      </c>
      <c r="D1073" s="36" t="s">
        <v>369</v>
      </c>
      <c r="E1073" s="36" t="s">
        <v>115</v>
      </c>
      <c r="F1073" s="36" t="s">
        <v>642</v>
      </c>
      <c r="G1073" s="36">
        <v>2</v>
      </c>
      <c r="H1073" s="36">
        <v>24</v>
      </c>
      <c r="I1073" s="36">
        <v>12</v>
      </c>
      <c r="J1073" s="36">
        <v>6.6150000000000002</v>
      </c>
      <c r="K1073" s="36">
        <v>1666</v>
      </c>
      <c r="L1073" s="36">
        <v>0</v>
      </c>
      <c r="M1073" s="36">
        <v>0</v>
      </c>
      <c r="N1073" s="36">
        <v>1565</v>
      </c>
      <c r="O1073" s="36">
        <v>1</v>
      </c>
      <c r="P1073" s="36">
        <v>0.06</v>
      </c>
      <c r="Q1073" s="36">
        <v>540</v>
      </c>
      <c r="R1073" s="36">
        <v>525</v>
      </c>
      <c r="S1073" s="36">
        <v>0</v>
      </c>
      <c r="T1073" s="36">
        <v>0</v>
      </c>
      <c r="U1073" s="36">
        <v>18</v>
      </c>
      <c r="V1073" s="36">
        <v>97.16</v>
      </c>
      <c r="W1073" s="36">
        <v>97.22</v>
      </c>
      <c r="X1073" s="36">
        <v>7</v>
      </c>
      <c r="Y1073" s="36">
        <v>1.33</v>
      </c>
      <c r="Z1073" s="36">
        <v>1918</v>
      </c>
      <c r="AA1073" s="36">
        <v>1879</v>
      </c>
      <c r="AB1073" s="36">
        <v>97.97</v>
      </c>
      <c r="AC1073" s="36">
        <v>2310</v>
      </c>
      <c r="AD1073" s="36">
        <v>2181</v>
      </c>
      <c r="AE1073" s="36">
        <v>94.42</v>
      </c>
      <c r="AF1073" s="36">
        <v>10.761699999999999</v>
      </c>
      <c r="AG1073" s="36">
        <v>10.7447</v>
      </c>
      <c r="AH1073" s="36">
        <v>162.69</v>
      </c>
      <c r="AI1073" s="36">
        <v>99.842039999999997</v>
      </c>
      <c r="AJ1073" s="46">
        <f t="shared" ca="1" si="17"/>
        <v>3</v>
      </c>
      <c r="AK1073" s="47">
        <v>0.84643288996372434</v>
      </c>
      <c r="AL1073" s="48">
        <v>15.336000000000018</v>
      </c>
      <c r="AM1073" s="1">
        <v>0</v>
      </c>
      <c r="AN1073" s="1">
        <v>0</v>
      </c>
      <c r="AO1073" s="1">
        <v>1</v>
      </c>
      <c r="AP1073" s="1">
        <v>0</v>
      </c>
      <c r="AQ1073" s="1">
        <v>0</v>
      </c>
      <c r="AR1073" s="36">
        <v>0</v>
      </c>
      <c r="AS1073" s="36">
        <v>1</v>
      </c>
      <c r="AT1073" s="36">
        <v>0</v>
      </c>
      <c r="AU1073" s="36">
        <v>7</v>
      </c>
    </row>
    <row r="1074" spans="1:47">
      <c r="A1074" s="49">
        <v>41913.791666666664</v>
      </c>
      <c r="B1074" s="36" t="s">
        <v>112</v>
      </c>
      <c r="C1074" s="36" t="s">
        <v>23</v>
      </c>
      <c r="D1074" s="36" t="s">
        <v>349</v>
      </c>
      <c r="E1074" s="36" t="s">
        <v>115</v>
      </c>
      <c r="F1074" s="36" t="s">
        <v>652</v>
      </c>
      <c r="G1074" s="36">
        <v>2</v>
      </c>
      <c r="H1074" s="36">
        <v>24</v>
      </c>
      <c r="I1074" s="36">
        <v>12</v>
      </c>
      <c r="J1074" s="36">
        <v>6.6150000000000002</v>
      </c>
      <c r="K1074" s="36">
        <v>2911</v>
      </c>
      <c r="L1074" s="36">
        <v>0</v>
      </c>
      <c r="M1074" s="36">
        <v>0</v>
      </c>
      <c r="N1074" s="36">
        <v>2695</v>
      </c>
      <c r="O1074" s="36">
        <v>2</v>
      </c>
      <c r="P1074" s="36">
        <v>7.0000000000000007E-2</v>
      </c>
      <c r="Q1074" s="36">
        <v>1070</v>
      </c>
      <c r="R1074" s="36">
        <v>1030</v>
      </c>
      <c r="S1074" s="36">
        <v>0</v>
      </c>
      <c r="T1074" s="36">
        <v>0</v>
      </c>
      <c r="U1074" s="36">
        <v>9</v>
      </c>
      <c r="V1074" s="36">
        <v>96.19</v>
      </c>
      <c r="W1074" s="36">
        <v>96.26</v>
      </c>
      <c r="X1074" s="36">
        <v>8</v>
      </c>
      <c r="Y1074" s="36">
        <v>0.78</v>
      </c>
      <c r="Z1074" s="36">
        <v>2897</v>
      </c>
      <c r="AA1074" s="36">
        <v>2866</v>
      </c>
      <c r="AB1074" s="36">
        <v>98.93</v>
      </c>
      <c r="AC1074" s="36">
        <v>3039</v>
      </c>
      <c r="AD1074" s="36">
        <v>2906</v>
      </c>
      <c r="AE1074" s="36">
        <v>95.62</v>
      </c>
      <c r="AF1074" s="36">
        <v>9.8581000000000003</v>
      </c>
      <c r="AG1074" s="36">
        <v>9.7789000000000001</v>
      </c>
      <c r="AH1074" s="36">
        <v>149.03</v>
      </c>
      <c r="AI1074" s="36">
        <v>99.196600000000004</v>
      </c>
      <c r="AJ1074" s="46">
        <f t="shared" ca="1" si="17"/>
        <v>3</v>
      </c>
      <c r="AK1074" s="47">
        <v>0.74766355140186924</v>
      </c>
      <c r="AL1074" s="48">
        <v>40.767000000000024</v>
      </c>
      <c r="AM1074" s="1">
        <v>0</v>
      </c>
      <c r="AN1074" s="1">
        <v>0</v>
      </c>
      <c r="AO1074" s="1">
        <v>1</v>
      </c>
      <c r="AP1074" s="1">
        <v>0</v>
      </c>
      <c r="AQ1074" s="1">
        <v>1</v>
      </c>
      <c r="AR1074" s="36">
        <v>0</v>
      </c>
      <c r="AS1074" s="36">
        <v>1</v>
      </c>
      <c r="AT1074" s="36">
        <v>0</v>
      </c>
      <c r="AU1074" s="36">
        <v>7</v>
      </c>
    </row>
    <row r="1075" spans="1:47">
      <c r="A1075" s="49">
        <v>41913.75</v>
      </c>
      <c r="B1075" s="36" t="s">
        <v>112</v>
      </c>
      <c r="C1075" s="36" t="s">
        <v>113</v>
      </c>
      <c r="D1075" s="36" t="s">
        <v>931</v>
      </c>
      <c r="E1075" s="36" t="s">
        <v>116</v>
      </c>
      <c r="F1075" s="36" t="s">
        <v>932</v>
      </c>
      <c r="G1075" s="36">
        <v>3</v>
      </c>
      <c r="H1075" s="36">
        <v>40</v>
      </c>
      <c r="I1075" s="36">
        <v>18</v>
      </c>
      <c r="J1075" s="36">
        <v>11.49</v>
      </c>
      <c r="K1075" s="36">
        <v>4989</v>
      </c>
      <c r="L1075" s="36">
        <v>15</v>
      </c>
      <c r="M1075" s="36">
        <v>0.3</v>
      </c>
      <c r="N1075" s="36">
        <v>4421</v>
      </c>
      <c r="O1075" s="36">
        <v>0</v>
      </c>
      <c r="P1075" s="36">
        <v>0</v>
      </c>
      <c r="Q1075" s="36">
        <v>1243</v>
      </c>
      <c r="R1075" s="36">
        <v>1120</v>
      </c>
      <c r="S1075" s="36">
        <v>116</v>
      </c>
      <c r="T1075" s="36">
        <v>9.32</v>
      </c>
      <c r="U1075" s="36">
        <v>7.25</v>
      </c>
      <c r="V1075" s="36">
        <v>90.1</v>
      </c>
      <c r="W1075" s="36">
        <v>90.1</v>
      </c>
      <c r="X1075" s="36">
        <v>2</v>
      </c>
      <c r="Y1075" s="36">
        <v>0.18</v>
      </c>
      <c r="Z1075" s="36">
        <v>1075</v>
      </c>
      <c r="AA1075" s="36">
        <v>926</v>
      </c>
      <c r="AB1075" s="36">
        <v>86.14</v>
      </c>
      <c r="AC1075" s="36">
        <v>1285</v>
      </c>
      <c r="AD1075" s="36">
        <v>1243</v>
      </c>
      <c r="AE1075" s="36">
        <v>96.73</v>
      </c>
      <c r="AF1075" s="36">
        <v>19.3569</v>
      </c>
      <c r="AG1075" s="36">
        <v>19.296399999999998</v>
      </c>
      <c r="AH1075" s="36">
        <v>168.47</v>
      </c>
      <c r="AI1075" s="36">
        <v>99.687449999999998</v>
      </c>
      <c r="AJ1075" s="46">
        <f t="shared" ca="1" si="17"/>
        <v>3</v>
      </c>
      <c r="AK1075" s="47">
        <v>0.13917884481558804</v>
      </c>
      <c r="AL1075" s="48">
        <v>123.05700000000006</v>
      </c>
      <c r="AM1075" s="1">
        <v>0</v>
      </c>
      <c r="AN1075" s="1">
        <v>1</v>
      </c>
      <c r="AO1075" s="1">
        <v>2</v>
      </c>
      <c r="AP1075" s="1">
        <v>0</v>
      </c>
      <c r="AQ1075" s="1">
        <v>1</v>
      </c>
      <c r="AR1075" s="36">
        <v>0</v>
      </c>
      <c r="AS1075" s="36">
        <v>1</v>
      </c>
      <c r="AT1075" s="36">
        <v>0</v>
      </c>
      <c r="AU1075" s="36">
        <v>3</v>
      </c>
    </row>
    <row r="1076" spans="1:47">
      <c r="A1076" s="49">
        <v>41913.75</v>
      </c>
      <c r="B1076" s="36" t="s">
        <v>112</v>
      </c>
      <c r="C1076" s="36" t="s">
        <v>23</v>
      </c>
      <c r="D1076" s="36" t="s">
        <v>122</v>
      </c>
      <c r="E1076" s="36" t="s">
        <v>115</v>
      </c>
      <c r="F1076" s="36" t="s">
        <v>214</v>
      </c>
      <c r="G1076" s="36">
        <v>2</v>
      </c>
      <c r="H1076" s="36">
        <v>24</v>
      </c>
      <c r="I1076" s="36">
        <v>12</v>
      </c>
      <c r="J1076" s="36">
        <v>6.6150000000000002</v>
      </c>
      <c r="K1076" s="36">
        <v>1295</v>
      </c>
      <c r="L1076" s="36">
        <v>0</v>
      </c>
      <c r="M1076" s="36">
        <v>0</v>
      </c>
      <c r="N1076" s="36">
        <v>1138</v>
      </c>
      <c r="O1076" s="36">
        <v>0</v>
      </c>
      <c r="P1076" s="36">
        <v>0</v>
      </c>
      <c r="Q1076" s="36">
        <v>373</v>
      </c>
      <c r="R1076" s="36">
        <v>373</v>
      </c>
      <c r="S1076" s="36">
        <v>0</v>
      </c>
      <c r="T1076" s="36">
        <v>0</v>
      </c>
      <c r="U1076" s="36">
        <v>26.81</v>
      </c>
      <c r="V1076" s="36">
        <v>100</v>
      </c>
      <c r="W1076" s="36">
        <v>100</v>
      </c>
      <c r="X1076" s="36">
        <v>14</v>
      </c>
      <c r="Y1076" s="36">
        <v>3.75</v>
      </c>
      <c r="Z1076" s="36">
        <v>649</v>
      </c>
      <c r="AA1076" s="36">
        <v>449</v>
      </c>
      <c r="AB1076" s="36">
        <v>69.180000000000007</v>
      </c>
      <c r="AC1076" s="36">
        <v>689</v>
      </c>
      <c r="AD1076" s="36">
        <v>453</v>
      </c>
      <c r="AE1076" s="36">
        <v>65.75</v>
      </c>
      <c r="AF1076" s="36">
        <v>4.2668999999999997</v>
      </c>
      <c r="AG1076" s="36">
        <v>1.9643999999999999</v>
      </c>
      <c r="AH1076" s="36">
        <v>64.5</v>
      </c>
      <c r="AI1076" s="36">
        <v>46.038110000000003</v>
      </c>
      <c r="AJ1076" s="46">
        <f t="shared" ca="1" si="17"/>
        <v>3</v>
      </c>
      <c r="AK1076" s="47">
        <v>3.7135278514588856</v>
      </c>
      <c r="AL1076" s="48">
        <v>0</v>
      </c>
      <c r="AM1076" s="1">
        <v>0</v>
      </c>
      <c r="AN1076" s="1">
        <v>0</v>
      </c>
      <c r="AO1076" s="1">
        <v>1</v>
      </c>
      <c r="AP1076" s="1">
        <v>2</v>
      </c>
      <c r="AQ1076" s="1">
        <v>0</v>
      </c>
      <c r="AR1076" s="36">
        <v>1</v>
      </c>
      <c r="AS1076" s="36">
        <v>0</v>
      </c>
      <c r="AT1076" s="36">
        <v>7</v>
      </c>
      <c r="AU1076" s="36">
        <v>0</v>
      </c>
    </row>
    <row r="1077" spans="1:47">
      <c r="A1077" s="49">
        <v>41913.791666666664</v>
      </c>
      <c r="B1077" s="36" t="s">
        <v>112</v>
      </c>
      <c r="C1077" s="36" t="s">
        <v>23</v>
      </c>
      <c r="D1077" s="36" t="s">
        <v>410</v>
      </c>
      <c r="E1077" s="36" t="s">
        <v>115</v>
      </c>
      <c r="F1077" s="36" t="s">
        <v>411</v>
      </c>
      <c r="G1077" s="36">
        <v>2</v>
      </c>
      <c r="H1077" s="36">
        <v>24</v>
      </c>
      <c r="I1077" s="36">
        <v>12</v>
      </c>
      <c r="J1077" s="36">
        <v>6.6150000000000002</v>
      </c>
      <c r="K1077" s="36">
        <v>1883</v>
      </c>
      <c r="L1077" s="36">
        <v>0</v>
      </c>
      <c r="M1077" s="36">
        <v>0</v>
      </c>
      <c r="N1077" s="36">
        <v>1803</v>
      </c>
      <c r="O1077" s="36">
        <v>0</v>
      </c>
      <c r="P1077" s="36">
        <v>0</v>
      </c>
      <c r="Q1077" s="36">
        <v>736</v>
      </c>
      <c r="R1077" s="36">
        <v>716</v>
      </c>
      <c r="S1077" s="36">
        <v>0</v>
      </c>
      <c r="T1077" s="36">
        <v>0</v>
      </c>
      <c r="U1077" s="36">
        <v>13.22</v>
      </c>
      <c r="V1077" s="36">
        <v>97.28</v>
      </c>
      <c r="W1077" s="36">
        <v>97.28</v>
      </c>
      <c r="X1077" s="36">
        <v>8</v>
      </c>
      <c r="Y1077" s="36">
        <v>1.1200000000000001</v>
      </c>
      <c r="Z1077" s="36">
        <v>676</v>
      </c>
      <c r="AA1077" s="36">
        <v>674</v>
      </c>
      <c r="AB1077" s="36">
        <v>99.7</v>
      </c>
      <c r="AC1077" s="36">
        <v>869</v>
      </c>
      <c r="AD1077" s="36">
        <v>848</v>
      </c>
      <c r="AE1077" s="36">
        <v>97.58</v>
      </c>
      <c r="AF1077" s="36">
        <v>10.0647</v>
      </c>
      <c r="AG1077" s="36">
        <v>9.4010999999999996</v>
      </c>
      <c r="AH1077" s="36">
        <v>152.15</v>
      </c>
      <c r="AI1077" s="36">
        <v>93.406660000000002</v>
      </c>
      <c r="AJ1077" s="46">
        <f t="shared" ca="1" si="17"/>
        <v>3</v>
      </c>
      <c r="AK1077" s="47">
        <v>0.89887640449438211</v>
      </c>
      <c r="AL1077" s="48">
        <v>20.019199999999991</v>
      </c>
      <c r="AM1077" s="1">
        <v>0</v>
      </c>
      <c r="AN1077" s="1">
        <v>0</v>
      </c>
      <c r="AO1077" s="1">
        <v>1</v>
      </c>
      <c r="AP1077" s="1">
        <v>0</v>
      </c>
      <c r="AQ1077" s="1">
        <v>0</v>
      </c>
      <c r="AR1077" s="36">
        <v>0</v>
      </c>
      <c r="AS1077" s="36">
        <v>1</v>
      </c>
      <c r="AT1077" s="36">
        <v>1</v>
      </c>
      <c r="AU1077" s="36">
        <v>6</v>
      </c>
    </row>
    <row r="1078" spans="1:47">
      <c r="A1078" s="49">
        <v>41913.75</v>
      </c>
      <c r="B1078" s="36" t="s">
        <v>112</v>
      </c>
      <c r="C1078" s="36" t="s">
        <v>23</v>
      </c>
      <c r="D1078" s="36" t="s">
        <v>349</v>
      </c>
      <c r="E1078" s="36" t="s">
        <v>115</v>
      </c>
      <c r="F1078" s="36" t="s">
        <v>350</v>
      </c>
      <c r="G1078" s="36">
        <v>2</v>
      </c>
      <c r="H1078" s="36">
        <v>24</v>
      </c>
      <c r="I1078" s="36">
        <v>12</v>
      </c>
      <c r="J1078" s="36">
        <v>6.6150000000000002</v>
      </c>
      <c r="K1078" s="36">
        <v>3790</v>
      </c>
      <c r="L1078" s="36">
        <v>0</v>
      </c>
      <c r="M1078" s="36">
        <v>0</v>
      </c>
      <c r="N1078" s="36">
        <v>3472</v>
      </c>
      <c r="O1078" s="36">
        <v>1</v>
      </c>
      <c r="P1078" s="36">
        <v>0.03</v>
      </c>
      <c r="Q1078" s="36">
        <v>1242</v>
      </c>
      <c r="R1078" s="36">
        <v>1212</v>
      </c>
      <c r="S1078" s="36">
        <v>0</v>
      </c>
      <c r="T1078" s="36">
        <v>0</v>
      </c>
      <c r="U1078" s="36">
        <v>7.86</v>
      </c>
      <c r="V1078" s="36">
        <v>97.56</v>
      </c>
      <c r="W1078" s="36">
        <v>97.58</v>
      </c>
      <c r="X1078" s="36">
        <v>7</v>
      </c>
      <c r="Y1078" s="36">
        <v>0.57999999999999996</v>
      </c>
      <c r="Z1078" s="36">
        <v>1796</v>
      </c>
      <c r="AA1078" s="36">
        <v>1770</v>
      </c>
      <c r="AB1078" s="36">
        <v>98.55</v>
      </c>
      <c r="AC1078" s="36">
        <v>1923</v>
      </c>
      <c r="AD1078" s="36">
        <v>1840</v>
      </c>
      <c r="AE1078" s="36">
        <v>95.68</v>
      </c>
      <c r="AF1078" s="36">
        <v>13.8139</v>
      </c>
      <c r="AG1078" s="36">
        <v>13.750299999999999</v>
      </c>
      <c r="AH1078" s="36">
        <v>208.83</v>
      </c>
      <c r="AI1078" s="36">
        <v>99.539599999999993</v>
      </c>
      <c r="AJ1078" s="46">
        <f t="shared" ca="1" si="17"/>
        <v>3</v>
      </c>
      <c r="AK1078" s="47">
        <v>0.54602184087363492</v>
      </c>
      <c r="AL1078" s="48">
        <v>30.304799999999972</v>
      </c>
      <c r="AM1078" s="1">
        <v>0</v>
      </c>
      <c r="AN1078" s="1">
        <v>0</v>
      </c>
      <c r="AO1078" s="1">
        <v>1</v>
      </c>
      <c r="AP1078" s="1">
        <v>0</v>
      </c>
      <c r="AQ1078" s="1">
        <v>0</v>
      </c>
      <c r="AR1078" s="36">
        <v>0</v>
      </c>
      <c r="AS1078" s="36">
        <v>1</v>
      </c>
      <c r="AT1078" s="36">
        <v>0</v>
      </c>
      <c r="AU1078" s="36">
        <v>3</v>
      </c>
    </row>
    <row r="1079" spans="1:47">
      <c r="A1079" s="49">
        <v>41914.625</v>
      </c>
      <c r="B1079" s="36" t="s">
        <v>94</v>
      </c>
      <c r="C1079" s="36" t="s">
        <v>97</v>
      </c>
      <c r="D1079" s="36" t="s">
        <v>1164</v>
      </c>
      <c r="E1079" s="36" t="s">
        <v>96</v>
      </c>
      <c r="F1079" s="36" t="s">
        <v>1165</v>
      </c>
      <c r="G1079" s="36">
        <v>1</v>
      </c>
      <c r="H1079" s="36">
        <v>23</v>
      </c>
      <c r="I1079" s="36">
        <v>6.46</v>
      </c>
      <c r="J1079" s="36">
        <v>2.2799999999999998</v>
      </c>
      <c r="K1079" s="36">
        <v>2615</v>
      </c>
      <c r="L1079" s="36">
        <v>0</v>
      </c>
      <c r="M1079" s="36">
        <v>0</v>
      </c>
      <c r="N1079" s="36">
        <v>2615</v>
      </c>
      <c r="O1079" s="36">
        <v>20</v>
      </c>
      <c r="P1079" s="36">
        <v>0.76</v>
      </c>
      <c r="Q1079" s="36">
        <v>1710</v>
      </c>
      <c r="R1079" s="36">
        <v>1687</v>
      </c>
      <c r="S1079" s="36">
        <v>0</v>
      </c>
      <c r="T1079" s="36">
        <v>0</v>
      </c>
      <c r="U1079" s="36">
        <v>98.65</v>
      </c>
      <c r="V1079" s="36">
        <v>97.9</v>
      </c>
      <c r="W1079" s="36">
        <v>1687</v>
      </c>
      <c r="X1079" s="36">
        <v>0</v>
      </c>
      <c r="Y1079" s="36">
        <v>0</v>
      </c>
      <c r="Z1079" s="36">
        <v>312</v>
      </c>
      <c r="AA1079" s="36">
        <v>307.01</v>
      </c>
      <c r="AB1079" s="36">
        <v>98.4</v>
      </c>
      <c r="AC1079" s="36">
        <v>266</v>
      </c>
      <c r="AD1079" s="36">
        <v>257.01</v>
      </c>
      <c r="AE1079" s="36">
        <v>96.62</v>
      </c>
      <c r="AF1079" s="36">
        <v>6.53</v>
      </c>
      <c r="AG1079" s="36">
        <v>6.5</v>
      </c>
      <c r="AH1079" s="36">
        <v>286.81</v>
      </c>
      <c r="AI1079" s="36">
        <v>99.57</v>
      </c>
      <c r="AJ1079" s="46">
        <f t="shared" ca="1" si="17"/>
        <v>2</v>
      </c>
      <c r="AK1079" s="47">
        <v>0</v>
      </c>
      <c r="AL1079" s="48">
        <v>35.909999999999904</v>
      </c>
      <c r="AM1079" s="1">
        <v>0</v>
      </c>
      <c r="AN1079" s="1">
        <v>0</v>
      </c>
      <c r="AO1079" s="1">
        <v>1</v>
      </c>
      <c r="AP1079" s="1">
        <v>0</v>
      </c>
      <c r="AQ1079" s="1">
        <v>0</v>
      </c>
      <c r="AR1079" s="36">
        <v>0</v>
      </c>
      <c r="AS1079" s="36">
        <v>1</v>
      </c>
      <c r="AT1079" s="36">
        <v>0</v>
      </c>
      <c r="AU1079" s="36">
        <v>4</v>
      </c>
    </row>
    <row r="1080" spans="1:47">
      <c r="A1080" s="49">
        <v>41914.708333333336</v>
      </c>
      <c r="B1080" s="36" t="s">
        <v>94</v>
      </c>
      <c r="C1080" s="36" t="s">
        <v>95</v>
      </c>
      <c r="D1080" s="36" t="s">
        <v>596</v>
      </c>
      <c r="E1080" s="36" t="s">
        <v>96</v>
      </c>
      <c r="F1080" s="36" t="s">
        <v>1563</v>
      </c>
      <c r="G1080" s="36">
        <v>2</v>
      </c>
      <c r="H1080" s="36">
        <v>23</v>
      </c>
      <c r="I1080" s="36">
        <v>9.93</v>
      </c>
      <c r="J1080" s="36">
        <v>5.08</v>
      </c>
      <c r="K1080" s="36">
        <v>961</v>
      </c>
      <c r="L1080" s="36">
        <v>0</v>
      </c>
      <c r="M1080" s="36">
        <v>0</v>
      </c>
      <c r="N1080" s="36">
        <v>961</v>
      </c>
      <c r="O1080" s="36">
        <v>9</v>
      </c>
      <c r="P1080" s="36">
        <v>0.94</v>
      </c>
      <c r="Q1080" s="36">
        <v>119</v>
      </c>
      <c r="R1080" s="36">
        <v>115</v>
      </c>
      <c r="S1080" s="36">
        <v>0</v>
      </c>
      <c r="T1080" s="36">
        <v>0</v>
      </c>
      <c r="U1080" s="36">
        <v>96.64</v>
      </c>
      <c r="V1080" s="36">
        <v>95.73</v>
      </c>
      <c r="W1080" s="36">
        <v>115</v>
      </c>
      <c r="X1080" s="36">
        <v>1</v>
      </c>
      <c r="Y1080" s="36">
        <v>0.97</v>
      </c>
      <c r="Z1080" s="36">
        <v>57</v>
      </c>
      <c r="AA1080" s="36">
        <v>57</v>
      </c>
      <c r="AB1080" s="36">
        <v>100</v>
      </c>
      <c r="AC1080" s="36">
        <v>46</v>
      </c>
      <c r="AD1080" s="36">
        <v>45</v>
      </c>
      <c r="AE1080" s="36">
        <v>97.83</v>
      </c>
      <c r="AF1080" s="36">
        <v>2.34</v>
      </c>
      <c r="AG1080" s="36">
        <v>1.6666670000000001E-2</v>
      </c>
      <c r="AH1080" s="36">
        <v>46</v>
      </c>
      <c r="AI1080" s="36">
        <v>0.71</v>
      </c>
      <c r="AJ1080" s="46">
        <f t="shared" ca="1" si="17"/>
        <v>2</v>
      </c>
      <c r="AK1080" s="47">
        <v>0.97087378640776689</v>
      </c>
      <c r="AL1080" s="48">
        <v>5.0812999999999953</v>
      </c>
      <c r="AM1080" s="1">
        <v>0</v>
      </c>
      <c r="AN1080" s="1">
        <v>0</v>
      </c>
      <c r="AO1080" s="1">
        <v>1</v>
      </c>
      <c r="AP1080" s="1">
        <v>0</v>
      </c>
      <c r="AQ1080" s="1">
        <v>0</v>
      </c>
      <c r="AR1080" s="36">
        <v>0</v>
      </c>
      <c r="AS1080" s="36">
        <v>1</v>
      </c>
      <c r="AT1080" s="36">
        <v>0</v>
      </c>
      <c r="AU1080" s="36">
        <v>1</v>
      </c>
    </row>
    <row r="1081" spans="1:47">
      <c r="A1081" s="49">
        <v>41914.75</v>
      </c>
      <c r="B1081" s="36" t="s">
        <v>94</v>
      </c>
      <c r="C1081" s="36" t="s">
        <v>95</v>
      </c>
      <c r="D1081" s="36" t="s">
        <v>331</v>
      </c>
      <c r="E1081" s="36" t="s">
        <v>96</v>
      </c>
      <c r="F1081" s="36" t="s">
        <v>531</v>
      </c>
      <c r="G1081" s="36">
        <v>4</v>
      </c>
      <c r="H1081" s="36">
        <v>55</v>
      </c>
      <c r="I1081" s="36">
        <v>21.08</v>
      </c>
      <c r="J1081" s="36">
        <v>14.04</v>
      </c>
      <c r="K1081" s="36">
        <v>1179</v>
      </c>
      <c r="L1081" s="36">
        <v>0</v>
      </c>
      <c r="M1081" s="36">
        <v>0</v>
      </c>
      <c r="N1081" s="36">
        <v>1179</v>
      </c>
      <c r="O1081" s="36">
        <v>11</v>
      </c>
      <c r="P1081" s="36">
        <v>0.93</v>
      </c>
      <c r="Q1081" s="36">
        <v>246</v>
      </c>
      <c r="R1081" s="36">
        <v>241</v>
      </c>
      <c r="S1081" s="36">
        <v>0</v>
      </c>
      <c r="T1081" s="36">
        <v>0</v>
      </c>
      <c r="U1081" s="36">
        <v>97.97</v>
      </c>
      <c r="V1081" s="36">
        <v>97.06</v>
      </c>
      <c r="W1081" s="36">
        <v>241</v>
      </c>
      <c r="X1081" s="36">
        <v>1</v>
      </c>
      <c r="Y1081" s="36">
        <v>0.36</v>
      </c>
      <c r="Z1081" s="36">
        <v>554</v>
      </c>
      <c r="AA1081" s="36">
        <v>550.01</v>
      </c>
      <c r="AB1081" s="36">
        <v>99.28</v>
      </c>
      <c r="AC1081" s="36">
        <v>727</v>
      </c>
      <c r="AD1081" s="36">
        <v>586.98</v>
      </c>
      <c r="AE1081" s="36">
        <v>80.739999999999995</v>
      </c>
      <c r="AF1081" s="36">
        <v>4.32</v>
      </c>
      <c r="AG1081" s="36">
        <v>7.2222229999999998E-2</v>
      </c>
      <c r="AH1081" s="36">
        <v>30.75</v>
      </c>
      <c r="AI1081" s="36">
        <v>1.67</v>
      </c>
      <c r="AJ1081" s="46">
        <f t="shared" ca="1" si="17"/>
        <v>2</v>
      </c>
      <c r="AK1081" s="47">
        <v>0.35975105227182785</v>
      </c>
      <c r="AL1081" s="48">
        <v>7.2323999999999948</v>
      </c>
      <c r="AM1081" s="1">
        <v>0</v>
      </c>
      <c r="AN1081" s="1">
        <v>0</v>
      </c>
      <c r="AO1081" s="1">
        <v>1</v>
      </c>
      <c r="AP1081" s="1">
        <v>0</v>
      </c>
      <c r="AQ1081" s="1">
        <v>0</v>
      </c>
      <c r="AR1081" s="36">
        <v>0</v>
      </c>
      <c r="AS1081" s="36">
        <v>1</v>
      </c>
      <c r="AT1081" s="36">
        <v>0</v>
      </c>
      <c r="AU1081" s="36">
        <v>2</v>
      </c>
    </row>
    <row r="1082" spans="1:47">
      <c r="A1082" s="49">
        <v>41914.75</v>
      </c>
      <c r="B1082" s="36" t="s">
        <v>94</v>
      </c>
      <c r="C1082" s="36" t="s">
        <v>98</v>
      </c>
      <c r="D1082" s="36" t="s">
        <v>230</v>
      </c>
      <c r="E1082" s="36" t="s">
        <v>96</v>
      </c>
      <c r="F1082" s="36" t="s">
        <v>322</v>
      </c>
      <c r="G1082" s="36">
        <v>3</v>
      </c>
      <c r="H1082" s="36">
        <v>36.18</v>
      </c>
      <c r="I1082" s="36">
        <v>15.63</v>
      </c>
      <c r="J1082" s="36">
        <v>9.83</v>
      </c>
      <c r="K1082" s="36">
        <v>3656</v>
      </c>
      <c r="L1082" s="36">
        <v>48</v>
      </c>
      <c r="M1082" s="36">
        <v>1.31291</v>
      </c>
      <c r="N1082" s="36">
        <v>3608</v>
      </c>
      <c r="O1082" s="36">
        <v>102</v>
      </c>
      <c r="P1082" s="36">
        <v>2.83</v>
      </c>
      <c r="Q1082" s="36">
        <v>862</v>
      </c>
      <c r="R1082" s="36">
        <v>859</v>
      </c>
      <c r="S1082" s="36">
        <v>0</v>
      </c>
      <c r="T1082" s="36">
        <v>0</v>
      </c>
      <c r="U1082" s="36">
        <v>99.65</v>
      </c>
      <c r="V1082" s="36">
        <v>96.83</v>
      </c>
      <c r="W1082" s="36">
        <v>859</v>
      </c>
      <c r="X1082" s="36">
        <v>12</v>
      </c>
      <c r="Y1082" s="36">
        <v>1.45</v>
      </c>
      <c r="Z1082" s="36">
        <v>79</v>
      </c>
      <c r="AA1082" s="36">
        <v>71</v>
      </c>
      <c r="AB1082" s="36">
        <v>89.87</v>
      </c>
      <c r="AC1082" s="36">
        <v>42</v>
      </c>
      <c r="AD1082" s="36">
        <v>38</v>
      </c>
      <c r="AE1082" s="36">
        <v>90.48</v>
      </c>
      <c r="AF1082" s="36">
        <v>11.69</v>
      </c>
      <c r="AG1082" s="36">
        <v>6.0333329999999998</v>
      </c>
      <c r="AH1082" s="36">
        <v>118.99</v>
      </c>
      <c r="AI1082" s="36">
        <v>51.59</v>
      </c>
      <c r="AJ1082" s="46">
        <f t="shared" ca="1" si="17"/>
        <v>2</v>
      </c>
      <c r="AK1082" s="47">
        <v>1.4527845036319613</v>
      </c>
      <c r="AL1082" s="48">
        <v>27.325400000000013</v>
      </c>
      <c r="AM1082" s="1">
        <v>0</v>
      </c>
      <c r="AN1082" s="1">
        <v>0</v>
      </c>
      <c r="AO1082" s="1">
        <v>1</v>
      </c>
      <c r="AP1082" s="1">
        <v>0</v>
      </c>
      <c r="AQ1082" s="1">
        <v>0</v>
      </c>
      <c r="AR1082" s="36">
        <v>0</v>
      </c>
      <c r="AS1082" s="36">
        <v>1</v>
      </c>
      <c r="AT1082" s="36">
        <v>0</v>
      </c>
      <c r="AU1082" s="36">
        <v>7</v>
      </c>
    </row>
    <row r="1083" spans="1:47">
      <c r="A1083" s="49">
        <v>41914.75</v>
      </c>
      <c r="B1083" s="36" t="s">
        <v>94</v>
      </c>
      <c r="C1083" s="36" t="s">
        <v>98</v>
      </c>
      <c r="D1083" s="36" t="s">
        <v>230</v>
      </c>
      <c r="E1083" s="36" t="s">
        <v>96</v>
      </c>
      <c r="F1083" s="36" t="s">
        <v>231</v>
      </c>
      <c r="G1083" s="36">
        <v>4</v>
      </c>
      <c r="H1083" s="36">
        <v>51.03</v>
      </c>
      <c r="I1083" s="36">
        <v>20.58</v>
      </c>
      <c r="J1083" s="36">
        <v>14.04</v>
      </c>
      <c r="K1083" s="36">
        <v>2714</v>
      </c>
      <c r="L1083" s="36">
        <v>61</v>
      </c>
      <c r="M1083" s="36">
        <v>2.2476050000000001</v>
      </c>
      <c r="N1083" s="36">
        <v>2653</v>
      </c>
      <c r="O1083" s="36">
        <v>56</v>
      </c>
      <c r="P1083" s="36">
        <v>2.11</v>
      </c>
      <c r="Q1083" s="36">
        <v>629</v>
      </c>
      <c r="R1083" s="36">
        <v>629</v>
      </c>
      <c r="S1083" s="36">
        <v>0</v>
      </c>
      <c r="T1083" s="36">
        <v>0</v>
      </c>
      <c r="U1083" s="36">
        <v>100</v>
      </c>
      <c r="V1083" s="36">
        <v>97.89</v>
      </c>
      <c r="W1083" s="36">
        <v>629</v>
      </c>
      <c r="X1083" s="36">
        <v>3</v>
      </c>
      <c r="Y1083" s="36">
        <v>0.5</v>
      </c>
      <c r="Z1083" s="36">
        <v>61</v>
      </c>
      <c r="AA1083" s="36">
        <v>61</v>
      </c>
      <c r="AB1083" s="36">
        <v>100</v>
      </c>
      <c r="AC1083" s="36">
        <v>31</v>
      </c>
      <c r="AD1083" s="36">
        <v>31</v>
      </c>
      <c r="AE1083" s="36">
        <v>100</v>
      </c>
      <c r="AF1083" s="36">
        <v>8.09</v>
      </c>
      <c r="AG1083" s="36">
        <v>0.75</v>
      </c>
      <c r="AH1083" s="36">
        <v>57.65</v>
      </c>
      <c r="AI1083" s="36">
        <v>9.27</v>
      </c>
      <c r="AJ1083" s="46">
        <f t="shared" ca="1" si="17"/>
        <v>2</v>
      </c>
      <c r="AK1083" s="47">
        <v>0.5008347245409015</v>
      </c>
      <c r="AL1083" s="48">
        <v>13.271899999999995</v>
      </c>
      <c r="AM1083" s="1">
        <v>0</v>
      </c>
      <c r="AN1083" s="1">
        <v>0</v>
      </c>
      <c r="AO1083" s="1">
        <v>1</v>
      </c>
      <c r="AP1083" s="1">
        <v>0</v>
      </c>
      <c r="AQ1083" s="1">
        <v>0</v>
      </c>
      <c r="AR1083" s="36">
        <v>0</v>
      </c>
      <c r="AS1083" s="36">
        <v>1</v>
      </c>
      <c r="AT1083" s="36">
        <v>0</v>
      </c>
      <c r="AU1083" s="36">
        <v>7</v>
      </c>
    </row>
    <row r="1084" spans="1:47">
      <c r="A1084" s="49">
        <v>41914.75</v>
      </c>
      <c r="B1084" s="36" t="s">
        <v>94</v>
      </c>
      <c r="C1084" s="36" t="s">
        <v>24</v>
      </c>
      <c r="D1084" s="36" t="s">
        <v>130</v>
      </c>
      <c r="E1084" s="36" t="s">
        <v>96</v>
      </c>
      <c r="F1084" s="36" t="s">
        <v>223</v>
      </c>
      <c r="G1084" s="36">
        <v>5</v>
      </c>
      <c r="H1084" s="36">
        <v>71</v>
      </c>
      <c r="I1084" s="36">
        <v>28.47</v>
      </c>
      <c r="J1084" s="36">
        <v>20.149999999999999</v>
      </c>
      <c r="K1084" s="36">
        <v>3339</v>
      </c>
      <c r="L1084" s="36">
        <v>0</v>
      </c>
      <c r="M1084" s="36">
        <v>0</v>
      </c>
      <c r="N1084" s="36">
        <v>3339</v>
      </c>
      <c r="O1084" s="36">
        <v>51</v>
      </c>
      <c r="P1084" s="36">
        <v>1.53</v>
      </c>
      <c r="Q1084" s="36">
        <v>702</v>
      </c>
      <c r="R1084" s="36">
        <v>698</v>
      </c>
      <c r="S1084" s="36">
        <v>0</v>
      </c>
      <c r="T1084" s="36">
        <v>0</v>
      </c>
      <c r="U1084" s="36">
        <v>99.43</v>
      </c>
      <c r="V1084" s="36">
        <v>97.91</v>
      </c>
      <c r="W1084" s="36">
        <v>698</v>
      </c>
      <c r="X1084" s="36">
        <v>5</v>
      </c>
      <c r="Y1084" s="36">
        <v>0.73</v>
      </c>
      <c r="Z1084" s="36">
        <v>202</v>
      </c>
      <c r="AA1084" s="36">
        <v>186.99</v>
      </c>
      <c r="AB1084" s="36">
        <v>92.57</v>
      </c>
      <c r="AC1084" s="36">
        <v>184</v>
      </c>
      <c r="AD1084" s="36">
        <v>174.01</v>
      </c>
      <c r="AE1084" s="36">
        <v>94.57</v>
      </c>
      <c r="AF1084" s="36">
        <v>11.59</v>
      </c>
      <c r="AG1084" s="36">
        <v>0.4555556</v>
      </c>
      <c r="AH1084" s="36">
        <v>57.54</v>
      </c>
      <c r="AI1084" s="36">
        <v>3.93</v>
      </c>
      <c r="AJ1084" s="46">
        <f t="shared" ca="1" si="17"/>
        <v>2</v>
      </c>
      <c r="AK1084" s="47">
        <v>0.7299056961840531</v>
      </c>
      <c r="AL1084" s="48">
        <v>14.671800000000024</v>
      </c>
      <c r="AM1084" s="1">
        <v>0</v>
      </c>
      <c r="AN1084" s="1">
        <v>0</v>
      </c>
      <c r="AO1084" s="1">
        <v>1</v>
      </c>
      <c r="AP1084" s="1">
        <v>0</v>
      </c>
      <c r="AQ1084" s="1">
        <v>0</v>
      </c>
      <c r="AR1084" s="36">
        <v>0</v>
      </c>
      <c r="AS1084" s="36">
        <v>1</v>
      </c>
      <c r="AT1084" s="36">
        <v>0</v>
      </c>
      <c r="AU1084" s="36">
        <v>6</v>
      </c>
    </row>
    <row r="1085" spans="1:47">
      <c r="A1085" s="49">
        <v>41914.75</v>
      </c>
      <c r="B1085" s="36" t="s">
        <v>94</v>
      </c>
      <c r="C1085" s="36" t="s">
        <v>24</v>
      </c>
      <c r="D1085" s="36" t="s">
        <v>130</v>
      </c>
      <c r="E1085" s="36" t="s">
        <v>96</v>
      </c>
      <c r="F1085" s="36" t="s">
        <v>131</v>
      </c>
      <c r="G1085" s="36">
        <v>2</v>
      </c>
      <c r="H1085" s="36">
        <v>23</v>
      </c>
      <c r="I1085" s="36">
        <v>10.83</v>
      </c>
      <c r="J1085" s="36">
        <v>5.84</v>
      </c>
      <c r="K1085" s="36">
        <v>1712</v>
      </c>
      <c r="L1085" s="36">
        <v>0</v>
      </c>
      <c r="M1085" s="36">
        <v>0</v>
      </c>
      <c r="N1085" s="36">
        <v>1712</v>
      </c>
      <c r="O1085" s="36">
        <v>33</v>
      </c>
      <c r="P1085" s="36">
        <v>1.93</v>
      </c>
      <c r="Q1085" s="36">
        <v>440</v>
      </c>
      <c r="R1085" s="36">
        <v>439</v>
      </c>
      <c r="S1085" s="36">
        <v>0</v>
      </c>
      <c r="T1085" s="36">
        <v>0</v>
      </c>
      <c r="U1085" s="36">
        <v>99.77</v>
      </c>
      <c r="V1085" s="36">
        <v>97.84</v>
      </c>
      <c r="W1085" s="36">
        <v>439</v>
      </c>
      <c r="X1085" s="36">
        <v>10</v>
      </c>
      <c r="Y1085" s="36">
        <v>2.2200000000000002</v>
      </c>
      <c r="Z1085" s="36">
        <v>105</v>
      </c>
      <c r="AA1085" s="36">
        <v>103</v>
      </c>
      <c r="AB1085" s="36">
        <v>98.1</v>
      </c>
      <c r="AC1085" s="36">
        <v>172</v>
      </c>
      <c r="AD1085" s="36">
        <v>113</v>
      </c>
      <c r="AE1085" s="36">
        <v>65.7</v>
      </c>
      <c r="AF1085" s="36">
        <v>8.93</v>
      </c>
      <c r="AG1085" s="36">
        <v>5.7888890000000002</v>
      </c>
      <c r="AH1085" s="36">
        <v>152.82</v>
      </c>
      <c r="AI1085" s="36">
        <v>64.84</v>
      </c>
      <c r="AJ1085" s="46">
        <f t="shared" ca="1" si="17"/>
        <v>2</v>
      </c>
      <c r="AK1085" s="47">
        <v>2.2271714922048997</v>
      </c>
      <c r="AL1085" s="48">
        <v>9.5039999999999853</v>
      </c>
      <c r="AM1085" s="1">
        <v>0</v>
      </c>
      <c r="AN1085" s="1">
        <v>0</v>
      </c>
      <c r="AO1085" s="1">
        <v>2</v>
      </c>
      <c r="AP1085" s="1">
        <v>0</v>
      </c>
      <c r="AQ1085" s="1">
        <v>0</v>
      </c>
      <c r="AR1085" s="36">
        <v>1</v>
      </c>
      <c r="AS1085" s="36">
        <v>1</v>
      </c>
      <c r="AT1085" s="36">
        <v>1</v>
      </c>
      <c r="AU1085" s="36">
        <v>7</v>
      </c>
    </row>
    <row r="1086" spans="1:47">
      <c r="A1086" s="49">
        <v>41914.75</v>
      </c>
      <c r="B1086" s="36" t="s">
        <v>94</v>
      </c>
      <c r="C1086" s="36" t="s">
        <v>24</v>
      </c>
      <c r="D1086" s="36" t="s">
        <v>130</v>
      </c>
      <c r="E1086" s="36" t="s">
        <v>96</v>
      </c>
      <c r="F1086" s="36" t="s">
        <v>1564</v>
      </c>
      <c r="G1086" s="36">
        <v>4</v>
      </c>
      <c r="H1086" s="36">
        <v>55</v>
      </c>
      <c r="I1086" s="36">
        <v>22.12</v>
      </c>
      <c r="J1086" s="36">
        <v>14.9</v>
      </c>
      <c r="K1086" s="36">
        <v>2909</v>
      </c>
      <c r="L1086" s="36">
        <v>0</v>
      </c>
      <c r="M1086" s="36">
        <v>0</v>
      </c>
      <c r="N1086" s="36">
        <v>2909</v>
      </c>
      <c r="O1086" s="36">
        <v>56</v>
      </c>
      <c r="P1086" s="36">
        <v>1.93</v>
      </c>
      <c r="Q1086" s="36">
        <v>1341</v>
      </c>
      <c r="R1086" s="36">
        <v>1337</v>
      </c>
      <c r="S1086" s="36">
        <v>0</v>
      </c>
      <c r="T1086" s="36">
        <v>0</v>
      </c>
      <c r="U1086" s="36">
        <v>99.7</v>
      </c>
      <c r="V1086" s="36">
        <v>97.78</v>
      </c>
      <c r="W1086" s="36">
        <v>1337</v>
      </c>
      <c r="X1086" s="36">
        <v>14</v>
      </c>
      <c r="Y1086" s="36">
        <v>1.05</v>
      </c>
      <c r="Z1086" s="36">
        <v>269</v>
      </c>
      <c r="AA1086" s="36">
        <v>149.99</v>
      </c>
      <c r="AB1086" s="36">
        <v>55.76</v>
      </c>
      <c r="AC1086" s="36">
        <v>163</v>
      </c>
      <c r="AD1086" s="36">
        <v>153.01</v>
      </c>
      <c r="AE1086" s="36">
        <v>93.87</v>
      </c>
      <c r="AF1086" s="36">
        <v>22.37</v>
      </c>
      <c r="AG1086" s="36">
        <v>16.105560000000001</v>
      </c>
      <c r="AH1086" s="36">
        <v>150.15</v>
      </c>
      <c r="AI1086" s="36">
        <v>71.989999999999995</v>
      </c>
      <c r="AJ1086" s="46">
        <f t="shared" ca="1" si="17"/>
        <v>2</v>
      </c>
      <c r="AK1086" s="47">
        <v>1.044760525962299</v>
      </c>
      <c r="AL1086" s="48">
        <v>29.770199999999985</v>
      </c>
      <c r="AM1086" s="1">
        <v>0</v>
      </c>
      <c r="AN1086" s="1">
        <v>0</v>
      </c>
      <c r="AO1086" s="1">
        <v>1</v>
      </c>
      <c r="AP1086" s="1">
        <v>0</v>
      </c>
      <c r="AQ1086" s="1">
        <v>0</v>
      </c>
      <c r="AR1086" s="36">
        <v>0</v>
      </c>
      <c r="AS1086" s="36">
        <v>1</v>
      </c>
      <c r="AT1086" s="36">
        <v>0</v>
      </c>
      <c r="AU1086" s="36">
        <v>1</v>
      </c>
    </row>
    <row r="1087" spans="1:47">
      <c r="A1087" s="49">
        <v>41914.791666666664</v>
      </c>
      <c r="B1087" s="36" t="s">
        <v>94</v>
      </c>
      <c r="C1087" s="36" t="s">
        <v>97</v>
      </c>
      <c r="D1087" s="36" t="s">
        <v>905</v>
      </c>
      <c r="E1087" s="36" t="s">
        <v>96</v>
      </c>
      <c r="F1087" s="36" t="s">
        <v>906</v>
      </c>
      <c r="G1087" s="36">
        <v>1</v>
      </c>
      <c r="H1087" s="36">
        <v>31</v>
      </c>
      <c r="I1087" s="36">
        <v>6.13</v>
      </c>
      <c r="J1087" s="36">
        <v>2.2799999999999998</v>
      </c>
      <c r="K1087" s="36">
        <v>1606</v>
      </c>
      <c r="L1087" s="36">
        <v>0</v>
      </c>
      <c r="M1087" s="36">
        <v>0</v>
      </c>
      <c r="N1087" s="36">
        <v>1606</v>
      </c>
      <c r="O1087" s="36">
        <v>12</v>
      </c>
      <c r="P1087" s="36">
        <v>0.75</v>
      </c>
      <c r="Q1087" s="36">
        <v>814</v>
      </c>
      <c r="R1087" s="36">
        <v>803</v>
      </c>
      <c r="S1087" s="36">
        <v>0</v>
      </c>
      <c r="T1087" s="36">
        <v>0</v>
      </c>
      <c r="U1087" s="36">
        <v>98.65</v>
      </c>
      <c r="V1087" s="36">
        <v>97.91</v>
      </c>
      <c r="W1087" s="36">
        <v>803</v>
      </c>
      <c r="X1087" s="36">
        <v>1</v>
      </c>
      <c r="Y1087" s="36">
        <v>0.18</v>
      </c>
      <c r="Z1087" s="36">
        <v>1798</v>
      </c>
      <c r="AA1087" s="36">
        <v>1789.01</v>
      </c>
      <c r="AB1087" s="36">
        <v>99.5</v>
      </c>
      <c r="AC1087" s="36">
        <v>1543</v>
      </c>
      <c r="AD1087" s="36">
        <v>1540.07</v>
      </c>
      <c r="AE1087" s="36">
        <v>99.81</v>
      </c>
      <c r="AF1087" s="36">
        <v>4.99</v>
      </c>
      <c r="AG1087" s="36">
        <v>4.9222219999999997</v>
      </c>
      <c r="AH1087" s="36">
        <v>219.2</v>
      </c>
      <c r="AI1087" s="36">
        <v>98.66</v>
      </c>
      <c r="AJ1087" s="46">
        <f t="shared" ca="1" si="17"/>
        <v>2</v>
      </c>
      <c r="AK1087" s="47">
        <v>0.18048586795653909</v>
      </c>
      <c r="AL1087" s="48">
        <v>17.012600000000027</v>
      </c>
      <c r="AM1087" s="1">
        <v>0</v>
      </c>
      <c r="AN1087" s="1">
        <v>0</v>
      </c>
      <c r="AO1087" s="1">
        <v>1</v>
      </c>
      <c r="AP1087" s="1">
        <v>0</v>
      </c>
      <c r="AQ1087" s="1">
        <v>0</v>
      </c>
      <c r="AR1087" s="36">
        <v>0</v>
      </c>
      <c r="AS1087" s="36">
        <v>1</v>
      </c>
      <c r="AT1087" s="36">
        <v>0</v>
      </c>
      <c r="AU1087" s="36">
        <v>2</v>
      </c>
    </row>
    <row r="1088" spans="1:47">
      <c r="A1088" s="49">
        <v>41914.791666666664</v>
      </c>
      <c r="B1088" s="36" t="s">
        <v>94</v>
      </c>
      <c r="C1088" s="36" t="s">
        <v>97</v>
      </c>
      <c r="D1088" s="36" t="s">
        <v>1300</v>
      </c>
      <c r="E1088" s="36" t="s">
        <v>96</v>
      </c>
      <c r="F1088" s="36" t="s">
        <v>1301</v>
      </c>
      <c r="G1088" s="36">
        <v>2</v>
      </c>
      <c r="H1088" s="36">
        <v>31</v>
      </c>
      <c r="I1088" s="36">
        <v>8.07</v>
      </c>
      <c r="J1088" s="36">
        <v>3.63</v>
      </c>
      <c r="K1088" s="36">
        <v>1098</v>
      </c>
      <c r="L1088" s="36">
        <v>0</v>
      </c>
      <c r="M1088" s="36">
        <v>0</v>
      </c>
      <c r="N1088" s="36">
        <v>1098</v>
      </c>
      <c r="O1088" s="36">
        <v>2</v>
      </c>
      <c r="P1088" s="36">
        <v>0.18</v>
      </c>
      <c r="Q1088" s="36">
        <v>203</v>
      </c>
      <c r="R1088" s="36">
        <v>203</v>
      </c>
      <c r="S1088" s="36">
        <v>0</v>
      </c>
      <c r="T1088" s="36">
        <v>0</v>
      </c>
      <c r="U1088" s="36">
        <v>100</v>
      </c>
      <c r="V1088" s="36">
        <v>99.82</v>
      </c>
      <c r="W1088" s="36">
        <v>203</v>
      </c>
      <c r="X1088" s="36">
        <v>6</v>
      </c>
      <c r="Y1088" s="36">
        <v>3.21</v>
      </c>
      <c r="Z1088" s="36">
        <v>757</v>
      </c>
      <c r="AA1088" s="36">
        <v>724.98</v>
      </c>
      <c r="AB1088" s="36">
        <v>95.77</v>
      </c>
      <c r="AC1088" s="36">
        <v>740</v>
      </c>
      <c r="AD1088" s="36">
        <v>708.99</v>
      </c>
      <c r="AE1088" s="36">
        <v>95.81</v>
      </c>
      <c r="AF1088" s="36">
        <v>3.68</v>
      </c>
      <c r="AG1088" s="36">
        <v>3.2611110000000001</v>
      </c>
      <c r="AH1088" s="36">
        <v>101.4</v>
      </c>
      <c r="AI1088" s="36">
        <v>88.67</v>
      </c>
      <c r="AJ1088" s="46">
        <f t="shared" ca="1" si="17"/>
        <v>2</v>
      </c>
      <c r="AK1088" s="47">
        <v>3.208384578364794</v>
      </c>
      <c r="AL1088" s="48">
        <v>0.36540000000001382</v>
      </c>
      <c r="AM1088" s="1">
        <v>0</v>
      </c>
      <c r="AN1088" s="1">
        <v>0</v>
      </c>
      <c r="AO1088" s="1">
        <v>1</v>
      </c>
      <c r="AP1088" s="1">
        <v>1</v>
      </c>
      <c r="AQ1088" s="1">
        <v>0</v>
      </c>
      <c r="AR1088" s="36">
        <v>1</v>
      </c>
      <c r="AS1088" s="36">
        <v>0</v>
      </c>
      <c r="AT1088" s="36">
        <v>3</v>
      </c>
      <c r="AU1088" s="36">
        <v>0</v>
      </c>
    </row>
    <row r="1089" spans="1:47">
      <c r="A1089" s="49">
        <v>41914.791666666664</v>
      </c>
      <c r="B1089" s="36" t="s">
        <v>94</v>
      </c>
      <c r="C1089" s="36" t="s">
        <v>97</v>
      </c>
      <c r="D1089" s="36" t="s">
        <v>1423</v>
      </c>
      <c r="E1089" s="36" t="s">
        <v>96</v>
      </c>
      <c r="F1089" s="36" t="s">
        <v>1424</v>
      </c>
      <c r="G1089" s="36">
        <v>3</v>
      </c>
      <c r="H1089" s="36">
        <v>39</v>
      </c>
      <c r="I1089" s="36">
        <v>15.03</v>
      </c>
      <c r="J1089" s="36">
        <v>9.01</v>
      </c>
      <c r="K1089" s="36">
        <v>1349</v>
      </c>
      <c r="L1089" s="36">
        <v>0</v>
      </c>
      <c r="M1089" s="36">
        <v>0</v>
      </c>
      <c r="N1089" s="36">
        <v>1349</v>
      </c>
      <c r="O1089" s="36">
        <v>14</v>
      </c>
      <c r="P1089" s="36">
        <v>1.04</v>
      </c>
      <c r="Q1089" s="36">
        <v>1054</v>
      </c>
      <c r="R1089" s="36">
        <v>1041</v>
      </c>
      <c r="S1089" s="36">
        <v>0</v>
      </c>
      <c r="T1089" s="36">
        <v>0</v>
      </c>
      <c r="U1089" s="36">
        <v>98.77</v>
      </c>
      <c r="V1089" s="36">
        <v>97.74</v>
      </c>
      <c r="W1089" s="36">
        <v>1041</v>
      </c>
      <c r="X1089" s="36">
        <v>0</v>
      </c>
      <c r="Y1089" s="36">
        <v>0</v>
      </c>
      <c r="Z1089" s="36">
        <v>1934</v>
      </c>
      <c r="AA1089" s="36">
        <v>1923.94</v>
      </c>
      <c r="AB1089" s="36">
        <v>99.48</v>
      </c>
      <c r="AC1089" s="36">
        <v>1686</v>
      </c>
      <c r="AD1089" s="36">
        <v>1678.08</v>
      </c>
      <c r="AE1089" s="36">
        <v>99.53</v>
      </c>
      <c r="AF1089" s="36">
        <v>8.34</v>
      </c>
      <c r="AG1089" s="36">
        <v>7.7944449999999996</v>
      </c>
      <c r="AH1089" s="36">
        <v>92.55</v>
      </c>
      <c r="AI1089" s="36">
        <v>93.47</v>
      </c>
      <c r="AJ1089" s="46">
        <f t="shared" ca="1" si="17"/>
        <v>2</v>
      </c>
      <c r="AK1089" s="47">
        <v>0</v>
      </c>
      <c r="AL1089" s="48">
        <v>23.820400000000053</v>
      </c>
      <c r="AM1089" s="1">
        <v>0</v>
      </c>
      <c r="AN1089" s="1">
        <v>0</v>
      </c>
      <c r="AO1089" s="1">
        <v>1</v>
      </c>
      <c r="AP1089" s="1">
        <v>0</v>
      </c>
      <c r="AQ1089" s="1">
        <v>0</v>
      </c>
      <c r="AR1089" s="36">
        <v>0</v>
      </c>
      <c r="AS1089" s="36">
        <v>1</v>
      </c>
      <c r="AT1089" s="36">
        <v>0</v>
      </c>
      <c r="AU1089" s="36">
        <v>3</v>
      </c>
    </row>
    <row r="1090" spans="1:47">
      <c r="A1090" s="49">
        <v>41914.791666666664</v>
      </c>
      <c r="B1090" s="36" t="s">
        <v>94</v>
      </c>
      <c r="C1090" s="36" t="s">
        <v>95</v>
      </c>
      <c r="D1090" s="36" t="s">
        <v>1565</v>
      </c>
      <c r="E1090" s="36" t="s">
        <v>96</v>
      </c>
      <c r="F1090" s="36" t="s">
        <v>1566</v>
      </c>
      <c r="G1090" s="36">
        <v>2</v>
      </c>
      <c r="H1090" s="36">
        <v>31</v>
      </c>
      <c r="I1090" s="36">
        <v>7.68</v>
      </c>
      <c r="J1090" s="36">
        <v>3.63</v>
      </c>
      <c r="K1090" s="36">
        <v>258</v>
      </c>
      <c r="L1090" s="36">
        <v>0</v>
      </c>
      <c r="M1090" s="36">
        <v>0</v>
      </c>
      <c r="N1090" s="36">
        <v>258</v>
      </c>
      <c r="O1090" s="36">
        <v>29</v>
      </c>
      <c r="P1090" s="36">
        <v>11.24</v>
      </c>
      <c r="Q1090" s="36">
        <v>56</v>
      </c>
      <c r="R1090" s="36">
        <v>56</v>
      </c>
      <c r="S1090" s="36">
        <v>0</v>
      </c>
      <c r="T1090" s="36">
        <v>0</v>
      </c>
      <c r="U1090" s="36">
        <v>100</v>
      </c>
      <c r="V1090" s="36">
        <v>88.76</v>
      </c>
      <c r="W1090" s="36">
        <v>56</v>
      </c>
      <c r="X1090" s="36">
        <v>1</v>
      </c>
      <c r="Y1090" s="36">
        <v>1.45</v>
      </c>
      <c r="Z1090" s="36">
        <v>41</v>
      </c>
      <c r="AA1090" s="36">
        <v>39</v>
      </c>
      <c r="AB1090" s="36">
        <v>95.12</v>
      </c>
      <c r="AC1090" s="36">
        <v>52</v>
      </c>
      <c r="AD1090" s="36">
        <v>52</v>
      </c>
      <c r="AE1090" s="36">
        <v>100</v>
      </c>
      <c r="AF1090" s="36">
        <v>1.28</v>
      </c>
      <c r="AG1090" s="36">
        <v>8.3333340000000006E-2</v>
      </c>
      <c r="AH1090" s="36">
        <v>35.229999999999997</v>
      </c>
      <c r="AI1090" s="36">
        <v>6.52</v>
      </c>
      <c r="AJ1090" s="46">
        <f t="shared" ref="AJ1090:AJ1153" ca="1" si="18">DAY(TODAY()-DAY(A1090))</f>
        <v>2</v>
      </c>
      <c r="AK1090" s="47">
        <v>1.4492753623188406</v>
      </c>
      <c r="AL1090" s="48">
        <v>6.2943999999999969</v>
      </c>
      <c r="AM1090" s="1">
        <v>0</v>
      </c>
      <c r="AN1090" s="1">
        <v>1</v>
      </c>
      <c r="AO1090" s="1">
        <v>2</v>
      </c>
      <c r="AP1090" s="1">
        <v>0</v>
      </c>
      <c r="AQ1090" s="1">
        <v>1</v>
      </c>
      <c r="AR1090" s="36">
        <v>0</v>
      </c>
      <c r="AS1090" s="36">
        <v>1</v>
      </c>
      <c r="AT1090" s="36">
        <v>0</v>
      </c>
      <c r="AU1090" s="36">
        <v>1</v>
      </c>
    </row>
    <row r="1091" spans="1:47">
      <c r="A1091" s="49">
        <v>41914.791666666664</v>
      </c>
      <c r="B1091" s="36" t="s">
        <v>94</v>
      </c>
      <c r="C1091" s="36" t="s">
        <v>95</v>
      </c>
      <c r="D1091" s="36" t="s">
        <v>1567</v>
      </c>
      <c r="E1091" s="36" t="s">
        <v>96</v>
      </c>
      <c r="F1091" s="36" t="s">
        <v>1568</v>
      </c>
      <c r="G1091" s="36">
        <v>2</v>
      </c>
      <c r="H1091" s="36">
        <v>23</v>
      </c>
      <c r="I1091" s="36">
        <v>8.41</v>
      </c>
      <c r="J1091" s="36">
        <v>3.63</v>
      </c>
      <c r="K1091" s="36">
        <v>1408</v>
      </c>
      <c r="L1091" s="36">
        <v>0</v>
      </c>
      <c r="M1091" s="36">
        <v>0</v>
      </c>
      <c r="N1091" s="36">
        <v>1408</v>
      </c>
      <c r="O1091" s="36">
        <v>4</v>
      </c>
      <c r="P1091" s="36">
        <v>0.28000000000000003</v>
      </c>
      <c r="Q1091" s="36">
        <v>236</v>
      </c>
      <c r="R1091" s="36">
        <v>236</v>
      </c>
      <c r="S1091" s="36">
        <v>0</v>
      </c>
      <c r="T1091" s="36">
        <v>0</v>
      </c>
      <c r="U1091" s="36">
        <v>100</v>
      </c>
      <c r="V1091" s="36">
        <v>99.72</v>
      </c>
      <c r="W1091" s="36">
        <v>236</v>
      </c>
      <c r="X1091" s="36">
        <v>6</v>
      </c>
      <c r="Y1091" s="36">
        <v>2.75</v>
      </c>
      <c r="Z1091" s="36">
        <v>398</v>
      </c>
      <c r="AA1091" s="36">
        <v>392.99</v>
      </c>
      <c r="AB1091" s="36">
        <v>98.74</v>
      </c>
      <c r="AC1091" s="36">
        <v>382</v>
      </c>
      <c r="AD1091" s="36">
        <v>375.01</v>
      </c>
      <c r="AE1091" s="36">
        <v>98.17</v>
      </c>
      <c r="AF1091" s="36">
        <v>3.78</v>
      </c>
      <c r="AG1091" s="36">
        <v>3.5777779999999999</v>
      </c>
      <c r="AH1091" s="36">
        <v>104.31</v>
      </c>
      <c r="AI1091" s="36">
        <v>94.57</v>
      </c>
      <c r="AJ1091" s="46">
        <f t="shared" ca="1" si="18"/>
        <v>2</v>
      </c>
      <c r="AK1091" s="47">
        <v>2.752041097147051</v>
      </c>
      <c r="AL1091" s="48">
        <v>0.66080000000000272</v>
      </c>
      <c r="AM1091" s="1">
        <v>0</v>
      </c>
      <c r="AN1091" s="1">
        <v>0</v>
      </c>
      <c r="AO1091" s="1">
        <v>1</v>
      </c>
      <c r="AP1091" s="1">
        <v>0</v>
      </c>
      <c r="AQ1091" s="1">
        <v>0</v>
      </c>
      <c r="AR1091" s="36">
        <v>1</v>
      </c>
      <c r="AS1091" s="36">
        <v>0</v>
      </c>
      <c r="AT1091" s="36">
        <v>1</v>
      </c>
      <c r="AU1091" s="36">
        <v>0</v>
      </c>
    </row>
    <row r="1092" spans="1:47">
      <c r="A1092" s="49">
        <v>41914.791666666664</v>
      </c>
      <c r="B1092" s="36" t="s">
        <v>94</v>
      </c>
      <c r="C1092" s="36" t="s">
        <v>95</v>
      </c>
      <c r="D1092" s="36" t="s">
        <v>253</v>
      </c>
      <c r="E1092" s="36" t="s">
        <v>96</v>
      </c>
      <c r="F1092" s="36" t="s">
        <v>254</v>
      </c>
      <c r="G1092" s="36">
        <v>2</v>
      </c>
      <c r="H1092" s="36">
        <v>23</v>
      </c>
      <c r="I1092" s="36">
        <v>9.3000000000000007</v>
      </c>
      <c r="J1092" s="36">
        <v>4.34</v>
      </c>
      <c r="K1092" s="36">
        <v>1037</v>
      </c>
      <c r="L1092" s="36">
        <v>0</v>
      </c>
      <c r="M1092" s="36">
        <v>0</v>
      </c>
      <c r="N1092" s="36">
        <v>1037</v>
      </c>
      <c r="O1092" s="36">
        <v>19</v>
      </c>
      <c r="P1092" s="36">
        <v>1.83</v>
      </c>
      <c r="Q1092" s="36">
        <v>220</v>
      </c>
      <c r="R1092" s="36">
        <v>215</v>
      </c>
      <c r="S1092" s="36">
        <v>0</v>
      </c>
      <c r="T1092" s="36">
        <v>0</v>
      </c>
      <c r="U1092" s="36">
        <v>97.73</v>
      </c>
      <c r="V1092" s="36">
        <v>95.94</v>
      </c>
      <c r="W1092" s="36">
        <v>215</v>
      </c>
      <c r="X1092" s="36">
        <v>3</v>
      </c>
      <c r="Y1092" s="36">
        <v>1.1399999999999999</v>
      </c>
      <c r="Z1092" s="36">
        <v>704</v>
      </c>
      <c r="AA1092" s="36">
        <v>702.03</v>
      </c>
      <c r="AB1092" s="36">
        <v>99.72</v>
      </c>
      <c r="AC1092" s="36">
        <v>781</v>
      </c>
      <c r="AD1092" s="36">
        <v>749.99</v>
      </c>
      <c r="AE1092" s="36">
        <v>96.03</v>
      </c>
      <c r="AF1092" s="36">
        <v>3.39</v>
      </c>
      <c r="AG1092" s="36">
        <v>1.433333</v>
      </c>
      <c r="AH1092" s="36">
        <v>78.12</v>
      </c>
      <c r="AI1092" s="36">
        <v>42.23</v>
      </c>
      <c r="AJ1092" s="46">
        <f t="shared" ca="1" si="18"/>
        <v>2</v>
      </c>
      <c r="AK1092" s="47">
        <v>1.14085792515972</v>
      </c>
      <c r="AL1092" s="48">
        <v>8.9320000000000057</v>
      </c>
      <c r="AM1092" s="1">
        <v>0</v>
      </c>
      <c r="AN1092" s="1">
        <v>0</v>
      </c>
      <c r="AO1092" s="1">
        <v>1</v>
      </c>
      <c r="AP1092" s="1">
        <v>0</v>
      </c>
      <c r="AQ1092" s="1">
        <v>0</v>
      </c>
      <c r="AR1092" s="36">
        <v>0</v>
      </c>
      <c r="AS1092" s="36">
        <v>1</v>
      </c>
      <c r="AT1092" s="36">
        <v>0</v>
      </c>
      <c r="AU1092" s="36">
        <v>2</v>
      </c>
    </row>
    <row r="1093" spans="1:47">
      <c r="A1093" s="49">
        <v>41914.833333333336</v>
      </c>
      <c r="B1093" s="36" t="s">
        <v>94</v>
      </c>
      <c r="C1093" s="36" t="s">
        <v>95</v>
      </c>
      <c r="D1093" s="36" t="s">
        <v>1417</v>
      </c>
      <c r="E1093" s="36" t="s">
        <v>96</v>
      </c>
      <c r="F1093" s="36" t="s">
        <v>1418</v>
      </c>
      <c r="G1093" s="36">
        <v>2</v>
      </c>
      <c r="H1093" s="36">
        <v>31</v>
      </c>
      <c r="I1093" s="36">
        <v>7.87</v>
      </c>
      <c r="J1093" s="36">
        <v>3.63</v>
      </c>
      <c r="K1093" s="36">
        <v>585</v>
      </c>
      <c r="L1093" s="36">
        <v>0</v>
      </c>
      <c r="M1093" s="36">
        <v>0</v>
      </c>
      <c r="N1093" s="36">
        <v>585</v>
      </c>
      <c r="O1093" s="36">
        <v>1</v>
      </c>
      <c r="P1093" s="36">
        <v>0.17</v>
      </c>
      <c r="Q1093" s="36">
        <v>85</v>
      </c>
      <c r="R1093" s="36">
        <v>79</v>
      </c>
      <c r="S1093" s="36">
        <v>0</v>
      </c>
      <c r="T1093" s="36">
        <v>0</v>
      </c>
      <c r="U1093" s="36">
        <v>92.94</v>
      </c>
      <c r="V1093" s="36">
        <v>92.78</v>
      </c>
      <c r="W1093" s="36">
        <v>79</v>
      </c>
      <c r="X1093" s="36">
        <v>1</v>
      </c>
      <c r="Y1093" s="36">
        <v>1.37</v>
      </c>
      <c r="Z1093" s="36">
        <v>100</v>
      </c>
      <c r="AA1093" s="36">
        <v>100</v>
      </c>
      <c r="AB1093" s="36">
        <v>100</v>
      </c>
      <c r="AC1093" s="36">
        <v>95</v>
      </c>
      <c r="AD1093" s="36">
        <v>94</v>
      </c>
      <c r="AE1093" s="36">
        <v>98.95</v>
      </c>
      <c r="AF1093" s="36">
        <v>2.1</v>
      </c>
      <c r="AG1093" s="36">
        <v>1.7</v>
      </c>
      <c r="AH1093" s="36">
        <v>57.9</v>
      </c>
      <c r="AI1093" s="36">
        <v>80.95</v>
      </c>
      <c r="AJ1093" s="46">
        <f t="shared" ca="1" si="18"/>
        <v>2</v>
      </c>
      <c r="AK1093" s="47">
        <v>1.3698630136986301</v>
      </c>
      <c r="AL1093" s="48">
        <v>6.1369999999999996</v>
      </c>
      <c r="AM1093" s="1">
        <v>0</v>
      </c>
      <c r="AN1093" s="1">
        <v>1</v>
      </c>
      <c r="AO1093" s="1">
        <v>2</v>
      </c>
      <c r="AP1093" s="1">
        <v>0</v>
      </c>
      <c r="AQ1093" s="1">
        <v>2</v>
      </c>
      <c r="AR1093" s="36">
        <v>0</v>
      </c>
      <c r="AS1093" s="36">
        <v>1</v>
      </c>
      <c r="AT1093" s="36">
        <v>0</v>
      </c>
      <c r="AU1093" s="36">
        <v>2</v>
      </c>
    </row>
    <row r="1094" spans="1:47">
      <c r="A1094" s="49">
        <v>41914.625</v>
      </c>
      <c r="B1094" s="36" t="s">
        <v>94</v>
      </c>
      <c r="C1094" s="36" t="s">
        <v>95</v>
      </c>
      <c r="D1094" s="36" t="s">
        <v>1425</v>
      </c>
      <c r="E1094" s="36" t="s">
        <v>99</v>
      </c>
      <c r="F1094" s="36" t="s">
        <v>1426</v>
      </c>
      <c r="G1094" s="36">
        <v>2</v>
      </c>
      <c r="H1094" s="36">
        <v>23</v>
      </c>
      <c r="I1094" s="36">
        <v>10.06</v>
      </c>
      <c r="J1094" s="36">
        <v>5.08</v>
      </c>
      <c r="K1094" s="36">
        <v>1279</v>
      </c>
      <c r="L1094" s="36">
        <v>0</v>
      </c>
      <c r="M1094" s="36">
        <v>0</v>
      </c>
      <c r="N1094" s="36">
        <v>1279</v>
      </c>
      <c r="O1094" s="36">
        <v>8</v>
      </c>
      <c r="P1094" s="36">
        <v>0.63</v>
      </c>
      <c r="Q1094" s="36">
        <v>333</v>
      </c>
      <c r="R1094" s="36">
        <v>332</v>
      </c>
      <c r="S1094" s="36">
        <v>0</v>
      </c>
      <c r="T1094" s="36">
        <v>0</v>
      </c>
      <c r="U1094" s="36">
        <v>99.7</v>
      </c>
      <c r="V1094" s="36">
        <v>99.07</v>
      </c>
      <c r="W1094" s="36">
        <v>332</v>
      </c>
      <c r="X1094" s="36">
        <v>7</v>
      </c>
      <c r="Y1094" s="36">
        <v>2.14</v>
      </c>
      <c r="Z1094" s="36">
        <v>541</v>
      </c>
      <c r="AA1094" s="36">
        <v>534.02</v>
      </c>
      <c r="AB1094" s="36">
        <v>98.71</v>
      </c>
      <c r="AC1094" s="36">
        <v>529</v>
      </c>
      <c r="AD1094" s="36">
        <v>527.99</v>
      </c>
      <c r="AE1094" s="36">
        <v>99.81</v>
      </c>
      <c r="AF1094" s="36">
        <v>4.58</v>
      </c>
      <c r="AG1094" s="36">
        <v>2.516667</v>
      </c>
      <c r="AH1094" s="36">
        <v>90.15</v>
      </c>
      <c r="AI1094" s="36">
        <v>54.91</v>
      </c>
      <c r="AJ1094" s="46">
        <f t="shared" ca="1" si="18"/>
        <v>2</v>
      </c>
      <c r="AK1094" s="47">
        <v>2.1474368806945425</v>
      </c>
      <c r="AL1094" s="48">
        <v>3.0969000000000229</v>
      </c>
      <c r="AM1094" s="1">
        <v>0</v>
      </c>
      <c r="AN1094" s="1">
        <v>0</v>
      </c>
      <c r="AO1094" s="1">
        <v>1</v>
      </c>
      <c r="AP1094" s="1">
        <v>0</v>
      </c>
      <c r="AQ1094" s="1">
        <v>0</v>
      </c>
      <c r="AR1094" s="36">
        <v>1</v>
      </c>
      <c r="AS1094" s="36">
        <v>0</v>
      </c>
      <c r="AT1094" s="36">
        <v>1</v>
      </c>
      <c r="AU1094" s="36">
        <v>1</v>
      </c>
    </row>
    <row r="1095" spans="1:47">
      <c r="A1095" s="49">
        <v>41914.625</v>
      </c>
      <c r="B1095" s="36" t="s">
        <v>94</v>
      </c>
      <c r="C1095" s="36" t="s">
        <v>95</v>
      </c>
      <c r="D1095" s="36" t="s">
        <v>277</v>
      </c>
      <c r="E1095" s="36" t="s">
        <v>99</v>
      </c>
      <c r="F1095" s="36" t="s">
        <v>1569</v>
      </c>
      <c r="G1095" s="36">
        <v>2</v>
      </c>
      <c r="H1095" s="36">
        <v>23</v>
      </c>
      <c r="I1095" s="36">
        <v>10.14</v>
      </c>
      <c r="J1095" s="36">
        <v>5.08</v>
      </c>
      <c r="K1095" s="36">
        <v>2828</v>
      </c>
      <c r="L1095" s="36">
        <v>0</v>
      </c>
      <c r="M1095" s="36">
        <v>0</v>
      </c>
      <c r="N1095" s="36">
        <v>2828</v>
      </c>
      <c r="O1095" s="36">
        <v>10</v>
      </c>
      <c r="P1095" s="36">
        <v>0.35</v>
      </c>
      <c r="Q1095" s="36">
        <v>811</v>
      </c>
      <c r="R1095" s="36">
        <v>796</v>
      </c>
      <c r="S1095" s="36">
        <v>10</v>
      </c>
      <c r="T1095" s="36">
        <v>1.2345680000000001</v>
      </c>
      <c r="U1095" s="36">
        <v>98.15</v>
      </c>
      <c r="V1095" s="36">
        <v>97.81</v>
      </c>
      <c r="W1095" s="36">
        <v>796</v>
      </c>
      <c r="X1095" s="36">
        <v>5</v>
      </c>
      <c r="Y1095" s="36">
        <v>0.66</v>
      </c>
      <c r="Z1095" s="36">
        <v>915</v>
      </c>
      <c r="AA1095" s="36">
        <v>907.04</v>
      </c>
      <c r="AB1095" s="36">
        <v>99.13</v>
      </c>
      <c r="AC1095" s="36">
        <v>882</v>
      </c>
      <c r="AD1095" s="36">
        <v>870.98</v>
      </c>
      <c r="AE1095" s="36">
        <v>98.75</v>
      </c>
      <c r="AF1095" s="36">
        <v>11.68</v>
      </c>
      <c r="AG1095" s="36">
        <v>8.822222</v>
      </c>
      <c r="AH1095" s="36">
        <v>229.7</v>
      </c>
      <c r="AI1095" s="36">
        <v>75.55</v>
      </c>
      <c r="AJ1095" s="46">
        <f t="shared" ca="1" si="18"/>
        <v>2</v>
      </c>
      <c r="AK1095" s="47">
        <v>0.65794668000105261</v>
      </c>
      <c r="AL1095" s="48">
        <v>17.760899999999982</v>
      </c>
      <c r="AM1095" s="1">
        <v>0</v>
      </c>
      <c r="AN1095" s="1">
        <v>0</v>
      </c>
      <c r="AO1095" s="1">
        <v>1</v>
      </c>
      <c r="AP1095" s="1">
        <v>0</v>
      </c>
      <c r="AQ1095" s="1">
        <v>0</v>
      </c>
      <c r="AR1095" s="36">
        <v>0</v>
      </c>
      <c r="AS1095" s="36">
        <v>1</v>
      </c>
      <c r="AT1095" s="36">
        <v>0</v>
      </c>
      <c r="AU1095" s="36">
        <v>1</v>
      </c>
    </row>
    <row r="1096" spans="1:47">
      <c r="A1096" s="49">
        <v>41914.708333333336</v>
      </c>
      <c r="B1096" s="36" t="s">
        <v>94</v>
      </c>
      <c r="C1096" s="36" t="s">
        <v>95</v>
      </c>
      <c r="D1096" s="36" t="s">
        <v>1199</v>
      </c>
      <c r="E1096" s="36" t="s">
        <v>99</v>
      </c>
      <c r="F1096" s="36" t="s">
        <v>1200</v>
      </c>
      <c r="G1096" s="36">
        <v>2</v>
      </c>
      <c r="H1096" s="36">
        <v>23</v>
      </c>
      <c r="I1096" s="36">
        <v>10.49</v>
      </c>
      <c r="J1096" s="36">
        <v>5.08</v>
      </c>
      <c r="K1096" s="36">
        <v>1463</v>
      </c>
      <c r="L1096" s="36">
        <v>0</v>
      </c>
      <c r="M1096" s="36">
        <v>0</v>
      </c>
      <c r="N1096" s="36">
        <v>1463</v>
      </c>
      <c r="O1096" s="36">
        <v>10</v>
      </c>
      <c r="P1096" s="36">
        <v>0.68</v>
      </c>
      <c r="Q1096" s="36">
        <v>226</v>
      </c>
      <c r="R1096" s="36">
        <v>226</v>
      </c>
      <c r="S1096" s="36">
        <v>0</v>
      </c>
      <c r="T1096" s="36">
        <v>0</v>
      </c>
      <c r="U1096" s="36">
        <v>100</v>
      </c>
      <c r="V1096" s="36">
        <v>99.32</v>
      </c>
      <c r="W1096" s="36">
        <v>226</v>
      </c>
      <c r="X1096" s="36">
        <v>6</v>
      </c>
      <c r="Y1096" s="36">
        <v>2.68</v>
      </c>
      <c r="Z1096" s="36">
        <v>136</v>
      </c>
      <c r="AA1096" s="36">
        <v>134</v>
      </c>
      <c r="AB1096" s="36">
        <v>98.53</v>
      </c>
      <c r="AC1096" s="36">
        <v>134</v>
      </c>
      <c r="AD1096" s="36">
        <v>132</v>
      </c>
      <c r="AE1096" s="36">
        <v>98.51</v>
      </c>
      <c r="AF1096" s="36">
        <v>2.94</v>
      </c>
      <c r="AG1096" s="36">
        <v>2.7944450000000001</v>
      </c>
      <c r="AH1096" s="36">
        <v>57.92</v>
      </c>
      <c r="AI1096" s="36">
        <v>94.91</v>
      </c>
      <c r="AJ1096" s="46">
        <f t="shared" ca="1" si="18"/>
        <v>2</v>
      </c>
      <c r="AK1096" s="47">
        <v>2.6785714285714284</v>
      </c>
      <c r="AL1096" s="48">
        <v>1.5368000000000155</v>
      </c>
      <c r="AM1096" s="1">
        <v>0</v>
      </c>
      <c r="AN1096" s="1">
        <v>0</v>
      </c>
      <c r="AO1096" s="1">
        <v>1</v>
      </c>
      <c r="AP1096" s="1">
        <v>0</v>
      </c>
      <c r="AQ1096" s="1">
        <v>0</v>
      </c>
      <c r="AR1096" s="36">
        <v>1</v>
      </c>
      <c r="AS1096" s="36">
        <v>0</v>
      </c>
      <c r="AT1096" s="36">
        <v>2</v>
      </c>
      <c r="AU1096" s="36">
        <v>0</v>
      </c>
    </row>
    <row r="1097" spans="1:47">
      <c r="A1097" s="49">
        <v>41914.75</v>
      </c>
      <c r="B1097" s="36" t="s">
        <v>94</v>
      </c>
      <c r="C1097" s="36" t="s">
        <v>100</v>
      </c>
      <c r="D1097" s="36" t="s">
        <v>351</v>
      </c>
      <c r="E1097" s="36" t="s">
        <v>99</v>
      </c>
      <c r="F1097" s="36" t="s">
        <v>683</v>
      </c>
      <c r="G1097" s="36">
        <v>2</v>
      </c>
      <c r="H1097" s="36">
        <v>23</v>
      </c>
      <c r="I1097" s="36">
        <v>10.28</v>
      </c>
      <c r="J1097" s="36">
        <v>5.08</v>
      </c>
      <c r="K1097" s="36">
        <v>386</v>
      </c>
      <c r="L1097" s="36">
        <v>0</v>
      </c>
      <c r="M1097" s="36">
        <v>0</v>
      </c>
      <c r="N1097" s="36">
        <v>386</v>
      </c>
      <c r="O1097" s="36">
        <v>3</v>
      </c>
      <c r="P1097" s="36">
        <v>0.78</v>
      </c>
      <c r="Q1097" s="36">
        <v>132</v>
      </c>
      <c r="R1097" s="36">
        <v>132</v>
      </c>
      <c r="S1097" s="36">
        <v>0</v>
      </c>
      <c r="T1097" s="36">
        <v>0</v>
      </c>
      <c r="U1097" s="36">
        <v>100</v>
      </c>
      <c r="V1097" s="36">
        <v>99.22</v>
      </c>
      <c r="W1097" s="36">
        <v>132</v>
      </c>
      <c r="X1097" s="36">
        <v>7</v>
      </c>
      <c r="Y1097" s="36">
        <v>5.04</v>
      </c>
      <c r="Z1097" s="36">
        <v>85</v>
      </c>
      <c r="AA1097" s="36">
        <v>84</v>
      </c>
      <c r="AB1097" s="36">
        <v>98.82</v>
      </c>
      <c r="AC1097" s="36">
        <v>104</v>
      </c>
      <c r="AD1097" s="36">
        <v>91</v>
      </c>
      <c r="AE1097" s="36">
        <v>87.5</v>
      </c>
      <c r="AF1097" s="36">
        <v>1.84</v>
      </c>
      <c r="AG1097" s="36">
        <v>0.1111111</v>
      </c>
      <c r="AH1097" s="36">
        <v>36.17</v>
      </c>
      <c r="AI1097" s="36">
        <v>6.04</v>
      </c>
      <c r="AJ1097" s="46">
        <f t="shared" ca="1" si="18"/>
        <v>2</v>
      </c>
      <c r="AK1097" s="47">
        <v>5.0359712230215825</v>
      </c>
      <c r="AL1097" s="48">
        <v>1.0296000000000014</v>
      </c>
      <c r="AM1097" s="1">
        <v>1</v>
      </c>
      <c r="AN1097" s="1">
        <v>0</v>
      </c>
      <c r="AO1097" s="1">
        <v>2</v>
      </c>
      <c r="AP1097" s="1">
        <v>1</v>
      </c>
      <c r="AQ1097" s="1">
        <v>0</v>
      </c>
      <c r="AR1097" s="36">
        <v>1</v>
      </c>
      <c r="AS1097" s="36">
        <v>0</v>
      </c>
      <c r="AT1097" s="36">
        <v>1</v>
      </c>
      <c r="AU1097" s="36">
        <v>0</v>
      </c>
    </row>
    <row r="1098" spans="1:47">
      <c r="A1098" s="49">
        <v>41914.75</v>
      </c>
      <c r="B1098" s="36" t="s">
        <v>94</v>
      </c>
      <c r="C1098" s="36" t="s">
        <v>100</v>
      </c>
      <c r="D1098" s="36" t="s">
        <v>455</v>
      </c>
      <c r="E1098" s="36" t="s">
        <v>99</v>
      </c>
      <c r="F1098" s="36" t="s">
        <v>456</v>
      </c>
      <c r="G1098" s="36">
        <v>6</v>
      </c>
      <c r="H1098" s="36">
        <v>79</v>
      </c>
      <c r="I1098" s="36">
        <v>34.590000000000003</v>
      </c>
      <c r="J1098" s="36">
        <v>26.44</v>
      </c>
      <c r="K1098" s="36">
        <v>8155</v>
      </c>
      <c r="L1098" s="36">
        <v>0</v>
      </c>
      <c r="M1098" s="36">
        <v>0</v>
      </c>
      <c r="N1098" s="36">
        <v>8155</v>
      </c>
      <c r="O1098" s="36">
        <v>46</v>
      </c>
      <c r="P1098" s="36">
        <v>0.56000000000000005</v>
      </c>
      <c r="Q1098" s="36">
        <v>3323</v>
      </c>
      <c r="R1098" s="36">
        <v>3267</v>
      </c>
      <c r="S1098" s="36">
        <v>44</v>
      </c>
      <c r="T1098" s="36">
        <v>1.3241050000000001</v>
      </c>
      <c r="U1098" s="36">
        <v>98.31</v>
      </c>
      <c r="V1098" s="36">
        <v>97.76</v>
      </c>
      <c r="W1098" s="36">
        <v>3267</v>
      </c>
      <c r="X1098" s="36">
        <v>26</v>
      </c>
      <c r="Y1098" s="36">
        <v>0.79</v>
      </c>
      <c r="Z1098" s="36">
        <v>1689</v>
      </c>
      <c r="AA1098" s="36">
        <v>1679.03</v>
      </c>
      <c r="AB1098" s="36">
        <v>99.41</v>
      </c>
      <c r="AC1098" s="36">
        <v>1715</v>
      </c>
      <c r="AD1098" s="36">
        <v>1703</v>
      </c>
      <c r="AE1098" s="36">
        <v>99.3</v>
      </c>
      <c r="AF1098" s="36">
        <v>41.92</v>
      </c>
      <c r="AG1098" s="36">
        <v>29.63889</v>
      </c>
      <c r="AH1098" s="36">
        <v>158.54</v>
      </c>
      <c r="AI1098" s="36">
        <v>70.709999999999994</v>
      </c>
      <c r="AJ1098" s="46">
        <f t="shared" ca="1" si="18"/>
        <v>2</v>
      </c>
      <c r="AK1098" s="47">
        <v>0.79004062631989957</v>
      </c>
      <c r="AL1098" s="48">
        <v>74.435199999999838</v>
      </c>
      <c r="AM1098" s="1">
        <v>0</v>
      </c>
      <c r="AN1098" s="1">
        <v>0</v>
      </c>
      <c r="AO1098" s="1">
        <v>1</v>
      </c>
      <c r="AP1098" s="1">
        <v>0</v>
      </c>
      <c r="AQ1098" s="1">
        <v>0</v>
      </c>
      <c r="AR1098" s="36">
        <v>0</v>
      </c>
      <c r="AS1098" s="36">
        <v>1</v>
      </c>
      <c r="AT1098" s="36">
        <v>0</v>
      </c>
      <c r="AU1098" s="36">
        <v>3</v>
      </c>
    </row>
    <row r="1099" spans="1:47">
      <c r="A1099" s="49">
        <v>41914.75</v>
      </c>
      <c r="B1099" s="36" t="s">
        <v>94</v>
      </c>
      <c r="C1099" s="36" t="s">
        <v>100</v>
      </c>
      <c r="D1099" s="36" t="s">
        <v>269</v>
      </c>
      <c r="E1099" s="36" t="s">
        <v>99</v>
      </c>
      <c r="F1099" s="36" t="s">
        <v>270</v>
      </c>
      <c r="G1099" s="36">
        <v>5</v>
      </c>
      <c r="H1099" s="36">
        <v>71</v>
      </c>
      <c r="I1099" s="36">
        <v>27.73</v>
      </c>
      <c r="J1099" s="36">
        <v>20.149999999999999</v>
      </c>
      <c r="K1099" s="36">
        <v>4024</v>
      </c>
      <c r="L1099" s="36">
        <v>0</v>
      </c>
      <c r="M1099" s="36">
        <v>0</v>
      </c>
      <c r="N1099" s="36">
        <v>4024</v>
      </c>
      <c r="O1099" s="36">
        <v>39</v>
      </c>
      <c r="P1099" s="36">
        <v>0.97</v>
      </c>
      <c r="Q1099" s="36">
        <v>1925</v>
      </c>
      <c r="R1099" s="36">
        <v>1914</v>
      </c>
      <c r="S1099" s="36">
        <v>0</v>
      </c>
      <c r="T1099" s="36">
        <v>0</v>
      </c>
      <c r="U1099" s="36">
        <v>99.43</v>
      </c>
      <c r="V1099" s="36">
        <v>98.47</v>
      </c>
      <c r="W1099" s="36">
        <v>1914</v>
      </c>
      <c r="X1099" s="36">
        <v>45</v>
      </c>
      <c r="Y1099" s="36">
        <v>2.33</v>
      </c>
      <c r="Z1099" s="36">
        <v>500</v>
      </c>
      <c r="AA1099" s="36">
        <v>490</v>
      </c>
      <c r="AB1099" s="36">
        <v>98</v>
      </c>
      <c r="AC1099" s="36">
        <v>513</v>
      </c>
      <c r="AD1099" s="36">
        <v>507</v>
      </c>
      <c r="AE1099" s="36">
        <v>98.83</v>
      </c>
      <c r="AF1099" s="36">
        <v>25.77</v>
      </c>
      <c r="AG1099" s="36">
        <v>14.366669999999999</v>
      </c>
      <c r="AH1099" s="36">
        <v>127.87</v>
      </c>
      <c r="AI1099" s="36">
        <v>55.76</v>
      </c>
      <c r="AJ1099" s="46">
        <f t="shared" ca="1" si="18"/>
        <v>2</v>
      </c>
      <c r="AK1099" s="47">
        <v>2.3303987571206628</v>
      </c>
      <c r="AL1099" s="48">
        <v>29.452500000000022</v>
      </c>
      <c r="AM1099" s="1">
        <v>0</v>
      </c>
      <c r="AN1099" s="1">
        <v>0</v>
      </c>
      <c r="AO1099" s="1">
        <v>1</v>
      </c>
      <c r="AP1099" s="1">
        <v>0</v>
      </c>
      <c r="AQ1099" s="1">
        <v>1</v>
      </c>
      <c r="AR1099" s="36">
        <v>1</v>
      </c>
      <c r="AS1099" s="36">
        <v>0</v>
      </c>
      <c r="AT1099" s="36">
        <v>6</v>
      </c>
      <c r="AU1099" s="36">
        <v>5</v>
      </c>
    </row>
    <row r="1100" spans="1:47">
      <c r="A1100" s="49">
        <v>41914.75</v>
      </c>
      <c r="B1100" s="36" t="s">
        <v>94</v>
      </c>
      <c r="C1100" s="36" t="s">
        <v>100</v>
      </c>
      <c r="D1100" s="36" t="s">
        <v>334</v>
      </c>
      <c r="E1100" s="36" t="s">
        <v>99</v>
      </c>
      <c r="F1100" s="36" t="s">
        <v>352</v>
      </c>
      <c r="G1100" s="36">
        <v>6</v>
      </c>
      <c r="H1100" s="36">
        <v>87</v>
      </c>
      <c r="I1100" s="36">
        <v>32.700000000000003</v>
      </c>
      <c r="J1100" s="36">
        <v>24.63</v>
      </c>
      <c r="K1100" s="36">
        <v>6407</v>
      </c>
      <c r="L1100" s="36">
        <v>0</v>
      </c>
      <c r="M1100" s="36">
        <v>0</v>
      </c>
      <c r="N1100" s="36">
        <v>6407</v>
      </c>
      <c r="O1100" s="36">
        <v>38</v>
      </c>
      <c r="P1100" s="36">
        <v>0.59</v>
      </c>
      <c r="Q1100" s="36">
        <v>3125</v>
      </c>
      <c r="R1100" s="36">
        <v>3115</v>
      </c>
      <c r="S1100" s="36">
        <v>3</v>
      </c>
      <c r="T1100" s="36">
        <v>9.5816029999999996E-2</v>
      </c>
      <c r="U1100" s="36">
        <v>99.68</v>
      </c>
      <c r="V1100" s="36">
        <v>99.09</v>
      </c>
      <c r="W1100" s="36">
        <v>3115</v>
      </c>
      <c r="X1100" s="36">
        <v>76</v>
      </c>
      <c r="Y1100" s="36">
        <v>3.03</v>
      </c>
      <c r="Z1100" s="36">
        <v>4515</v>
      </c>
      <c r="AA1100" s="36">
        <v>4454.05</v>
      </c>
      <c r="AB1100" s="36">
        <v>98.65</v>
      </c>
      <c r="AC1100" s="36">
        <v>3873</v>
      </c>
      <c r="AD1100" s="36">
        <v>3852.86</v>
      </c>
      <c r="AE1100" s="36">
        <v>99.48</v>
      </c>
      <c r="AF1100" s="36">
        <v>34.79</v>
      </c>
      <c r="AG1100" s="36">
        <v>24.55556</v>
      </c>
      <c r="AH1100" s="36">
        <v>141.27000000000001</v>
      </c>
      <c r="AI1100" s="36">
        <v>70.569999999999993</v>
      </c>
      <c r="AJ1100" s="46">
        <f t="shared" ca="1" si="18"/>
        <v>2</v>
      </c>
      <c r="AK1100" s="47">
        <v>3.0232992946960984</v>
      </c>
      <c r="AL1100" s="48">
        <v>28.437499999999897</v>
      </c>
      <c r="AM1100" s="1">
        <v>0</v>
      </c>
      <c r="AN1100" s="1">
        <v>0</v>
      </c>
      <c r="AO1100" s="1">
        <v>1</v>
      </c>
      <c r="AP1100" s="1">
        <v>0</v>
      </c>
      <c r="AQ1100" s="1">
        <v>0</v>
      </c>
      <c r="AR1100" s="36">
        <v>1</v>
      </c>
      <c r="AS1100" s="36">
        <v>0</v>
      </c>
      <c r="AT1100" s="36">
        <v>4</v>
      </c>
      <c r="AU1100" s="36">
        <v>2</v>
      </c>
    </row>
    <row r="1101" spans="1:47">
      <c r="A1101" s="49">
        <v>41914.75</v>
      </c>
      <c r="B1101" s="36" t="s">
        <v>94</v>
      </c>
      <c r="C1101" s="36" t="s">
        <v>100</v>
      </c>
      <c r="D1101" s="36" t="s">
        <v>334</v>
      </c>
      <c r="E1101" s="36" t="s">
        <v>99</v>
      </c>
      <c r="F1101" s="36" t="s">
        <v>750</v>
      </c>
      <c r="G1101" s="36">
        <v>6</v>
      </c>
      <c r="H1101" s="36">
        <v>87</v>
      </c>
      <c r="I1101" s="36">
        <v>32.99</v>
      </c>
      <c r="J1101" s="36">
        <v>24.63</v>
      </c>
      <c r="K1101" s="36">
        <v>3267</v>
      </c>
      <c r="L1101" s="36">
        <v>0</v>
      </c>
      <c r="M1101" s="36">
        <v>0</v>
      </c>
      <c r="N1101" s="36">
        <v>3267</v>
      </c>
      <c r="O1101" s="36">
        <v>33</v>
      </c>
      <c r="P1101" s="36">
        <v>1.01</v>
      </c>
      <c r="Q1101" s="36">
        <v>1559</v>
      </c>
      <c r="R1101" s="36">
        <v>1544</v>
      </c>
      <c r="S1101" s="36">
        <v>0</v>
      </c>
      <c r="T1101" s="36">
        <v>0</v>
      </c>
      <c r="U1101" s="36">
        <v>99.04</v>
      </c>
      <c r="V1101" s="36">
        <v>98.04</v>
      </c>
      <c r="W1101" s="36">
        <v>1544</v>
      </c>
      <c r="X1101" s="36">
        <v>50</v>
      </c>
      <c r="Y1101" s="36">
        <v>3.15</v>
      </c>
      <c r="Z1101" s="36">
        <v>571</v>
      </c>
      <c r="AA1101" s="36">
        <v>563.98</v>
      </c>
      <c r="AB1101" s="36">
        <v>98.77</v>
      </c>
      <c r="AC1101" s="36">
        <v>608</v>
      </c>
      <c r="AD1101" s="36">
        <v>605.99</v>
      </c>
      <c r="AE1101" s="36">
        <v>99.67</v>
      </c>
      <c r="AF1101" s="36">
        <v>21.13</v>
      </c>
      <c r="AG1101" s="36">
        <v>7.5944440000000002</v>
      </c>
      <c r="AH1101" s="36">
        <v>85.8</v>
      </c>
      <c r="AI1101" s="36">
        <v>35.94</v>
      </c>
      <c r="AJ1101" s="46">
        <f t="shared" ca="1" si="18"/>
        <v>2</v>
      </c>
      <c r="AK1101" s="47">
        <v>3.1525652423376904</v>
      </c>
      <c r="AL1101" s="48">
        <v>30.556399999999904</v>
      </c>
      <c r="AM1101" s="1">
        <v>0</v>
      </c>
      <c r="AN1101" s="1">
        <v>0</v>
      </c>
      <c r="AO1101" s="1">
        <v>1</v>
      </c>
      <c r="AP1101" s="1">
        <v>0</v>
      </c>
      <c r="AQ1101" s="1">
        <v>0</v>
      </c>
      <c r="AR1101" s="36">
        <v>1</v>
      </c>
      <c r="AS1101" s="36">
        <v>0</v>
      </c>
      <c r="AT1101" s="36">
        <v>2</v>
      </c>
      <c r="AU1101" s="36">
        <v>0</v>
      </c>
    </row>
    <row r="1102" spans="1:47">
      <c r="A1102" s="49">
        <v>41914.75</v>
      </c>
      <c r="B1102" s="36" t="s">
        <v>94</v>
      </c>
      <c r="C1102" s="36" t="s">
        <v>100</v>
      </c>
      <c r="D1102" s="36" t="s">
        <v>334</v>
      </c>
      <c r="E1102" s="36" t="s">
        <v>99</v>
      </c>
      <c r="F1102" s="36" t="s">
        <v>373</v>
      </c>
      <c r="G1102" s="36">
        <v>6</v>
      </c>
      <c r="H1102" s="36">
        <v>87</v>
      </c>
      <c r="I1102" s="36">
        <v>33.42</v>
      </c>
      <c r="J1102" s="36">
        <v>24.63</v>
      </c>
      <c r="K1102" s="36">
        <v>4322</v>
      </c>
      <c r="L1102" s="36">
        <v>0</v>
      </c>
      <c r="M1102" s="36">
        <v>0</v>
      </c>
      <c r="N1102" s="36">
        <v>4322</v>
      </c>
      <c r="O1102" s="36">
        <v>33</v>
      </c>
      <c r="P1102" s="36">
        <v>0.76</v>
      </c>
      <c r="Q1102" s="36">
        <v>2210</v>
      </c>
      <c r="R1102" s="36">
        <v>2178</v>
      </c>
      <c r="S1102" s="36">
        <v>2</v>
      </c>
      <c r="T1102" s="36">
        <v>9.05387E-2</v>
      </c>
      <c r="U1102" s="36">
        <v>98.55</v>
      </c>
      <c r="V1102" s="36">
        <v>97.8</v>
      </c>
      <c r="W1102" s="36">
        <v>2178</v>
      </c>
      <c r="X1102" s="36">
        <v>59</v>
      </c>
      <c r="Y1102" s="36">
        <v>2.77</v>
      </c>
      <c r="Z1102" s="36">
        <v>1209</v>
      </c>
      <c r="AA1102" s="36">
        <v>1204.04</v>
      </c>
      <c r="AB1102" s="36">
        <v>99.59</v>
      </c>
      <c r="AC1102" s="36">
        <v>1157</v>
      </c>
      <c r="AD1102" s="36">
        <v>1153.99</v>
      </c>
      <c r="AE1102" s="36">
        <v>99.74</v>
      </c>
      <c r="AF1102" s="36">
        <v>29.69</v>
      </c>
      <c r="AG1102" s="36">
        <v>18.316669999999998</v>
      </c>
      <c r="AH1102" s="36">
        <v>120.54</v>
      </c>
      <c r="AI1102" s="36">
        <v>61.7</v>
      </c>
      <c r="AJ1102" s="46">
        <f t="shared" ca="1" si="18"/>
        <v>2</v>
      </c>
      <c r="AK1102" s="47">
        <v>2.7726215371601781</v>
      </c>
      <c r="AL1102" s="48">
        <v>48.620000000000061</v>
      </c>
      <c r="AM1102" s="1">
        <v>0</v>
      </c>
      <c r="AN1102" s="1">
        <v>0</v>
      </c>
      <c r="AO1102" s="1">
        <v>2</v>
      </c>
      <c r="AP1102" s="1">
        <v>0</v>
      </c>
      <c r="AQ1102" s="1">
        <v>0</v>
      </c>
      <c r="AR1102" s="36">
        <v>1</v>
      </c>
      <c r="AS1102" s="36">
        <v>1</v>
      </c>
      <c r="AT1102" s="36">
        <v>6</v>
      </c>
      <c r="AU1102" s="36">
        <v>4</v>
      </c>
    </row>
    <row r="1103" spans="1:47">
      <c r="A1103" s="49">
        <v>41914.75</v>
      </c>
      <c r="B1103" s="36" t="s">
        <v>94</v>
      </c>
      <c r="C1103" s="36" t="s">
        <v>100</v>
      </c>
      <c r="D1103" s="36" t="s">
        <v>273</v>
      </c>
      <c r="E1103" s="36" t="s">
        <v>99</v>
      </c>
      <c r="F1103" s="36" t="s">
        <v>274</v>
      </c>
      <c r="G1103" s="36">
        <v>4</v>
      </c>
      <c r="H1103" s="36">
        <v>55</v>
      </c>
      <c r="I1103" s="36">
        <v>21.88</v>
      </c>
      <c r="J1103" s="36">
        <v>14.9</v>
      </c>
      <c r="K1103" s="36">
        <v>2669</v>
      </c>
      <c r="L1103" s="36">
        <v>0</v>
      </c>
      <c r="M1103" s="36">
        <v>0</v>
      </c>
      <c r="N1103" s="36">
        <v>2669</v>
      </c>
      <c r="O1103" s="36">
        <v>28</v>
      </c>
      <c r="P1103" s="36">
        <v>1.05</v>
      </c>
      <c r="Q1103" s="36">
        <v>1240</v>
      </c>
      <c r="R1103" s="36">
        <v>1228</v>
      </c>
      <c r="S1103" s="36">
        <v>0</v>
      </c>
      <c r="T1103" s="36">
        <v>0</v>
      </c>
      <c r="U1103" s="36">
        <v>99.03</v>
      </c>
      <c r="V1103" s="36">
        <v>97.99</v>
      </c>
      <c r="W1103" s="36">
        <v>1228</v>
      </c>
      <c r="X1103" s="36">
        <v>19</v>
      </c>
      <c r="Y1103" s="36">
        <v>1.53</v>
      </c>
      <c r="Z1103" s="36">
        <v>997</v>
      </c>
      <c r="AA1103" s="36">
        <v>993.01</v>
      </c>
      <c r="AB1103" s="36">
        <v>99.6</v>
      </c>
      <c r="AC1103" s="36">
        <v>1014</v>
      </c>
      <c r="AD1103" s="36">
        <v>1009.03</v>
      </c>
      <c r="AE1103" s="36">
        <v>99.51</v>
      </c>
      <c r="AF1103" s="36">
        <v>13.71</v>
      </c>
      <c r="AG1103" s="36">
        <v>5.4222219999999997</v>
      </c>
      <c r="AH1103" s="36">
        <v>91.98</v>
      </c>
      <c r="AI1103" s="36">
        <v>39.56</v>
      </c>
      <c r="AJ1103" s="46">
        <f t="shared" ca="1" si="18"/>
        <v>2</v>
      </c>
      <c r="AK1103" s="47">
        <v>1.5273066349415607</v>
      </c>
      <c r="AL1103" s="48">
        <v>24.924000000000063</v>
      </c>
      <c r="AM1103" s="1">
        <v>0</v>
      </c>
      <c r="AN1103" s="1">
        <v>0</v>
      </c>
      <c r="AO1103" s="1">
        <v>1</v>
      </c>
      <c r="AP1103" s="1">
        <v>0</v>
      </c>
      <c r="AQ1103" s="1">
        <v>0</v>
      </c>
      <c r="AR1103" s="36">
        <v>0</v>
      </c>
      <c r="AS1103" s="36">
        <v>1</v>
      </c>
      <c r="AT1103" s="36">
        <v>0</v>
      </c>
      <c r="AU1103" s="36">
        <v>3</v>
      </c>
    </row>
    <row r="1104" spans="1:47">
      <c r="A1104" s="49">
        <v>41914.75</v>
      </c>
      <c r="B1104" s="36" t="s">
        <v>94</v>
      </c>
      <c r="C1104" s="36" t="s">
        <v>100</v>
      </c>
      <c r="D1104" s="36" t="s">
        <v>273</v>
      </c>
      <c r="E1104" s="36" t="s">
        <v>99</v>
      </c>
      <c r="F1104" s="36" t="s">
        <v>1570</v>
      </c>
      <c r="G1104" s="36">
        <v>4</v>
      </c>
      <c r="H1104" s="36">
        <v>55</v>
      </c>
      <c r="I1104" s="36">
        <v>21.99</v>
      </c>
      <c r="J1104" s="36">
        <v>14.9</v>
      </c>
      <c r="K1104" s="36">
        <v>4417</v>
      </c>
      <c r="L1104" s="36">
        <v>0</v>
      </c>
      <c r="M1104" s="36">
        <v>0</v>
      </c>
      <c r="N1104" s="36">
        <v>4417</v>
      </c>
      <c r="O1104" s="36">
        <v>33</v>
      </c>
      <c r="P1104" s="36">
        <v>0.75</v>
      </c>
      <c r="Q1104" s="36">
        <v>1014</v>
      </c>
      <c r="R1104" s="36">
        <v>1001</v>
      </c>
      <c r="S1104" s="36">
        <v>0</v>
      </c>
      <c r="T1104" s="36">
        <v>0</v>
      </c>
      <c r="U1104" s="36">
        <v>98.72</v>
      </c>
      <c r="V1104" s="36">
        <v>97.98</v>
      </c>
      <c r="W1104" s="36">
        <v>1001</v>
      </c>
      <c r="X1104" s="36">
        <v>7</v>
      </c>
      <c r="Y1104" s="36">
        <v>0.7</v>
      </c>
      <c r="Z1104" s="36">
        <v>641</v>
      </c>
      <c r="AA1104" s="36">
        <v>632.03</v>
      </c>
      <c r="AB1104" s="36">
        <v>98.6</v>
      </c>
      <c r="AC1104" s="36">
        <v>638</v>
      </c>
      <c r="AD1104" s="36">
        <v>633.02</v>
      </c>
      <c r="AE1104" s="36">
        <v>99.22</v>
      </c>
      <c r="AF1104" s="36">
        <v>10.59</v>
      </c>
      <c r="AG1104" s="36">
        <v>2.5</v>
      </c>
      <c r="AH1104" s="36">
        <v>71.099999999999994</v>
      </c>
      <c r="AI1104" s="36">
        <v>23.6</v>
      </c>
      <c r="AJ1104" s="46">
        <f t="shared" ca="1" si="18"/>
        <v>2</v>
      </c>
      <c r="AK1104" s="47">
        <v>0.69860976656453655</v>
      </c>
      <c r="AL1104" s="48">
        <v>20.482799999999962</v>
      </c>
      <c r="AM1104" s="1">
        <v>0</v>
      </c>
      <c r="AN1104" s="1">
        <v>0</v>
      </c>
      <c r="AO1104" s="1">
        <v>1</v>
      </c>
      <c r="AP1104" s="1">
        <v>0</v>
      </c>
      <c r="AQ1104" s="1">
        <v>0</v>
      </c>
      <c r="AR1104" s="36">
        <v>0</v>
      </c>
      <c r="AS1104" s="36">
        <v>1</v>
      </c>
      <c r="AT1104" s="36">
        <v>0</v>
      </c>
      <c r="AU1104" s="36">
        <v>1</v>
      </c>
    </row>
    <row r="1105" spans="1:47">
      <c r="A1105" s="49">
        <v>41914.75</v>
      </c>
      <c r="B1105" s="36" t="s">
        <v>94</v>
      </c>
      <c r="C1105" s="36" t="s">
        <v>100</v>
      </c>
      <c r="D1105" s="36" t="s">
        <v>265</v>
      </c>
      <c r="E1105" s="36" t="s">
        <v>99</v>
      </c>
      <c r="F1105" s="36" t="s">
        <v>266</v>
      </c>
      <c r="G1105" s="36">
        <v>4</v>
      </c>
      <c r="H1105" s="36">
        <v>55</v>
      </c>
      <c r="I1105" s="36">
        <v>22.88</v>
      </c>
      <c r="J1105" s="36">
        <v>15.76</v>
      </c>
      <c r="K1105" s="36">
        <v>1593</v>
      </c>
      <c r="L1105" s="36">
        <v>0</v>
      </c>
      <c r="M1105" s="36">
        <v>0</v>
      </c>
      <c r="N1105" s="36">
        <v>1593</v>
      </c>
      <c r="O1105" s="36">
        <v>15</v>
      </c>
      <c r="P1105" s="36">
        <v>0.94</v>
      </c>
      <c r="Q1105" s="36">
        <v>716</v>
      </c>
      <c r="R1105" s="36">
        <v>711</v>
      </c>
      <c r="S1105" s="36">
        <v>0</v>
      </c>
      <c r="T1105" s="36">
        <v>0</v>
      </c>
      <c r="U1105" s="36">
        <v>99.3</v>
      </c>
      <c r="V1105" s="36">
        <v>98.37</v>
      </c>
      <c r="W1105" s="36">
        <v>711</v>
      </c>
      <c r="X1105" s="36">
        <v>15</v>
      </c>
      <c r="Y1105" s="36">
        <v>2.15</v>
      </c>
      <c r="Z1105" s="36">
        <v>617</v>
      </c>
      <c r="AA1105" s="36">
        <v>617</v>
      </c>
      <c r="AB1105" s="36">
        <v>100</v>
      </c>
      <c r="AC1105" s="36">
        <v>603</v>
      </c>
      <c r="AD1105" s="36">
        <v>603</v>
      </c>
      <c r="AE1105" s="36">
        <v>100</v>
      </c>
      <c r="AF1105" s="36">
        <v>10.039999999999999</v>
      </c>
      <c r="AG1105" s="36">
        <v>1.3722220000000001</v>
      </c>
      <c r="AH1105" s="36">
        <v>63.73</v>
      </c>
      <c r="AI1105" s="36">
        <v>13.66</v>
      </c>
      <c r="AJ1105" s="46">
        <f t="shared" ca="1" si="18"/>
        <v>2</v>
      </c>
      <c r="AK1105" s="47">
        <v>2.1520803443328553</v>
      </c>
      <c r="AL1105" s="48">
        <v>11.670799999999968</v>
      </c>
      <c r="AM1105" s="1">
        <v>0</v>
      </c>
      <c r="AN1105" s="1">
        <v>0</v>
      </c>
      <c r="AO1105" s="1">
        <v>1</v>
      </c>
      <c r="AP1105" s="1">
        <v>0</v>
      </c>
      <c r="AQ1105" s="1">
        <v>0</v>
      </c>
      <c r="AR1105" s="36">
        <v>1</v>
      </c>
      <c r="AS1105" s="36">
        <v>0</v>
      </c>
      <c r="AT1105" s="36">
        <v>6</v>
      </c>
      <c r="AU1105" s="36">
        <v>3</v>
      </c>
    </row>
    <row r="1106" spans="1:47">
      <c r="A1106" s="49">
        <v>41914.75</v>
      </c>
      <c r="B1106" s="36" t="s">
        <v>94</v>
      </c>
      <c r="C1106" s="36" t="s">
        <v>100</v>
      </c>
      <c r="D1106" s="36" t="s">
        <v>1427</v>
      </c>
      <c r="E1106" s="36" t="s">
        <v>99</v>
      </c>
      <c r="F1106" s="36" t="s">
        <v>1571</v>
      </c>
      <c r="G1106" s="36">
        <v>2</v>
      </c>
      <c r="H1106" s="36">
        <v>23</v>
      </c>
      <c r="I1106" s="36">
        <v>9.11</v>
      </c>
      <c r="J1106" s="36">
        <v>4.34</v>
      </c>
      <c r="K1106" s="36">
        <v>742</v>
      </c>
      <c r="L1106" s="36">
        <v>0</v>
      </c>
      <c r="M1106" s="36">
        <v>0</v>
      </c>
      <c r="N1106" s="36">
        <v>742</v>
      </c>
      <c r="O1106" s="36">
        <v>14</v>
      </c>
      <c r="P1106" s="36">
        <v>1.89</v>
      </c>
      <c r="Q1106" s="36">
        <v>177</v>
      </c>
      <c r="R1106" s="36">
        <v>176</v>
      </c>
      <c r="S1106" s="36">
        <v>0</v>
      </c>
      <c r="T1106" s="36">
        <v>0</v>
      </c>
      <c r="U1106" s="36">
        <v>99.44</v>
      </c>
      <c r="V1106" s="36">
        <v>97.56</v>
      </c>
      <c r="W1106" s="36">
        <v>176</v>
      </c>
      <c r="X1106" s="36">
        <v>6</v>
      </c>
      <c r="Y1106" s="36">
        <v>3.53</v>
      </c>
      <c r="Z1106" s="36">
        <v>170</v>
      </c>
      <c r="AA1106" s="36">
        <v>170</v>
      </c>
      <c r="AB1106" s="36">
        <v>100</v>
      </c>
      <c r="AC1106" s="36">
        <v>164</v>
      </c>
      <c r="AD1106" s="36">
        <v>164</v>
      </c>
      <c r="AE1106" s="36">
        <v>100</v>
      </c>
      <c r="AF1106" s="36">
        <v>2.0699999999999998</v>
      </c>
      <c r="AG1106" s="36">
        <v>0.1055556</v>
      </c>
      <c r="AH1106" s="36">
        <v>47.56</v>
      </c>
      <c r="AI1106" s="36">
        <v>5.1100000000000003</v>
      </c>
      <c r="AJ1106" s="46">
        <f t="shared" ca="1" si="18"/>
        <v>2</v>
      </c>
      <c r="AK1106" s="47">
        <v>3.5294117647058822</v>
      </c>
      <c r="AL1106" s="48">
        <v>4.318799999999996</v>
      </c>
      <c r="AM1106" s="1">
        <v>0</v>
      </c>
      <c r="AN1106" s="1">
        <v>0</v>
      </c>
      <c r="AO1106" s="1">
        <v>1</v>
      </c>
      <c r="AP1106" s="1">
        <v>0</v>
      </c>
      <c r="AQ1106" s="1">
        <v>0</v>
      </c>
      <c r="AR1106" s="36">
        <v>1</v>
      </c>
      <c r="AS1106" s="36">
        <v>0</v>
      </c>
      <c r="AT1106" s="36">
        <v>1</v>
      </c>
      <c r="AU1106" s="36">
        <v>0</v>
      </c>
    </row>
    <row r="1107" spans="1:47">
      <c r="A1107" s="49">
        <v>41914.75</v>
      </c>
      <c r="B1107" s="36" t="s">
        <v>94</v>
      </c>
      <c r="C1107" s="36" t="s">
        <v>100</v>
      </c>
      <c r="D1107" s="36" t="s">
        <v>491</v>
      </c>
      <c r="E1107" s="36" t="s">
        <v>99</v>
      </c>
      <c r="F1107" s="36" t="s">
        <v>770</v>
      </c>
      <c r="G1107" s="36">
        <v>2</v>
      </c>
      <c r="H1107" s="36">
        <v>23</v>
      </c>
      <c r="I1107" s="36">
        <v>10.98</v>
      </c>
      <c r="J1107" s="36">
        <v>5.84</v>
      </c>
      <c r="K1107" s="36">
        <v>341</v>
      </c>
      <c r="L1107" s="36">
        <v>0</v>
      </c>
      <c r="M1107" s="36">
        <v>0</v>
      </c>
      <c r="N1107" s="36">
        <v>341</v>
      </c>
      <c r="O1107" s="36">
        <v>7</v>
      </c>
      <c r="P1107" s="36">
        <v>2.0499999999999998</v>
      </c>
      <c r="Q1107" s="36">
        <v>159</v>
      </c>
      <c r="R1107" s="36">
        <v>155</v>
      </c>
      <c r="S1107" s="36">
        <v>0</v>
      </c>
      <c r="T1107" s="36">
        <v>0</v>
      </c>
      <c r="U1107" s="36">
        <v>97.48</v>
      </c>
      <c r="V1107" s="36">
        <v>95.48</v>
      </c>
      <c r="W1107" s="36">
        <v>155</v>
      </c>
      <c r="X1107" s="36">
        <v>5</v>
      </c>
      <c r="Y1107" s="36">
        <v>3.4</v>
      </c>
      <c r="Z1107" s="36">
        <v>219</v>
      </c>
      <c r="AA1107" s="36">
        <v>219</v>
      </c>
      <c r="AB1107" s="36">
        <v>100</v>
      </c>
      <c r="AC1107" s="36">
        <v>211</v>
      </c>
      <c r="AD1107" s="36">
        <v>211</v>
      </c>
      <c r="AE1107" s="36">
        <v>100</v>
      </c>
      <c r="AF1107" s="36">
        <v>2.77</v>
      </c>
      <c r="AG1107" s="36">
        <v>0.1277778</v>
      </c>
      <c r="AH1107" s="36">
        <v>47.45</v>
      </c>
      <c r="AI1107" s="36">
        <v>4.6100000000000003</v>
      </c>
      <c r="AJ1107" s="46">
        <f t="shared" ca="1" si="18"/>
        <v>2</v>
      </c>
      <c r="AK1107" s="47">
        <v>3.4013605442176873</v>
      </c>
      <c r="AL1107" s="48">
        <v>7.1867999999999936</v>
      </c>
      <c r="AM1107" s="1">
        <v>0</v>
      </c>
      <c r="AN1107" s="1">
        <v>0</v>
      </c>
      <c r="AO1107" s="1">
        <v>1</v>
      </c>
      <c r="AP1107" s="1">
        <v>0</v>
      </c>
      <c r="AQ1107" s="1">
        <v>0</v>
      </c>
      <c r="AR1107" s="36">
        <v>0</v>
      </c>
      <c r="AS1107" s="36">
        <v>1</v>
      </c>
      <c r="AT1107" s="36">
        <v>1</v>
      </c>
      <c r="AU1107" s="36">
        <v>1</v>
      </c>
    </row>
    <row r="1108" spans="1:47">
      <c r="A1108" s="49">
        <v>41914.75</v>
      </c>
      <c r="B1108" s="36" t="s">
        <v>94</v>
      </c>
      <c r="C1108" s="36" t="s">
        <v>97</v>
      </c>
      <c r="D1108" s="36" t="s">
        <v>1572</v>
      </c>
      <c r="E1108" s="36" t="s">
        <v>99</v>
      </c>
      <c r="F1108" s="36" t="s">
        <v>1573</v>
      </c>
      <c r="G1108" s="36">
        <v>2</v>
      </c>
      <c r="H1108" s="36">
        <v>23</v>
      </c>
      <c r="I1108" s="36">
        <v>8.01</v>
      </c>
      <c r="J1108" s="36">
        <v>3.63</v>
      </c>
      <c r="K1108" s="36">
        <v>1644</v>
      </c>
      <c r="L1108" s="36">
        <v>0</v>
      </c>
      <c r="M1108" s="36">
        <v>0</v>
      </c>
      <c r="N1108" s="36">
        <v>1644</v>
      </c>
      <c r="O1108" s="36">
        <v>13</v>
      </c>
      <c r="P1108" s="36">
        <v>0.79</v>
      </c>
      <c r="Q1108" s="36">
        <v>251</v>
      </c>
      <c r="R1108" s="36">
        <v>250</v>
      </c>
      <c r="S1108" s="36">
        <v>0</v>
      </c>
      <c r="T1108" s="36">
        <v>0</v>
      </c>
      <c r="U1108" s="36">
        <v>99.6</v>
      </c>
      <c r="V1108" s="36">
        <v>98.81</v>
      </c>
      <c r="W1108" s="36">
        <v>250</v>
      </c>
      <c r="X1108" s="36">
        <v>6</v>
      </c>
      <c r="Y1108" s="36">
        <v>2.65</v>
      </c>
      <c r="Z1108" s="36">
        <v>354</v>
      </c>
      <c r="AA1108" s="36">
        <v>285.01</v>
      </c>
      <c r="AB1108" s="36">
        <v>80.510000000000005</v>
      </c>
      <c r="AC1108" s="36">
        <v>282</v>
      </c>
      <c r="AD1108" s="36">
        <v>260.99</v>
      </c>
      <c r="AE1108" s="36">
        <v>92.55</v>
      </c>
      <c r="AF1108" s="36">
        <v>3.67</v>
      </c>
      <c r="AG1108" s="36">
        <v>3.0611109999999999</v>
      </c>
      <c r="AH1108" s="36">
        <v>101.09</v>
      </c>
      <c r="AI1108" s="36">
        <v>83.48</v>
      </c>
      <c r="AJ1108" s="46">
        <f t="shared" ca="1" si="18"/>
        <v>2</v>
      </c>
      <c r="AK1108" s="47">
        <v>2.6551022214355249</v>
      </c>
      <c r="AL1108" s="48">
        <v>2.9868999999999941</v>
      </c>
      <c r="AM1108" s="1">
        <v>0</v>
      </c>
      <c r="AN1108" s="1">
        <v>0</v>
      </c>
      <c r="AO1108" s="1">
        <v>1</v>
      </c>
      <c r="AP1108" s="1">
        <v>0</v>
      </c>
      <c r="AQ1108" s="1">
        <v>0</v>
      </c>
      <c r="AR1108" s="36">
        <v>1</v>
      </c>
      <c r="AS1108" s="36">
        <v>0</v>
      </c>
      <c r="AT1108" s="36">
        <v>1</v>
      </c>
      <c r="AU1108" s="36">
        <v>0</v>
      </c>
    </row>
    <row r="1109" spans="1:47">
      <c r="A1109" s="49">
        <v>41914.75</v>
      </c>
      <c r="B1109" s="36" t="s">
        <v>94</v>
      </c>
      <c r="C1109" s="36" t="s">
        <v>97</v>
      </c>
      <c r="D1109" s="36" t="s">
        <v>1574</v>
      </c>
      <c r="E1109" s="36" t="s">
        <v>99</v>
      </c>
      <c r="F1109" s="36" t="s">
        <v>1575</v>
      </c>
      <c r="G1109" s="36">
        <v>2</v>
      </c>
      <c r="H1109" s="36">
        <v>23</v>
      </c>
      <c r="I1109" s="36">
        <v>8.35</v>
      </c>
      <c r="J1109" s="36">
        <v>3.63</v>
      </c>
      <c r="K1109" s="36">
        <v>1293</v>
      </c>
      <c r="L1109" s="36">
        <v>0</v>
      </c>
      <c r="M1109" s="36">
        <v>0</v>
      </c>
      <c r="N1109" s="36">
        <v>1293</v>
      </c>
      <c r="O1109" s="36">
        <v>3</v>
      </c>
      <c r="P1109" s="36">
        <v>0.23</v>
      </c>
      <c r="Q1109" s="36">
        <v>330</v>
      </c>
      <c r="R1109" s="36">
        <v>327</v>
      </c>
      <c r="S1109" s="36">
        <v>0</v>
      </c>
      <c r="T1109" s="36">
        <v>0</v>
      </c>
      <c r="U1109" s="36">
        <v>99.09</v>
      </c>
      <c r="V1109" s="36">
        <v>98.86</v>
      </c>
      <c r="W1109" s="36">
        <v>327</v>
      </c>
      <c r="X1109" s="36">
        <v>6</v>
      </c>
      <c r="Y1109" s="36">
        <v>2.2000000000000002</v>
      </c>
      <c r="Z1109" s="36">
        <v>504</v>
      </c>
      <c r="AA1109" s="36">
        <v>493.01</v>
      </c>
      <c r="AB1109" s="36">
        <v>97.82</v>
      </c>
      <c r="AC1109" s="36">
        <v>441</v>
      </c>
      <c r="AD1109" s="36">
        <v>439.02</v>
      </c>
      <c r="AE1109" s="36">
        <v>99.55</v>
      </c>
      <c r="AF1109" s="36">
        <v>4.32</v>
      </c>
      <c r="AG1109" s="36">
        <v>2.7222219999999999</v>
      </c>
      <c r="AH1109" s="36">
        <v>119.17</v>
      </c>
      <c r="AI1109" s="36">
        <v>62.98</v>
      </c>
      <c r="AJ1109" s="46">
        <f t="shared" ca="1" si="18"/>
        <v>2</v>
      </c>
      <c r="AK1109" s="47">
        <v>2.1977216951760008</v>
      </c>
      <c r="AL1109" s="48">
        <v>3.7620000000000018</v>
      </c>
      <c r="AM1109" s="1">
        <v>0</v>
      </c>
      <c r="AN1109" s="1">
        <v>0</v>
      </c>
      <c r="AO1109" s="1">
        <v>1</v>
      </c>
      <c r="AP1109" s="1">
        <v>0</v>
      </c>
      <c r="AQ1109" s="1">
        <v>0</v>
      </c>
      <c r="AR1109" s="36">
        <v>1</v>
      </c>
      <c r="AS1109" s="36">
        <v>0</v>
      </c>
      <c r="AT1109" s="36">
        <v>1</v>
      </c>
      <c r="AU1109" s="36">
        <v>0</v>
      </c>
    </row>
    <row r="1110" spans="1:47">
      <c r="A1110" s="49">
        <v>41914.75</v>
      </c>
      <c r="B1110" s="36" t="s">
        <v>94</v>
      </c>
      <c r="C1110" s="36" t="s">
        <v>95</v>
      </c>
      <c r="D1110" s="36" t="s">
        <v>124</v>
      </c>
      <c r="E1110" s="36" t="s">
        <v>99</v>
      </c>
      <c r="F1110" s="36" t="s">
        <v>1089</v>
      </c>
      <c r="G1110" s="36">
        <v>2</v>
      </c>
      <c r="H1110" s="36">
        <v>31</v>
      </c>
      <c r="I1110" s="36">
        <v>9.93</v>
      </c>
      <c r="J1110" s="36">
        <v>5.08</v>
      </c>
      <c r="K1110" s="36">
        <v>407</v>
      </c>
      <c r="L1110" s="36">
        <v>0</v>
      </c>
      <c r="M1110" s="36">
        <v>0</v>
      </c>
      <c r="N1110" s="36">
        <v>407</v>
      </c>
      <c r="O1110" s="36">
        <v>29</v>
      </c>
      <c r="P1110" s="36">
        <v>7.13</v>
      </c>
      <c r="Q1110" s="36">
        <v>33</v>
      </c>
      <c r="R1110" s="36">
        <v>33</v>
      </c>
      <c r="S1110" s="36">
        <v>0</v>
      </c>
      <c r="T1110" s="36">
        <v>0</v>
      </c>
      <c r="U1110" s="36">
        <v>100</v>
      </c>
      <c r="V1110" s="36">
        <v>92.87</v>
      </c>
      <c r="W1110" s="36">
        <v>33</v>
      </c>
      <c r="X1110" s="36">
        <v>6</v>
      </c>
      <c r="Y1110" s="36">
        <v>18.18</v>
      </c>
      <c r="Z1110" s="36">
        <v>113</v>
      </c>
      <c r="AA1110" s="36">
        <v>39</v>
      </c>
      <c r="AB1110" s="36">
        <v>34.51</v>
      </c>
      <c r="AC1110" s="36">
        <v>42</v>
      </c>
      <c r="AD1110" s="36">
        <v>39</v>
      </c>
      <c r="AE1110" s="36">
        <v>92.86</v>
      </c>
      <c r="AF1110" s="36">
        <v>1.19</v>
      </c>
      <c r="AG1110" s="36">
        <v>0</v>
      </c>
      <c r="AH1110" s="36">
        <v>23.49</v>
      </c>
      <c r="AI1110" s="36">
        <v>0</v>
      </c>
      <c r="AJ1110" s="46">
        <f t="shared" ca="1" si="18"/>
        <v>2</v>
      </c>
      <c r="AK1110" s="47">
        <v>18.181818181818183</v>
      </c>
      <c r="AL1110" s="48">
        <v>2.3528999999999987</v>
      </c>
      <c r="AM1110" s="1">
        <v>1</v>
      </c>
      <c r="AN1110" s="1">
        <v>0</v>
      </c>
      <c r="AO1110" s="1">
        <v>2</v>
      </c>
      <c r="AP1110" s="1">
        <v>2</v>
      </c>
      <c r="AQ1110" s="1">
        <v>1</v>
      </c>
      <c r="AR1110" s="36">
        <v>1</v>
      </c>
      <c r="AS1110" s="36">
        <v>0</v>
      </c>
      <c r="AT1110" s="36">
        <v>2</v>
      </c>
      <c r="AU1110" s="36">
        <v>1</v>
      </c>
    </row>
    <row r="1111" spans="1:47">
      <c r="A1111" s="49">
        <v>41914.791666666664</v>
      </c>
      <c r="B1111" s="36" t="s">
        <v>94</v>
      </c>
      <c r="C1111" s="36" t="s">
        <v>100</v>
      </c>
      <c r="D1111" s="36" t="s">
        <v>255</v>
      </c>
      <c r="E1111" s="36" t="s">
        <v>99</v>
      </c>
      <c r="F1111" s="36" t="s">
        <v>465</v>
      </c>
      <c r="G1111" s="36">
        <v>2</v>
      </c>
      <c r="H1111" s="36">
        <v>23</v>
      </c>
      <c r="I1111" s="36">
        <v>10.86</v>
      </c>
      <c r="J1111" s="36">
        <v>5.84</v>
      </c>
      <c r="K1111" s="36">
        <v>877</v>
      </c>
      <c r="L1111" s="36">
        <v>0</v>
      </c>
      <c r="M1111" s="36">
        <v>0</v>
      </c>
      <c r="N1111" s="36">
        <v>877</v>
      </c>
      <c r="O1111" s="36">
        <v>19</v>
      </c>
      <c r="P1111" s="36">
        <v>2.17</v>
      </c>
      <c r="Q1111" s="36">
        <v>396</v>
      </c>
      <c r="R1111" s="36">
        <v>394</v>
      </c>
      <c r="S1111" s="36">
        <v>0</v>
      </c>
      <c r="T1111" s="36">
        <v>0</v>
      </c>
      <c r="U1111" s="36">
        <v>99.49</v>
      </c>
      <c r="V1111" s="36">
        <v>97.33</v>
      </c>
      <c r="W1111" s="36">
        <v>394</v>
      </c>
      <c r="X1111" s="36">
        <v>4</v>
      </c>
      <c r="Y1111" s="36">
        <v>1.04</v>
      </c>
      <c r="Z1111" s="36">
        <v>1256</v>
      </c>
      <c r="AA1111" s="36">
        <v>1256</v>
      </c>
      <c r="AB1111" s="36">
        <v>100</v>
      </c>
      <c r="AC1111" s="36">
        <v>1245</v>
      </c>
      <c r="AD1111" s="36">
        <v>1245</v>
      </c>
      <c r="AE1111" s="36">
        <v>100</v>
      </c>
      <c r="AF1111" s="36">
        <v>5.78</v>
      </c>
      <c r="AG1111" s="36">
        <v>3.8166669999999998</v>
      </c>
      <c r="AH1111" s="36">
        <v>99</v>
      </c>
      <c r="AI1111" s="36">
        <v>65.989999999999995</v>
      </c>
      <c r="AJ1111" s="46">
        <f t="shared" ca="1" si="18"/>
        <v>2</v>
      </c>
      <c r="AK1111" s="47">
        <v>1.0443864229765014</v>
      </c>
      <c r="AL1111" s="48">
        <v>10.573200000000007</v>
      </c>
      <c r="AM1111" s="1">
        <v>0</v>
      </c>
      <c r="AN1111" s="1">
        <v>0</v>
      </c>
      <c r="AO1111" s="1">
        <v>1</v>
      </c>
      <c r="AP1111" s="1">
        <v>0</v>
      </c>
      <c r="AQ1111" s="1">
        <v>0</v>
      </c>
      <c r="AR1111" s="36">
        <v>0</v>
      </c>
      <c r="AS1111" s="36">
        <v>1</v>
      </c>
      <c r="AT1111" s="36">
        <v>0</v>
      </c>
      <c r="AU1111" s="36">
        <v>1</v>
      </c>
    </row>
    <row r="1112" spans="1:47">
      <c r="A1112" s="49">
        <v>41914.791666666664</v>
      </c>
      <c r="B1112" s="36" t="s">
        <v>94</v>
      </c>
      <c r="C1112" s="36" t="s">
        <v>100</v>
      </c>
      <c r="D1112" s="36" t="s">
        <v>255</v>
      </c>
      <c r="E1112" s="36" t="s">
        <v>99</v>
      </c>
      <c r="F1112" s="36" t="s">
        <v>332</v>
      </c>
      <c r="G1112" s="36">
        <v>4</v>
      </c>
      <c r="H1112" s="36">
        <v>55</v>
      </c>
      <c r="I1112" s="36">
        <v>21.41</v>
      </c>
      <c r="J1112" s="36">
        <v>14.04</v>
      </c>
      <c r="K1112" s="36">
        <v>1518</v>
      </c>
      <c r="L1112" s="36">
        <v>0</v>
      </c>
      <c r="M1112" s="36">
        <v>0</v>
      </c>
      <c r="N1112" s="36">
        <v>1518</v>
      </c>
      <c r="O1112" s="36">
        <v>25</v>
      </c>
      <c r="P1112" s="36">
        <v>1.65</v>
      </c>
      <c r="Q1112" s="36">
        <v>607</v>
      </c>
      <c r="R1112" s="36">
        <v>600</v>
      </c>
      <c r="S1112" s="36">
        <v>0</v>
      </c>
      <c r="T1112" s="36">
        <v>0</v>
      </c>
      <c r="U1112" s="36">
        <v>98.85</v>
      </c>
      <c r="V1112" s="36">
        <v>97.22</v>
      </c>
      <c r="W1112" s="36">
        <v>600</v>
      </c>
      <c r="X1112" s="36">
        <v>7</v>
      </c>
      <c r="Y1112" s="36">
        <v>1.1299999999999999</v>
      </c>
      <c r="Z1112" s="36">
        <v>1968</v>
      </c>
      <c r="AA1112" s="36">
        <v>1967.02</v>
      </c>
      <c r="AB1112" s="36">
        <v>99.95</v>
      </c>
      <c r="AC1112" s="36">
        <v>1989</v>
      </c>
      <c r="AD1112" s="36">
        <v>1987.01</v>
      </c>
      <c r="AE1112" s="36">
        <v>99.9</v>
      </c>
      <c r="AF1112" s="36">
        <v>11.29</v>
      </c>
      <c r="AG1112" s="36">
        <v>4.2722220000000002</v>
      </c>
      <c r="AH1112" s="36">
        <v>80.44</v>
      </c>
      <c r="AI1112" s="36">
        <v>37.83</v>
      </c>
      <c r="AJ1112" s="46">
        <f t="shared" ca="1" si="18"/>
        <v>2</v>
      </c>
      <c r="AK1112" s="47">
        <v>1.1290504685559442</v>
      </c>
      <c r="AL1112" s="48">
        <v>16.874600000000008</v>
      </c>
      <c r="AM1112" s="1">
        <v>0</v>
      </c>
      <c r="AN1112" s="1">
        <v>0</v>
      </c>
      <c r="AO1112" s="1">
        <v>1</v>
      </c>
      <c r="AP1112" s="1">
        <v>0</v>
      </c>
      <c r="AQ1112" s="1">
        <v>0</v>
      </c>
      <c r="AR1112" s="36">
        <v>0</v>
      </c>
      <c r="AS1112" s="36">
        <v>1</v>
      </c>
      <c r="AT1112" s="36">
        <v>1</v>
      </c>
      <c r="AU1112" s="36">
        <v>5</v>
      </c>
    </row>
    <row r="1113" spans="1:47">
      <c r="A1113" s="49">
        <v>41914.791666666664</v>
      </c>
      <c r="B1113" s="36" t="s">
        <v>94</v>
      </c>
      <c r="C1113" s="36" t="s">
        <v>100</v>
      </c>
      <c r="D1113" s="36" t="s">
        <v>423</v>
      </c>
      <c r="E1113" s="36" t="s">
        <v>99</v>
      </c>
      <c r="F1113" s="36" t="s">
        <v>424</v>
      </c>
      <c r="G1113" s="36">
        <v>2</v>
      </c>
      <c r="H1113" s="36">
        <v>23</v>
      </c>
      <c r="I1113" s="36">
        <v>10.82</v>
      </c>
      <c r="J1113" s="36">
        <v>5.84</v>
      </c>
      <c r="K1113" s="36">
        <v>1677</v>
      </c>
      <c r="L1113" s="36">
        <v>0</v>
      </c>
      <c r="M1113" s="36">
        <v>0</v>
      </c>
      <c r="N1113" s="36">
        <v>1677</v>
      </c>
      <c r="O1113" s="36">
        <v>8</v>
      </c>
      <c r="P1113" s="36">
        <v>0.48</v>
      </c>
      <c r="Q1113" s="36">
        <v>871</v>
      </c>
      <c r="R1113" s="36">
        <v>840</v>
      </c>
      <c r="S1113" s="36">
        <v>24</v>
      </c>
      <c r="T1113" s="36">
        <v>2.7617950000000002</v>
      </c>
      <c r="U1113" s="36">
        <v>96.44</v>
      </c>
      <c r="V1113" s="36">
        <v>95.98</v>
      </c>
      <c r="W1113" s="36">
        <v>840</v>
      </c>
      <c r="X1113" s="36">
        <v>10</v>
      </c>
      <c r="Y1113" s="36">
        <v>1.2</v>
      </c>
      <c r="Z1113" s="36">
        <v>186</v>
      </c>
      <c r="AA1113" s="36">
        <v>182</v>
      </c>
      <c r="AB1113" s="36">
        <v>97.85</v>
      </c>
      <c r="AC1113" s="36">
        <v>197</v>
      </c>
      <c r="AD1113" s="36">
        <v>186.99</v>
      </c>
      <c r="AE1113" s="36">
        <v>94.92</v>
      </c>
      <c r="AF1113" s="36">
        <v>10.98</v>
      </c>
      <c r="AG1113" s="36">
        <v>8.3333329999999997</v>
      </c>
      <c r="AH1113" s="36">
        <v>188.01</v>
      </c>
      <c r="AI1113" s="36">
        <v>75.87</v>
      </c>
      <c r="AJ1113" s="46">
        <f t="shared" ca="1" si="18"/>
        <v>2</v>
      </c>
      <c r="AK1113" s="47">
        <v>1.1834459579403307</v>
      </c>
      <c r="AL1113" s="48">
        <v>35.014199999999967</v>
      </c>
      <c r="AM1113" s="1">
        <v>0</v>
      </c>
      <c r="AN1113" s="1">
        <v>0</v>
      </c>
      <c r="AO1113" s="1">
        <v>1</v>
      </c>
      <c r="AP1113" s="1">
        <v>0</v>
      </c>
      <c r="AQ1113" s="1">
        <v>0</v>
      </c>
      <c r="AR1113" s="36">
        <v>0</v>
      </c>
      <c r="AS1113" s="36">
        <v>1</v>
      </c>
      <c r="AT1113" s="36">
        <v>0</v>
      </c>
      <c r="AU1113" s="36">
        <v>3</v>
      </c>
    </row>
    <row r="1114" spans="1:47">
      <c r="A1114" s="49">
        <v>41914.791666666664</v>
      </c>
      <c r="B1114" s="36" t="s">
        <v>94</v>
      </c>
      <c r="C1114" s="36" t="s">
        <v>100</v>
      </c>
      <c r="D1114" s="36" t="s">
        <v>560</v>
      </c>
      <c r="E1114" s="36" t="s">
        <v>99</v>
      </c>
      <c r="F1114" s="36" t="s">
        <v>769</v>
      </c>
      <c r="G1114" s="36">
        <v>6</v>
      </c>
      <c r="H1114" s="36">
        <v>87</v>
      </c>
      <c r="I1114" s="36">
        <v>34.06</v>
      </c>
      <c r="J1114" s="36">
        <v>25.53</v>
      </c>
      <c r="K1114" s="36">
        <v>6334</v>
      </c>
      <c r="L1114" s="36">
        <v>0</v>
      </c>
      <c r="M1114" s="36">
        <v>0</v>
      </c>
      <c r="N1114" s="36">
        <v>6334</v>
      </c>
      <c r="O1114" s="36">
        <v>10</v>
      </c>
      <c r="P1114" s="36">
        <v>0.16</v>
      </c>
      <c r="Q1114" s="36">
        <v>3358</v>
      </c>
      <c r="R1114" s="36">
        <v>3253</v>
      </c>
      <c r="S1114" s="36">
        <v>95</v>
      </c>
      <c r="T1114" s="36">
        <v>2.8290649999999999</v>
      </c>
      <c r="U1114" s="36">
        <v>96.87</v>
      </c>
      <c r="V1114" s="36">
        <v>96.72</v>
      </c>
      <c r="W1114" s="36">
        <v>3253</v>
      </c>
      <c r="X1114" s="36">
        <v>20</v>
      </c>
      <c r="Y1114" s="36">
        <v>0.64</v>
      </c>
      <c r="Z1114" s="36">
        <v>9040</v>
      </c>
      <c r="AA1114" s="36">
        <v>9030.9599999999991</v>
      </c>
      <c r="AB1114" s="36">
        <v>99.9</v>
      </c>
      <c r="AC1114" s="36">
        <v>8948</v>
      </c>
      <c r="AD1114" s="36">
        <v>8927.42</v>
      </c>
      <c r="AE1114" s="36">
        <v>99.77</v>
      </c>
      <c r="AF1114" s="36">
        <v>51.7</v>
      </c>
      <c r="AG1114" s="36">
        <v>44.1</v>
      </c>
      <c r="AH1114" s="36">
        <v>202.51</v>
      </c>
      <c r="AI1114" s="36">
        <v>85.3</v>
      </c>
      <c r="AJ1114" s="46">
        <f t="shared" ca="1" si="18"/>
        <v>2</v>
      </c>
      <c r="AK1114" s="47">
        <v>0.63502949712014101</v>
      </c>
      <c r="AL1114" s="48">
        <v>110.14240000000004</v>
      </c>
      <c r="AM1114" s="1">
        <v>0</v>
      </c>
      <c r="AN1114" s="1">
        <v>0</v>
      </c>
      <c r="AO1114" s="1">
        <v>1</v>
      </c>
      <c r="AP1114" s="1">
        <v>0</v>
      </c>
      <c r="AQ1114" s="1">
        <v>0</v>
      </c>
      <c r="AR1114" s="36">
        <v>0</v>
      </c>
      <c r="AS1114" s="36">
        <v>1</v>
      </c>
      <c r="AT1114" s="36">
        <v>1</v>
      </c>
      <c r="AU1114" s="36">
        <v>3</v>
      </c>
    </row>
    <row r="1115" spans="1:47">
      <c r="A1115" s="49">
        <v>41914.791666666664</v>
      </c>
      <c r="B1115" s="36" t="s">
        <v>94</v>
      </c>
      <c r="C1115" s="36" t="s">
        <v>100</v>
      </c>
      <c r="D1115" s="36" t="s">
        <v>560</v>
      </c>
      <c r="E1115" s="36" t="s">
        <v>99</v>
      </c>
      <c r="F1115" s="36" t="s">
        <v>1576</v>
      </c>
      <c r="G1115" s="36">
        <v>6</v>
      </c>
      <c r="H1115" s="36">
        <v>87</v>
      </c>
      <c r="I1115" s="36">
        <v>34.21</v>
      </c>
      <c r="J1115" s="36">
        <v>25.53</v>
      </c>
      <c r="K1115" s="36">
        <v>5811</v>
      </c>
      <c r="L1115" s="36">
        <v>0</v>
      </c>
      <c r="M1115" s="36">
        <v>0</v>
      </c>
      <c r="N1115" s="36">
        <v>5811</v>
      </c>
      <c r="O1115" s="36">
        <v>4</v>
      </c>
      <c r="P1115" s="36">
        <v>7.0000000000000007E-2</v>
      </c>
      <c r="Q1115" s="36">
        <v>3143</v>
      </c>
      <c r="R1115" s="36">
        <v>3024</v>
      </c>
      <c r="S1115" s="36">
        <v>107</v>
      </c>
      <c r="T1115" s="36">
        <v>3.403308</v>
      </c>
      <c r="U1115" s="36">
        <v>96.21</v>
      </c>
      <c r="V1115" s="36">
        <v>96.14</v>
      </c>
      <c r="W1115" s="36">
        <v>3024</v>
      </c>
      <c r="X1115" s="36">
        <v>15</v>
      </c>
      <c r="Y1115" s="36">
        <v>0.59</v>
      </c>
      <c r="Z1115" s="36">
        <v>15895</v>
      </c>
      <c r="AA1115" s="36">
        <v>15896.59</v>
      </c>
      <c r="AB1115" s="36">
        <v>100.01</v>
      </c>
      <c r="AC1115" s="36">
        <v>15769</v>
      </c>
      <c r="AD1115" s="36">
        <v>15737.46</v>
      </c>
      <c r="AE1115" s="36">
        <v>99.8</v>
      </c>
      <c r="AF1115" s="36">
        <v>54.13</v>
      </c>
      <c r="AG1115" s="36">
        <v>47.888890000000004</v>
      </c>
      <c r="AH1115" s="36">
        <v>212.04</v>
      </c>
      <c r="AI1115" s="36">
        <v>88.46</v>
      </c>
      <c r="AJ1115" s="46">
        <f t="shared" ca="1" si="18"/>
        <v>2</v>
      </c>
      <c r="AK1115" s="47">
        <v>0.52358396716081379</v>
      </c>
      <c r="AL1115" s="48">
        <v>121.31979999999997</v>
      </c>
      <c r="AM1115" s="1">
        <v>0</v>
      </c>
      <c r="AN1115" s="1">
        <v>0</v>
      </c>
      <c r="AO1115" s="1">
        <v>1</v>
      </c>
      <c r="AP1115" s="1">
        <v>0</v>
      </c>
      <c r="AQ1115" s="1">
        <v>0</v>
      </c>
      <c r="AR1115" s="36">
        <v>0</v>
      </c>
      <c r="AS1115" s="36">
        <v>1</v>
      </c>
      <c r="AT1115" s="36">
        <v>0</v>
      </c>
      <c r="AU1115" s="36">
        <v>1</v>
      </c>
    </row>
    <row r="1116" spans="1:47">
      <c r="A1116" s="49">
        <v>41914.791666666664</v>
      </c>
      <c r="B1116" s="36" t="s">
        <v>94</v>
      </c>
      <c r="C1116" s="36" t="s">
        <v>100</v>
      </c>
      <c r="D1116" s="36" t="s">
        <v>1095</v>
      </c>
      <c r="E1116" s="36" t="s">
        <v>99</v>
      </c>
      <c r="F1116" s="36" t="s">
        <v>1435</v>
      </c>
      <c r="G1116" s="36">
        <v>3</v>
      </c>
      <c r="H1116" s="36">
        <v>51.03</v>
      </c>
      <c r="I1116" s="36">
        <v>20.29</v>
      </c>
      <c r="J1116" s="36">
        <v>13.18</v>
      </c>
      <c r="K1116" s="36">
        <v>2896</v>
      </c>
      <c r="L1116" s="36">
        <v>0</v>
      </c>
      <c r="M1116" s="36">
        <v>0</v>
      </c>
      <c r="N1116" s="36">
        <v>2896</v>
      </c>
      <c r="O1116" s="36">
        <v>13</v>
      </c>
      <c r="P1116" s="36">
        <v>0.45</v>
      </c>
      <c r="Q1116" s="36">
        <v>1327</v>
      </c>
      <c r="R1116" s="36">
        <v>1320</v>
      </c>
      <c r="S1116" s="36">
        <v>6</v>
      </c>
      <c r="T1116" s="36">
        <v>0.45146730000000002</v>
      </c>
      <c r="U1116" s="36">
        <v>99.47</v>
      </c>
      <c r="V1116" s="36">
        <v>99.02</v>
      </c>
      <c r="W1116" s="36">
        <v>1320</v>
      </c>
      <c r="X1116" s="36">
        <v>37</v>
      </c>
      <c r="Y1116" s="36">
        <v>2.64</v>
      </c>
      <c r="Z1116" s="36">
        <v>4159</v>
      </c>
      <c r="AA1116" s="36">
        <v>4158.17</v>
      </c>
      <c r="AB1116" s="36">
        <v>99.98</v>
      </c>
      <c r="AC1116" s="36">
        <v>4245</v>
      </c>
      <c r="AD1116" s="36">
        <v>4241.18</v>
      </c>
      <c r="AE1116" s="36">
        <v>99.91</v>
      </c>
      <c r="AF1116" s="36">
        <v>22.49</v>
      </c>
      <c r="AG1116" s="36">
        <v>18.77778</v>
      </c>
      <c r="AH1116" s="36">
        <v>170.63</v>
      </c>
      <c r="AI1116" s="36">
        <v>83.5</v>
      </c>
      <c r="AJ1116" s="46">
        <f t="shared" ca="1" si="18"/>
        <v>2</v>
      </c>
      <c r="AK1116" s="47">
        <v>2.6371871903977873</v>
      </c>
      <c r="AL1116" s="48">
        <v>13.004600000000053</v>
      </c>
      <c r="AM1116" s="1">
        <v>0</v>
      </c>
      <c r="AN1116" s="1">
        <v>0</v>
      </c>
      <c r="AO1116" s="1">
        <v>1</v>
      </c>
      <c r="AP1116" s="1">
        <v>0</v>
      </c>
      <c r="AQ1116" s="1">
        <v>0</v>
      </c>
      <c r="AR1116" s="36">
        <v>1</v>
      </c>
      <c r="AS1116" s="36">
        <v>0</v>
      </c>
      <c r="AT1116" s="36">
        <v>3</v>
      </c>
      <c r="AU1116" s="36">
        <v>1</v>
      </c>
    </row>
    <row r="1117" spans="1:47">
      <c r="A1117" s="49">
        <v>41914.791666666664</v>
      </c>
      <c r="B1117" s="36" t="s">
        <v>94</v>
      </c>
      <c r="C1117" s="36" t="s">
        <v>100</v>
      </c>
      <c r="D1117" s="36" t="s">
        <v>1095</v>
      </c>
      <c r="E1117" s="36" t="s">
        <v>99</v>
      </c>
      <c r="F1117" s="36" t="s">
        <v>1096</v>
      </c>
      <c r="G1117" s="36">
        <v>3</v>
      </c>
      <c r="H1117" s="36">
        <v>51.33</v>
      </c>
      <c r="I1117" s="36">
        <v>20.329999999999998</v>
      </c>
      <c r="J1117" s="36">
        <v>13.18</v>
      </c>
      <c r="K1117" s="36">
        <v>1692</v>
      </c>
      <c r="L1117" s="36">
        <v>0</v>
      </c>
      <c r="M1117" s="36">
        <v>0</v>
      </c>
      <c r="N1117" s="36">
        <v>1692</v>
      </c>
      <c r="O1117" s="36">
        <v>5</v>
      </c>
      <c r="P1117" s="36">
        <v>0.3</v>
      </c>
      <c r="Q1117" s="36">
        <v>801</v>
      </c>
      <c r="R1117" s="36">
        <v>799</v>
      </c>
      <c r="S1117" s="36">
        <v>0</v>
      </c>
      <c r="T1117" s="36">
        <v>0</v>
      </c>
      <c r="U1117" s="36">
        <v>99.75</v>
      </c>
      <c r="V1117" s="36">
        <v>99.45</v>
      </c>
      <c r="W1117" s="36">
        <v>799</v>
      </c>
      <c r="X1117" s="36">
        <v>27</v>
      </c>
      <c r="Y1117" s="36">
        <v>3.14</v>
      </c>
      <c r="Z1117" s="36">
        <v>4643</v>
      </c>
      <c r="AA1117" s="36">
        <v>4637.8900000000003</v>
      </c>
      <c r="AB1117" s="36">
        <v>99.89</v>
      </c>
      <c r="AC1117" s="36">
        <v>4707</v>
      </c>
      <c r="AD1117" s="36">
        <v>4699.9399999999996</v>
      </c>
      <c r="AE1117" s="36">
        <v>99.85</v>
      </c>
      <c r="AF1117" s="36">
        <v>13.79</v>
      </c>
      <c r="AG1117" s="36">
        <v>11.061109999999999</v>
      </c>
      <c r="AH1117" s="36">
        <v>104.66</v>
      </c>
      <c r="AI1117" s="36">
        <v>80.19</v>
      </c>
      <c r="AJ1117" s="46">
        <f t="shared" ca="1" si="18"/>
        <v>2</v>
      </c>
      <c r="AK1117" s="47">
        <v>3.1357064049706778</v>
      </c>
      <c r="AL1117" s="48">
        <v>4.4054999999999778</v>
      </c>
      <c r="AM1117" s="1">
        <v>0</v>
      </c>
      <c r="AN1117" s="1">
        <v>0</v>
      </c>
      <c r="AO1117" s="1">
        <v>1</v>
      </c>
      <c r="AP1117" s="1">
        <v>3</v>
      </c>
      <c r="AQ1117" s="1">
        <v>0</v>
      </c>
      <c r="AR1117" s="36">
        <v>1</v>
      </c>
      <c r="AS1117" s="36">
        <v>0</v>
      </c>
      <c r="AT1117" s="36">
        <v>4</v>
      </c>
      <c r="AU1117" s="36">
        <v>1</v>
      </c>
    </row>
    <row r="1118" spans="1:47">
      <c r="A1118" s="49">
        <v>41914.791666666664</v>
      </c>
      <c r="B1118" s="36" t="s">
        <v>94</v>
      </c>
      <c r="C1118" s="36" t="s">
        <v>100</v>
      </c>
      <c r="D1118" s="36" t="s">
        <v>271</v>
      </c>
      <c r="E1118" s="36" t="s">
        <v>99</v>
      </c>
      <c r="F1118" s="36" t="s">
        <v>272</v>
      </c>
      <c r="G1118" s="36">
        <v>3</v>
      </c>
      <c r="H1118" s="36">
        <v>39</v>
      </c>
      <c r="I1118" s="36">
        <v>16.97</v>
      </c>
      <c r="J1118" s="36">
        <v>10.66</v>
      </c>
      <c r="K1118" s="36">
        <v>2049</v>
      </c>
      <c r="L1118" s="36">
        <v>0</v>
      </c>
      <c r="M1118" s="36">
        <v>0</v>
      </c>
      <c r="N1118" s="36">
        <v>2049</v>
      </c>
      <c r="O1118" s="36">
        <v>4</v>
      </c>
      <c r="P1118" s="36">
        <v>0.2</v>
      </c>
      <c r="Q1118" s="36">
        <v>1020</v>
      </c>
      <c r="R1118" s="36">
        <v>979</v>
      </c>
      <c r="S1118" s="36">
        <v>39</v>
      </c>
      <c r="T1118" s="36">
        <v>3.8272819999999999</v>
      </c>
      <c r="U1118" s="36">
        <v>95.98</v>
      </c>
      <c r="V1118" s="36">
        <v>95.79</v>
      </c>
      <c r="W1118" s="36">
        <v>979</v>
      </c>
      <c r="X1118" s="36">
        <v>5</v>
      </c>
      <c r="Y1118" s="36">
        <v>0.4</v>
      </c>
      <c r="Z1118" s="36">
        <v>3357</v>
      </c>
      <c r="AA1118" s="36">
        <v>3357</v>
      </c>
      <c r="AB1118" s="36">
        <v>100</v>
      </c>
      <c r="AC1118" s="36">
        <v>4031</v>
      </c>
      <c r="AD1118" s="36">
        <v>4016.09</v>
      </c>
      <c r="AE1118" s="36">
        <v>99.63</v>
      </c>
      <c r="AF1118" s="36">
        <v>29.55</v>
      </c>
      <c r="AG1118" s="36">
        <v>27.822220000000002</v>
      </c>
      <c r="AH1118" s="36">
        <v>277.2</v>
      </c>
      <c r="AI1118" s="36">
        <v>94.15</v>
      </c>
      <c r="AJ1118" s="46">
        <f t="shared" ca="1" si="18"/>
        <v>2</v>
      </c>
      <c r="AK1118" s="47">
        <v>0.30523353417699878</v>
      </c>
      <c r="AL1118" s="48">
        <v>42.941999999999936</v>
      </c>
      <c r="AM1118" s="1">
        <v>0</v>
      </c>
      <c r="AN1118" s="1">
        <v>0</v>
      </c>
      <c r="AO1118" s="1">
        <v>1</v>
      </c>
      <c r="AP1118" s="1">
        <v>0</v>
      </c>
      <c r="AQ1118" s="1">
        <v>0</v>
      </c>
      <c r="AR1118" s="36">
        <v>0</v>
      </c>
      <c r="AS1118" s="36">
        <v>1</v>
      </c>
      <c r="AT1118" s="36">
        <v>0</v>
      </c>
      <c r="AU1118" s="36">
        <v>6</v>
      </c>
    </row>
    <row r="1119" spans="1:47">
      <c r="A1119" s="49">
        <v>41914.791666666664</v>
      </c>
      <c r="B1119" s="36" t="s">
        <v>94</v>
      </c>
      <c r="C1119" s="36" t="s">
        <v>100</v>
      </c>
      <c r="D1119" s="36" t="s">
        <v>212</v>
      </c>
      <c r="E1119" s="36" t="s">
        <v>99</v>
      </c>
      <c r="F1119" s="36" t="s">
        <v>213</v>
      </c>
      <c r="G1119" s="36">
        <v>2</v>
      </c>
      <c r="H1119" s="36">
        <v>23</v>
      </c>
      <c r="I1119" s="36">
        <v>10.84</v>
      </c>
      <c r="J1119" s="36">
        <v>5.84</v>
      </c>
      <c r="K1119" s="36">
        <v>488</v>
      </c>
      <c r="L1119" s="36">
        <v>0</v>
      </c>
      <c r="M1119" s="36">
        <v>0</v>
      </c>
      <c r="N1119" s="36">
        <v>488</v>
      </c>
      <c r="O1119" s="36">
        <v>6</v>
      </c>
      <c r="P1119" s="36">
        <v>1.23</v>
      </c>
      <c r="Q1119" s="36">
        <v>217</v>
      </c>
      <c r="R1119" s="36">
        <v>210</v>
      </c>
      <c r="S1119" s="36">
        <v>0</v>
      </c>
      <c r="T1119" s="36">
        <v>0</v>
      </c>
      <c r="U1119" s="36">
        <v>96.77</v>
      </c>
      <c r="V1119" s="36">
        <v>95.58</v>
      </c>
      <c r="W1119" s="36">
        <v>210</v>
      </c>
      <c r="X1119" s="36">
        <v>12</v>
      </c>
      <c r="Y1119" s="36">
        <v>5.71</v>
      </c>
      <c r="Z1119" s="36">
        <v>72</v>
      </c>
      <c r="AA1119" s="36">
        <v>72</v>
      </c>
      <c r="AB1119" s="36">
        <v>100</v>
      </c>
      <c r="AC1119" s="36">
        <v>72</v>
      </c>
      <c r="AD1119" s="36">
        <v>72</v>
      </c>
      <c r="AE1119" s="36">
        <v>100</v>
      </c>
      <c r="AF1119" s="36">
        <v>3.71</v>
      </c>
      <c r="AG1119" s="36">
        <v>0.23333329999999999</v>
      </c>
      <c r="AH1119" s="36">
        <v>63.43</v>
      </c>
      <c r="AI1119" s="36">
        <v>6.3</v>
      </c>
      <c r="AJ1119" s="46">
        <f t="shared" ca="1" si="18"/>
        <v>2</v>
      </c>
      <c r="AK1119" s="47">
        <v>5.7142857142857144</v>
      </c>
      <c r="AL1119" s="48">
        <v>9.5914000000000037</v>
      </c>
      <c r="AM1119" s="1">
        <v>1</v>
      </c>
      <c r="AN1119" s="1">
        <v>0</v>
      </c>
      <c r="AO1119" s="1">
        <v>3</v>
      </c>
      <c r="AP1119" s="1">
        <v>1</v>
      </c>
      <c r="AQ1119" s="1">
        <v>0</v>
      </c>
      <c r="AR1119" s="36">
        <v>1</v>
      </c>
      <c r="AS1119" s="36">
        <v>1</v>
      </c>
      <c r="AT1119" s="36">
        <v>3</v>
      </c>
      <c r="AU1119" s="36">
        <v>4</v>
      </c>
    </row>
    <row r="1120" spans="1:47">
      <c r="A1120" s="49">
        <v>41914.791666666664</v>
      </c>
      <c r="B1120" s="36" t="s">
        <v>94</v>
      </c>
      <c r="C1120" s="36" t="s">
        <v>100</v>
      </c>
      <c r="D1120" s="36" t="s">
        <v>212</v>
      </c>
      <c r="E1120" s="36" t="s">
        <v>99</v>
      </c>
      <c r="F1120" s="36" t="s">
        <v>260</v>
      </c>
      <c r="G1120" s="36">
        <v>3</v>
      </c>
      <c r="H1120" s="36">
        <v>39</v>
      </c>
      <c r="I1120" s="36">
        <v>16.7</v>
      </c>
      <c r="J1120" s="36">
        <v>10.66</v>
      </c>
      <c r="K1120" s="36">
        <v>999</v>
      </c>
      <c r="L1120" s="36">
        <v>0</v>
      </c>
      <c r="M1120" s="36">
        <v>0</v>
      </c>
      <c r="N1120" s="36">
        <v>999</v>
      </c>
      <c r="O1120" s="36">
        <v>13</v>
      </c>
      <c r="P1120" s="36">
        <v>1.3</v>
      </c>
      <c r="Q1120" s="36">
        <v>397</v>
      </c>
      <c r="R1120" s="36">
        <v>383</v>
      </c>
      <c r="S1120" s="36">
        <v>0</v>
      </c>
      <c r="T1120" s="36">
        <v>0</v>
      </c>
      <c r="U1120" s="36">
        <v>96.47</v>
      </c>
      <c r="V1120" s="36">
        <v>95.22</v>
      </c>
      <c r="W1120" s="36">
        <v>383</v>
      </c>
      <c r="X1120" s="36">
        <v>11</v>
      </c>
      <c r="Y1120" s="36">
        <v>3.13</v>
      </c>
      <c r="Z1120" s="36">
        <v>426</v>
      </c>
      <c r="AA1120" s="36">
        <v>426</v>
      </c>
      <c r="AB1120" s="36">
        <v>100</v>
      </c>
      <c r="AC1120" s="36">
        <v>396</v>
      </c>
      <c r="AD1120" s="36">
        <v>395.01</v>
      </c>
      <c r="AE1120" s="36">
        <v>99.75</v>
      </c>
      <c r="AF1120" s="36">
        <v>5.0599999999999996</v>
      </c>
      <c r="AG1120" s="36">
        <v>0.40555550000000001</v>
      </c>
      <c r="AH1120" s="36">
        <v>47.43</v>
      </c>
      <c r="AI1120" s="36">
        <v>8.02</v>
      </c>
      <c r="AJ1120" s="46">
        <f t="shared" ca="1" si="18"/>
        <v>2</v>
      </c>
      <c r="AK1120" s="47">
        <v>3.1249112241129513</v>
      </c>
      <c r="AL1120" s="48">
        <v>18.976600000000005</v>
      </c>
      <c r="AM1120" s="1">
        <v>0</v>
      </c>
      <c r="AN1120" s="1">
        <v>0</v>
      </c>
      <c r="AO1120" s="1">
        <v>2</v>
      </c>
      <c r="AP1120" s="1">
        <v>0</v>
      </c>
      <c r="AQ1120" s="1">
        <v>0</v>
      </c>
      <c r="AR1120" s="36">
        <v>1</v>
      </c>
      <c r="AS1120" s="36">
        <v>1</v>
      </c>
      <c r="AT1120" s="36">
        <v>2</v>
      </c>
      <c r="AU1120" s="36">
        <v>2</v>
      </c>
    </row>
    <row r="1121" spans="1:47">
      <c r="A1121" s="49">
        <v>41914.791666666664</v>
      </c>
      <c r="B1121" s="36" t="s">
        <v>94</v>
      </c>
      <c r="C1121" s="36" t="s">
        <v>100</v>
      </c>
      <c r="D1121" s="36" t="s">
        <v>261</v>
      </c>
      <c r="E1121" s="36" t="s">
        <v>99</v>
      </c>
      <c r="F1121" s="36" t="s">
        <v>262</v>
      </c>
      <c r="G1121" s="36">
        <v>4</v>
      </c>
      <c r="H1121" s="36">
        <v>55</v>
      </c>
      <c r="I1121" s="36">
        <v>21.94</v>
      </c>
      <c r="J1121" s="36">
        <v>14.9</v>
      </c>
      <c r="K1121" s="36">
        <v>1724</v>
      </c>
      <c r="L1121" s="36">
        <v>0</v>
      </c>
      <c r="M1121" s="36">
        <v>0</v>
      </c>
      <c r="N1121" s="36">
        <v>1724</v>
      </c>
      <c r="O1121" s="36">
        <v>20</v>
      </c>
      <c r="P1121" s="36">
        <v>1.1599999999999999</v>
      </c>
      <c r="Q1121" s="36">
        <v>828</v>
      </c>
      <c r="R1121" s="36">
        <v>823</v>
      </c>
      <c r="S1121" s="36">
        <v>0</v>
      </c>
      <c r="T1121" s="36">
        <v>0</v>
      </c>
      <c r="U1121" s="36">
        <v>99.4</v>
      </c>
      <c r="V1121" s="36">
        <v>98.25</v>
      </c>
      <c r="W1121" s="36">
        <v>823</v>
      </c>
      <c r="X1121" s="36">
        <v>20</v>
      </c>
      <c r="Y1121" s="36">
        <v>2.36</v>
      </c>
      <c r="Z1121" s="36">
        <v>2205</v>
      </c>
      <c r="AA1121" s="36">
        <v>2203.9</v>
      </c>
      <c r="AB1121" s="36">
        <v>99.95</v>
      </c>
      <c r="AC1121" s="36">
        <v>2232</v>
      </c>
      <c r="AD1121" s="36">
        <v>2229.1</v>
      </c>
      <c r="AE1121" s="36">
        <v>99.87</v>
      </c>
      <c r="AF1121" s="36">
        <v>15.87</v>
      </c>
      <c r="AG1121" s="36">
        <v>8.9499999999999993</v>
      </c>
      <c r="AH1121" s="36">
        <v>106.52</v>
      </c>
      <c r="AI1121" s="36">
        <v>56.39</v>
      </c>
      <c r="AJ1121" s="46">
        <f t="shared" ca="1" si="18"/>
        <v>2</v>
      </c>
      <c r="AK1121" s="47">
        <v>2.3579344494223067</v>
      </c>
      <c r="AL1121" s="48">
        <v>14.49</v>
      </c>
      <c r="AM1121" s="1">
        <v>0</v>
      </c>
      <c r="AN1121" s="1">
        <v>0</v>
      </c>
      <c r="AO1121" s="1">
        <v>1</v>
      </c>
      <c r="AP1121" s="1">
        <v>0</v>
      </c>
      <c r="AQ1121" s="1">
        <v>0</v>
      </c>
      <c r="AR1121" s="36">
        <v>1</v>
      </c>
      <c r="AS1121" s="36">
        <v>0</v>
      </c>
      <c r="AT1121" s="36">
        <v>5</v>
      </c>
      <c r="AU1121" s="36">
        <v>3</v>
      </c>
    </row>
    <row r="1122" spans="1:47">
      <c r="A1122" s="49">
        <v>41914.791666666664</v>
      </c>
      <c r="B1122" s="36" t="s">
        <v>94</v>
      </c>
      <c r="C1122" s="36" t="s">
        <v>100</v>
      </c>
      <c r="D1122" s="36" t="s">
        <v>475</v>
      </c>
      <c r="E1122" s="36" t="s">
        <v>99</v>
      </c>
      <c r="F1122" s="36" t="s">
        <v>476</v>
      </c>
      <c r="G1122" s="36">
        <v>6</v>
      </c>
      <c r="H1122" s="36">
        <v>87</v>
      </c>
      <c r="I1122" s="36">
        <v>33.28</v>
      </c>
      <c r="J1122" s="36">
        <v>24.63</v>
      </c>
      <c r="K1122" s="36">
        <v>2380</v>
      </c>
      <c r="L1122" s="36">
        <v>0</v>
      </c>
      <c r="M1122" s="36">
        <v>0</v>
      </c>
      <c r="N1122" s="36">
        <v>2380</v>
      </c>
      <c r="O1122" s="36">
        <v>24</v>
      </c>
      <c r="P1122" s="36">
        <v>1.01</v>
      </c>
      <c r="Q1122" s="36">
        <v>947</v>
      </c>
      <c r="R1122" s="36">
        <v>937</v>
      </c>
      <c r="S1122" s="36">
        <v>0</v>
      </c>
      <c r="T1122" s="36">
        <v>0</v>
      </c>
      <c r="U1122" s="36">
        <v>98.94</v>
      </c>
      <c r="V1122" s="36">
        <v>97.94</v>
      </c>
      <c r="W1122" s="36">
        <v>937</v>
      </c>
      <c r="X1122" s="36">
        <v>20</v>
      </c>
      <c r="Y1122" s="36">
        <v>2.58</v>
      </c>
      <c r="Z1122" s="36">
        <v>2008</v>
      </c>
      <c r="AA1122" s="36">
        <v>1740.94</v>
      </c>
      <c r="AB1122" s="36">
        <v>86.7</v>
      </c>
      <c r="AC1122" s="36">
        <v>1586</v>
      </c>
      <c r="AD1122" s="36">
        <v>1578.07</v>
      </c>
      <c r="AE1122" s="36">
        <v>99.5</v>
      </c>
      <c r="AF1122" s="36">
        <v>11.79</v>
      </c>
      <c r="AG1122" s="36">
        <v>7.0666669999999998</v>
      </c>
      <c r="AH1122" s="36">
        <v>47.89</v>
      </c>
      <c r="AI1122" s="36">
        <v>59.92</v>
      </c>
      <c r="AJ1122" s="46">
        <f t="shared" ca="1" si="18"/>
        <v>2</v>
      </c>
      <c r="AK1122" s="47">
        <v>2.5835453993515314</v>
      </c>
      <c r="AL1122" s="48">
        <v>19.508200000000024</v>
      </c>
      <c r="AM1122" s="1">
        <v>0</v>
      </c>
      <c r="AN1122" s="1">
        <v>0</v>
      </c>
      <c r="AO1122" s="1">
        <v>2</v>
      </c>
      <c r="AP1122" s="1">
        <v>0</v>
      </c>
      <c r="AQ1122" s="1">
        <v>0</v>
      </c>
      <c r="AR1122" s="36">
        <v>1</v>
      </c>
      <c r="AS1122" s="36">
        <v>1</v>
      </c>
      <c r="AT1122" s="36">
        <v>3</v>
      </c>
      <c r="AU1122" s="36">
        <v>5</v>
      </c>
    </row>
    <row r="1123" spans="1:47">
      <c r="A1123" s="49">
        <v>41914.791666666664</v>
      </c>
      <c r="B1123" s="36" t="s">
        <v>94</v>
      </c>
      <c r="C1123" s="36" t="s">
        <v>100</v>
      </c>
      <c r="D1123" s="36" t="s">
        <v>263</v>
      </c>
      <c r="E1123" s="36" t="s">
        <v>99</v>
      </c>
      <c r="F1123" s="36" t="s">
        <v>264</v>
      </c>
      <c r="G1123" s="36">
        <v>4</v>
      </c>
      <c r="H1123" s="36">
        <v>55</v>
      </c>
      <c r="I1123" s="36">
        <v>22.79</v>
      </c>
      <c r="J1123" s="36">
        <v>15.76</v>
      </c>
      <c r="K1123" s="36">
        <v>1722</v>
      </c>
      <c r="L1123" s="36">
        <v>0</v>
      </c>
      <c r="M1123" s="36">
        <v>0</v>
      </c>
      <c r="N1123" s="36">
        <v>1722</v>
      </c>
      <c r="O1123" s="36">
        <v>7</v>
      </c>
      <c r="P1123" s="36">
        <v>0.41</v>
      </c>
      <c r="Q1123" s="36">
        <v>820</v>
      </c>
      <c r="R1123" s="36">
        <v>807</v>
      </c>
      <c r="S1123" s="36">
        <v>0</v>
      </c>
      <c r="T1123" s="36">
        <v>0</v>
      </c>
      <c r="U1123" s="36">
        <v>98.41</v>
      </c>
      <c r="V1123" s="36">
        <v>98.01</v>
      </c>
      <c r="W1123" s="36">
        <v>807</v>
      </c>
      <c r="X1123" s="36">
        <v>21</v>
      </c>
      <c r="Y1123" s="36">
        <v>2.63</v>
      </c>
      <c r="Z1123" s="36">
        <v>903</v>
      </c>
      <c r="AA1123" s="36">
        <v>902.01</v>
      </c>
      <c r="AB1123" s="36">
        <v>99.89</v>
      </c>
      <c r="AC1123" s="36">
        <v>897</v>
      </c>
      <c r="AD1123" s="36">
        <v>891.98</v>
      </c>
      <c r="AE1123" s="36">
        <v>99.44</v>
      </c>
      <c r="AF1123" s="36">
        <v>13.43</v>
      </c>
      <c r="AG1123" s="36">
        <v>8.2777779999999996</v>
      </c>
      <c r="AH1123" s="36">
        <v>85.2</v>
      </c>
      <c r="AI1123" s="36">
        <v>61.65</v>
      </c>
      <c r="AJ1123" s="46">
        <f t="shared" ca="1" si="18"/>
        <v>2</v>
      </c>
      <c r="AK1123" s="47">
        <v>2.6349799866996246</v>
      </c>
      <c r="AL1123" s="48">
        <v>16.317999999999959</v>
      </c>
      <c r="AM1123" s="1">
        <v>0</v>
      </c>
      <c r="AN1123" s="1">
        <v>0</v>
      </c>
      <c r="AO1123" s="1">
        <v>1</v>
      </c>
      <c r="AP1123" s="1">
        <v>0</v>
      </c>
      <c r="AQ1123" s="1">
        <v>0</v>
      </c>
      <c r="AR1123" s="36">
        <v>1</v>
      </c>
      <c r="AS1123" s="36">
        <v>0</v>
      </c>
      <c r="AT1123" s="36">
        <v>5</v>
      </c>
      <c r="AU1123" s="36">
        <v>0</v>
      </c>
    </row>
    <row r="1124" spans="1:47">
      <c r="A1124" s="49">
        <v>41914.791666666664</v>
      </c>
      <c r="B1124" s="36" t="s">
        <v>94</v>
      </c>
      <c r="C1124" s="36" t="s">
        <v>100</v>
      </c>
      <c r="D1124" s="36" t="s">
        <v>275</v>
      </c>
      <c r="E1124" s="36" t="s">
        <v>99</v>
      </c>
      <c r="F1124" s="36" t="s">
        <v>276</v>
      </c>
      <c r="G1124" s="36">
        <v>4</v>
      </c>
      <c r="H1124" s="36">
        <v>55</v>
      </c>
      <c r="I1124" s="36">
        <v>21.6</v>
      </c>
      <c r="J1124" s="36">
        <v>14.9</v>
      </c>
      <c r="K1124" s="36">
        <v>3134</v>
      </c>
      <c r="L1124" s="36">
        <v>0</v>
      </c>
      <c r="M1124" s="36">
        <v>0</v>
      </c>
      <c r="N1124" s="36">
        <v>3134</v>
      </c>
      <c r="O1124" s="36">
        <v>24</v>
      </c>
      <c r="P1124" s="36">
        <v>0.77</v>
      </c>
      <c r="Q1124" s="36">
        <v>1521</v>
      </c>
      <c r="R1124" s="36">
        <v>1499</v>
      </c>
      <c r="S1124" s="36">
        <v>5</v>
      </c>
      <c r="T1124" s="36">
        <v>0.32916390000000001</v>
      </c>
      <c r="U1124" s="36">
        <v>98.55</v>
      </c>
      <c r="V1124" s="36">
        <v>97.79</v>
      </c>
      <c r="W1124" s="36">
        <v>1499</v>
      </c>
      <c r="X1124" s="36">
        <v>26</v>
      </c>
      <c r="Y1124" s="36">
        <v>1.77</v>
      </c>
      <c r="Z1124" s="36">
        <v>1230</v>
      </c>
      <c r="AA1124" s="36">
        <v>1230</v>
      </c>
      <c r="AB1124" s="36">
        <v>100</v>
      </c>
      <c r="AC1124" s="36">
        <v>1205</v>
      </c>
      <c r="AD1124" s="36">
        <v>1202.95</v>
      </c>
      <c r="AE1124" s="36">
        <v>99.83</v>
      </c>
      <c r="AF1124" s="36">
        <v>17.64</v>
      </c>
      <c r="AG1124" s="36">
        <v>8.8166670000000007</v>
      </c>
      <c r="AH1124" s="36">
        <v>118.42</v>
      </c>
      <c r="AI1124" s="36">
        <v>49.97</v>
      </c>
      <c r="AJ1124" s="46">
        <f t="shared" ca="1" si="18"/>
        <v>2</v>
      </c>
      <c r="AK1124" s="47">
        <v>1.7663643466150347</v>
      </c>
      <c r="AL1124" s="48">
        <v>33.614099999999901</v>
      </c>
      <c r="AM1124" s="1">
        <v>0</v>
      </c>
      <c r="AN1124" s="1">
        <v>0</v>
      </c>
      <c r="AO1124" s="1">
        <v>1</v>
      </c>
      <c r="AP1124" s="1">
        <v>0</v>
      </c>
      <c r="AQ1124" s="1">
        <v>0</v>
      </c>
      <c r="AR1124" s="36">
        <v>0</v>
      </c>
      <c r="AS1124" s="36">
        <v>1</v>
      </c>
      <c r="AT1124" s="36">
        <v>2</v>
      </c>
      <c r="AU1124" s="36">
        <v>6</v>
      </c>
    </row>
    <row r="1125" spans="1:47">
      <c r="A1125" s="49">
        <v>41914.791666666664</v>
      </c>
      <c r="B1125" s="36" t="s">
        <v>94</v>
      </c>
      <c r="C1125" s="36" t="s">
        <v>100</v>
      </c>
      <c r="D1125" s="36" t="s">
        <v>135</v>
      </c>
      <c r="E1125" s="36" t="s">
        <v>99</v>
      </c>
      <c r="F1125" s="36" t="s">
        <v>136</v>
      </c>
      <c r="G1125" s="36">
        <v>3</v>
      </c>
      <c r="H1125" s="36">
        <v>39</v>
      </c>
      <c r="I1125" s="36">
        <v>16.22</v>
      </c>
      <c r="J1125" s="36">
        <v>9.83</v>
      </c>
      <c r="K1125" s="36">
        <v>1931</v>
      </c>
      <c r="L1125" s="36">
        <v>0</v>
      </c>
      <c r="M1125" s="36">
        <v>0</v>
      </c>
      <c r="N1125" s="36">
        <v>1931</v>
      </c>
      <c r="O1125" s="36">
        <v>17</v>
      </c>
      <c r="P1125" s="36">
        <v>0.88</v>
      </c>
      <c r="Q1125" s="36">
        <v>732</v>
      </c>
      <c r="R1125" s="36">
        <v>720</v>
      </c>
      <c r="S1125" s="36">
        <v>4</v>
      </c>
      <c r="T1125" s="36">
        <v>0.54495910000000003</v>
      </c>
      <c r="U1125" s="36">
        <v>98.36</v>
      </c>
      <c r="V1125" s="36">
        <v>97.49</v>
      </c>
      <c r="W1125" s="36">
        <v>720</v>
      </c>
      <c r="X1125" s="36">
        <v>32</v>
      </c>
      <c r="Y1125" s="36">
        <v>4.08</v>
      </c>
      <c r="Z1125" s="36">
        <v>596</v>
      </c>
      <c r="AA1125" s="36">
        <v>594.99</v>
      </c>
      <c r="AB1125" s="36">
        <v>99.83</v>
      </c>
      <c r="AC1125" s="36">
        <v>659</v>
      </c>
      <c r="AD1125" s="36">
        <v>659</v>
      </c>
      <c r="AE1125" s="36">
        <v>100</v>
      </c>
      <c r="AF1125" s="36">
        <v>11.44</v>
      </c>
      <c r="AG1125" s="36">
        <v>5.6222219999999998</v>
      </c>
      <c r="AH1125" s="36">
        <v>116.39</v>
      </c>
      <c r="AI1125" s="36">
        <v>49.15</v>
      </c>
      <c r="AJ1125" s="46">
        <f t="shared" ca="1" si="18"/>
        <v>2</v>
      </c>
      <c r="AK1125" s="47">
        <v>4.0815805920842854</v>
      </c>
      <c r="AL1125" s="48">
        <v>18.37320000000004</v>
      </c>
      <c r="AM1125" s="1">
        <v>0</v>
      </c>
      <c r="AN1125" s="1">
        <v>0</v>
      </c>
      <c r="AO1125" s="1">
        <v>2</v>
      </c>
      <c r="AP1125" s="1">
        <v>3</v>
      </c>
      <c r="AQ1125" s="1">
        <v>1</v>
      </c>
      <c r="AR1125" s="36">
        <v>1</v>
      </c>
      <c r="AS1125" s="36">
        <v>1</v>
      </c>
      <c r="AT1125" s="36">
        <v>7</v>
      </c>
      <c r="AU1125" s="36">
        <v>5</v>
      </c>
    </row>
    <row r="1126" spans="1:47">
      <c r="A1126" s="49">
        <v>41914.791666666664</v>
      </c>
      <c r="B1126" s="36" t="s">
        <v>94</v>
      </c>
      <c r="C1126" s="36" t="s">
        <v>100</v>
      </c>
      <c r="D1126" s="36" t="s">
        <v>265</v>
      </c>
      <c r="E1126" s="36" t="s">
        <v>99</v>
      </c>
      <c r="F1126" s="36" t="s">
        <v>1185</v>
      </c>
      <c r="G1126" s="36">
        <v>2</v>
      </c>
      <c r="H1126" s="36">
        <v>23</v>
      </c>
      <c r="I1126" s="36">
        <v>10.94</v>
      </c>
      <c r="J1126" s="36">
        <v>5.84</v>
      </c>
      <c r="K1126" s="36">
        <v>527</v>
      </c>
      <c r="L1126" s="36">
        <v>0</v>
      </c>
      <c r="M1126" s="36">
        <v>0</v>
      </c>
      <c r="N1126" s="36">
        <v>527</v>
      </c>
      <c r="O1126" s="36">
        <v>2</v>
      </c>
      <c r="P1126" s="36">
        <v>0.38</v>
      </c>
      <c r="Q1126" s="36">
        <v>260</v>
      </c>
      <c r="R1126" s="36">
        <v>260</v>
      </c>
      <c r="S1126" s="36">
        <v>0</v>
      </c>
      <c r="T1126" s="36">
        <v>0</v>
      </c>
      <c r="U1126" s="36">
        <v>100</v>
      </c>
      <c r="V1126" s="36">
        <v>99.62</v>
      </c>
      <c r="W1126" s="36">
        <v>260</v>
      </c>
      <c r="X1126" s="36">
        <v>6</v>
      </c>
      <c r="Y1126" s="36">
        <v>2.38</v>
      </c>
      <c r="Z1126" s="36">
        <v>269</v>
      </c>
      <c r="AA1126" s="36">
        <v>267.01</v>
      </c>
      <c r="AB1126" s="36">
        <v>99.26</v>
      </c>
      <c r="AC1126" s="36">
        <v>260</v>
      </c>
      <c r="AD1126" s="36">
        <v>259.01</v>
      </c>
      <c r="AE1126" s="36">
        <v>99.62</v>
      </c>
      <c r="AF1126" s="36">
        <v>4.6500000000000004</v>
      </c>
      <c r="AG1126" s="36">
        <v>1.894444</v>
      </c>
      <c r="AH1126" s="36">
        <v>79.599999999999994</v>
      </c>
      <c r="AI1126" s="36">
        <v>40.74</v>
      </c>
      <c r="AJ1126" s="46">
        <f t="shared" ca="1" si="18"/>
        <v>2</v>
      </c>
      <c r="AK1126" s="47">
        <v>2.3809523809523809</v>
      </c>
      <c r="AL1126" s="48">
        <v>0.98799999999998822</v>
      </c>
      <c r="AM1126" s="1">
        <v>0</v>
      </c>
      <c r="AN1126" s="1">
        <v>0</v>
      </c>
      <c r="AO1126" s="1">
        <v>1</v>
      </c>
      <c r="AP1126" s="1">
        <v>0</v>
      </c>
      <c r="AQ1126" s="1">
        <v>0</v>
      </c>
      <c r="AR1126" s="36">
        <v>1</v>
      </c>
      <c r="AS1126" s="36">
        <v>0</v>
      </c>
      <c r="AT1126" s="36">
        <v>2</v>
      </c>
      <c r="AU1126" s="36">
        <v>0</v>
      </c>
    </row>
    <row r="1127" spans="1:47">
      <c r="A1127" s="49">
        <v>41914.791666666664</v>
      </c>
      <c r="B1127" s="36" t="s">
        <v>94</v>
      </c>
      <c r="C1127" s="36" t="s">
        <v>100</v>
      </c>
      <c r="D1127" s="36" t="s">
        <v>1577</v>
      </c>
      <c r="E1127" s="36" t="s">
        <v>99</v>
      </c>
      <c r="F1127" s="36" t="s">
        <v>1578</v>
      </c>
      <c r="G1127" s="36">
        <v>2</v>
      </c>
      <c r="H1127" s="36">
        <v>23</v>
      </c>
      <c r="I1127" s="36">
        <v>10.69</v>
      </c>
      <c r="J1127" s="36">
        <v>5.84</v>
      </c>
      <c r="K1127" s="36">
        <v>590</v>
      </c>
      <c r="L1127" s="36">
        <v>0</v>
      </c>
      <c r="M1127" s="36">
        <v>0</v>
      </c>
      <c r="N1127" s="36">
        <v>590</v>
      </c>
      <c r="O1127" s="36">
        <v>11</v>
      </c>
      <c r="P1127" s="36">
        <v>1.86</v>
      </c>
      <c r="Q1127" s="36">
        <v>274</v>
      </c>
      <c r="R1127" s="36">
        <v>271</v>
      </c>
      <c r="S1127" s="36">
        <v>0</v>
      </c>
      <c r="T1127" s="36">
        <v>0</v>
      </c>
      <c r="U1127" s="36">
        <v>98.91</v>
      </c>
      <c r="V1127" s="36">
        <v>97.07</v>
      </c>
      <c r="W1127" s="36">
        <v>271</v>
      </c>
      <c r="X1127" s="36">
        <v>2</v>
      </c>
      <c r="Y1127" s="36">
        <v>0.39</v>
      </c>
      <c r="Z1127" s="36">
        <v>2197</v>
      </c>
      <c r="AA1127" s="36">
        <v>2195.9</v>
      </c>
      <c r="AB1127" s="36">
        <v>99.95</v>
      </c>
      <c r="AC1127" s="36">
        <v>2452</v>
      </c>
      <c r="AD1127" s="36">
        <v>2436.06</v>
      </c>
      <c r="AE1127" s="36">
        <v>99.35</v>
      </c>
      <c r="AF1127" s="36">
        <v>6.66</v>
      </c>
      <c r="AG1127" s="36">
        <v>5.4388889999999996</v>
      </c>
      <c r="AH1127" s="36">
        <v>114.02</v>
      </c>
      <c r="AI1127" s="36">
        <v>81.650000000000006</v>
      </c>
      <c r="AJ1127" s="46">
        <f t="shared" ca="1" si="18"/>
        <v>2</v>
      </c>
      <c r="AK1127" s="47">
        <v>0.39126692229438931</v>
      </c>
      <c r="AL1127" s="48">
        <v>8.0282000000000195</v>
      </c>
      <c r="AM1127" s="1">
        <v>0</v>
      </c>
      <c r="AN1127" s="1">
        <v>0</v>
      </c>
      <c r="AO1127" s="1">
        <v>1</v>
      </c>
      <c r="AP1127" s="1">
        <v>0</v>
      </c>
      <c r="AQ1127" s="1">
        <v>0</v>
      </c>
      <c r="AR1127" s="36">
        <v>0</v>
      </c>
      <c r="AS1127" s="36">
        <v>1</v>
      </c>
      <c r="AT1127" s="36">
        <v>0</v>
      </c>
      <c r="AU1127" s="36">
        <v>1</v>
      </c>
    </row>
    <row r="1128" spans="1:47">
      <c r="A1128" s="49">
        <v>41914.791666666664</v>
      </c>
      <c r="B1128" s="36" t="s">
        <v>94</v>
      </c>
      <c r="C1128" s="36" t="s">
        <v>100</v>
      </c>
      <c r="D1128" s="36" t="s">
        <v>526</v>
      </c>
      <c r="E1128" s="36" t="s">
        <v>99</v>
      </c>
      <c r="F1128" s="36" t="s">
        <v>527</v>
      </c>
      <c r="G1128" s="36">
        <v>2</v>
      </c>
      <c r="H1128" s="36">
        <v>23</v>
      </c>
      <c r="I1128" s="36">
        <v>8.6199999999999992</v>
      </c>
      <c r="J1128" s="36">
        <v>4.34</v>
      </c>
      <c r="K1128" s="36">
        <v>1517</v>
      </c>
      <c r="L1128" s="36">
        <v>0</v>
      </c>
      <c r="M1128" s="36">
        <v>0</v>
      </c>
      <c r="N1128" s="36">
        <v>1517</v>
      </c>
      <c r="O1128" s="36">
        <v>14</v>
      </c>
      <c r="P1128" s="36">
        <v>0.92</v>
      </c>
      <c r="Q1128" s="36">
        <v>203</v>
      </c>
      <c r="R1128" s="36">
        <v>203</v>
      </c>
      <c r="S1128" s="36">
        <v>0</v>
      </c>
      <c r="T1128" s="36">
        <v>0</v>
      </c>
      <c r="U1128" s="36">
        <v>100</v>
      </c>
      <c r="V1128" s="36">
        <v>99.08</v>
      </c>
      <c r="W1128" s="36">
        <v>203</v>
      </c>
      <c r="X1128" s="36">
        <v>6</v>
      </c>
      <c r="Y1128" s="36">
        <v>2.11</v>
      </c>
      <c r="Z1128" s="36">
        <v>761</v>
      </c>
      <c r="AA1128" s="36">
        <v>740.99</v>
      </c>
      <c r="AB1128" s="36">
        <v>97.37</v>
      </c>
      <c r="AC1128" s="36">
        <v>847</v>
      </c>
      <c r="AD1128" s="36">
        <v>822.01</v>
      </c>
      <c r="AE1128" s="36">
        <v>97.05</v>
      </c>
      <c r="AF1128" s="36">
        <v>4.12</v>
      </c>
      <c r="AG1128" s="36">
        <v>2.588889</v>
      </c>
      <c r="AH1128" s="36">
        <v>94.87</v>
      </c>
      <c r="AI1128" s="36">
        <v>62.8</v>
      </c>
      <c r="AJ1128" s="46">
        <f t="shared" ca="1" si="18"/>
        <v>2</v>
      </c>
      <c r="AK1128" s="47">
        <v>2.1125272868107881</v>
      </c>
      <c r="AL1128" s="48">
        <v>1.8676000000000033</v>
      </c>
      <c r="AM1128" s="1">
        <v>0</v>
      </c>
      <c r="AN1128" s="1">
        <v>0</v>
      </c>
      <c r="AO1128" s="1">
        <v>1</v>
      </c>
      <c r="AP1128" s="1">
        <v>0</v>
      </c>
      <c r="AQ1128" s="1">
        <v>0</v>
      </c>
      <c r="AR1128" s="36">
        <v>1</v>
      </c>
      <c r="AS1128" s="36">
        <v>0</v>
      </c>
      <c r="AT1128" s="36">
        <v>2</v>
      </c>
      <c r="AU1128" s="36">
        <v>1</v>
      </c>
    </row>
    <row r="1129" spans="1:47">
      <c r="A1129" s="49">
        <v>41914.791666666664</v>
      </c>
      <c r="B1129" s="36" t="s">
        <v>94</v>
      </c>
      <c r="C1129" s="36" t="s">
        <v>100</v>
      </c>
      <c r="D1129" s="36" t="s">
        <v>336</v>
      </c>
      <c r="E1129" s="36" t="s">
        <v>99</v>
      </c>
      <c r="F1129" s="36" t="s">
        <v>337</v>
      </c>
      <c r="G1129" s="36">
        <v>2</v>
      </c>
      <c r="H1129" s="36">
        <v>23</v>
      </c>
      <c r="I1129" s="36">
        <v>10.68</v>
      </c>
      <c r="J1129" s="36">
        <v>5.84</v>
      </c>
      <c r="K1129" s="36">
        <v>586</v>
      </c>
      <c r="L1129" s="36">
        <v>0</v>
      </c>
      <c r="M1129" s="36">
        <v>0</v>
      </c>
      <c r="N1129" s="36">
        <v>586</v>
      </c>
      <c r="O1129" s="36">
        <v>2</v>
      </c>
      <c r="P1129" s="36">
        <v>0.34</v>
      </c>
      <c r="Q1129" s="36">
        <v>281</v>
      </c>
      <c r="R1129" s="36">
        <v>275</v>
      </c>
      <c r="S1129" s="36">
        <v>0</v>
      </c>
      <c r="T1129" s="36">
        <v>0</v>
      </c>
      <c r="U1129" s="36">
        <v>97.86</v>
      </c>
      <c r="V1129" s="36">
        <v>97.53</v>
      </c>
      <c r="W1129" s="36">
        <v>275</v>
      </c>
      <c r="X1129" s="36">
        <v>7</v>
      </c>
      <c r="Y1129" s="36">
        <v>2.42</v>
      </c>
      <c r="Z1129" s="36">
        <v>1071</v>
      </c>
      <c r="AA1129" s="36">
        <v>1065</v>
      </c>
      <c r="AB1129" s="36">
        <v>99.44</v>
      </c>
      <c r="AC1129" s="36">
        <v>1092</v>
      </c>
      <c r="AD1129" s="36">
        <v>1079.01</v>
      </c>
      <c r="AE1129" s="36">
        <v>98.81</v>
      </c>
      <c r="AF1129" s="36">
        <v>4.6100000000000003</v>
      </c>
      <c r="AG1129" s="36">
        <v>1.855556</v>
      </c>
      <c r="AH1129" s="36">
        <v>78.84</v>
      </c>
      <c r="AI1129" s="36">
        <v>40.29</v>
      </c>
      <c r="AJ1129" s="46">
        <f t="shared" ca="1" si="18"/>
        <v>2</v>
      </c>
      <c r="AK1129" s="47">
        <v>2.4220615203626172</v>
      </c>
      <c r="AL1129" s="48">
        <v>6.940699999999997</v>
      </c>
      <c r="AM1129" s="1">
        <v>0</v>
      </c>
      <c r="AN1129" s="1">
        <v>0</v>
      </c>
      <c r="AO1129" s="1">
        <v>2</v>
      </c>
      <c r="AP1129" s="1">
        <v>1</v>
      </c>
      <c r="AQ1129" s="1">
        <v>0</v>
      </c>
      <c r="AR1129" s="36">
        <v>1</v>
      </c>
      <c r="AS1129" s="36">
        <v>1</v>
      </c>
      <c r="AT1129" s="36">
        <v>3</v>
      </c>
      <c r="AU1129" s="36">
        <v>3</v>
      </c>
    </row>
    <row r="1130" spans="1:47">
      <c r="A1130" s="49">
        <v>41914.791666666664</v>
      </c>
      <c r="B1130" s="36" t="s">
        <v>94</v>
      </c>
      <c r="C1130" s="36" t="s">
        <v>97</v>
      </c>
      <c r="D1130" s="36" t="s">
        <v>840</v>
      </c>
      <c r="E1130" s="36" t="s">
        <v>99</v>
      </c>
      <c r="F1130" s="36" t="s">
        <v>841</v>
      </c>
      <c r="G1130" s="36">
        <v>2</v>
      </c>
      <c r="H1130" s="36">
        <v>23</v>
      </c>
      <c r="I1130" s="36">
        <v>8.82</v>
      </c>
      <c r="J1130" s="36">
        <v>4.34</v>
      </c>
      <c r="K1130" s="36">
        <v>2148</v>
      </c>
      <c r="L1130" s="36">
        <v>0</v>
      </c>
      <c r="M1130" s="36">
        <v>0</v>
      </c>
      <c r="N1130" s="36">
        <v>2148</v>
      </c>
      <c r="O1130" s="36">
        <v>11</v>
      </c>
      <c r="P1130" s="36">
        <v>0.51</v>
      </c>
      <c r="Q1130" s="36">
        <v>258</v>
      </c>
      <c r="R1130" s="36">
        <v>257</v>
      </c>
      <c r="S1130" s="36">
        <v>0</v>
      </c>
      <c r="T1130" s="36">
        <v>0</v>
      </c>
      <c r="U1130" s="36">
        <v>99.61</v>
      </c>
      <c r="V1130" s="36">
        <v>99.1</v>
      </c>
      <c r="W1130" s="36">
        <v>257</v>
      </c>
      <c r="X1130" s="36">
        <v>11</v>
      </c>
      <c r="Y1130" s="36">
        <v>3.87</v>
      </c>
      <c r="Z1130" s="36">
        <v>1263</v>
      </c>
      <c r="AA1130" s="36">
        <v>1256.94</v>
      </c>
      <c r="AB1130" s="36">
        <v>99.52</v>
      </c>
      <c r="AC1130" s="36">
        <v>1316</v>
      </c>
      <c r="AD1130" s="36">
        <v>1284.02</v>
      </c>
      <c r="AE1130" s="36">
        <v>97.57</v>
      </c>
      <c r="AF1130" s="36">
        <v>5.39</v>
      </c>
      <c r="AG1130" s="36">
        <v>5.0444449999999996</v>
      </c>
      <c r="AH1130" s="36">
        <v>124.15</v>
      </c>
      <c r="AI1130" s="36">
        <v>93.51</v>
      </c>
      <c r="AJ1130" s="46">
        <f t="shared" ca="1" si="18"/>
        <v>2</v>
      </c>
      <c r="AK1130" s="47">
        <v>3.8721486905097162</v>
      </c>
      <c r="AL1130" s="48">
        <v>2.3220000000000147</v>
      </c>
      <c r="AM1130" s="1">
        <v>0</v>
      </c>
      <c r="AN1130" s="1">
        <v>0</v>
      </c>
      <c r="AO1130" s="1">
        <v>1</v>
      </c>
      <c r="AP1130" s="1">
        <v>0</v>
      </c>
      <c r="AQ1130" s="1">
        <v>0</v>
      </c>
      <c r="AR1130" s="36">
        <v>1</v>
      </c>
      <c r="AS1130" s="36">
        <v>0</v>
      </c>
      <c r="AT1130" s="36">
        <v>2</v>
      </c>
      <c r="AU1130" s="36">
        <v>0</v>
      </c>
    </row>
    <row r="1131" spans="1:47">
      <c r="A1131" s="49">
        <v>41914.791666666664</v>
      </c>
      <c r="B1131" s="36" t="s">
        <v>94</v>
      </c>
      <c r="C1131" s="36" t="s">
        <v>97</v>
      </c>
      <c r="D1131" s="36" t="s">
        <v>1579</v>
      </c>
      <c r="E1131" s="36" t="s">
        <v>99</v>
      </c>
      <c r="F1131" s="36" t="s">
        <v>1580</v>
      </c>
      <c r="G1131" s="36">
        <v>2</v>
      </c>
      <c r="H1131" s="36">
        <v>23</v>
      </c>
      <c r="I1131" s="36">
        <v>8.1999999999999993</v>
      </c>
      <c r="J1131" s="36">
        <v>3.63</v>
      </c>
      <c r="K1131" s="36">
        <v>448</v>
      </c>
      <c r="L1131" s="36">
        <v>0</v>
      </c>
      <c r="M1131" s="36">
        <v>0</v>
      </c>
      <c r="N1131" s="36">
        <v>448</v>
      </c>
      <c r="O1131" s="36">
        <v>18</v>
      </c>
      <c r="P1131" s="36">
        <v>4.0199999999999996</v>
      </c>
      <c r="Q1131" s="36">
        <v>146</v>
      </c>
      <c r="R1131" s="36">
        <v>139</v>
      </c>
      <c r="S1131" s="36">
        <v>0</v>
      </c>
      <c r="T1131" s="36">
        <v>0</v>
      </c>
      <c r="U1131" s="36">
        <v>95.21</v>
      </c>
      <c r="V1131" s="36">
        <v>91.38</v>
      </c>
      <c r="W1131" s="36">
        <v>139</v>
      </c>
      <c r="X1131" s="36">
        <v>1</v>
      </c>
      <c r="Y1131" s="36">
        <v>0.79</v>
      </c>
      <c r="Z1131" s="36">
        <v>117</v>
      </c>
      <c r="AA1131" s="36">
        <v>95</v>
      </c>
      <c r="AB1131" s="36">
        <v>81.2</v>
      </c>
      <c r="AC1131" s="36">
        <v>83</v>
      </c>
      <c r="AD1131" s="36">
        <v>83</v>
      </c>
      <c r="AE1131" s="36">
        <v>100</v>
      </c>
      <c r="AF1131" s="36">
        <v>1.43</v>
      </c>
      <c r="AG1131" s="36">
        <v>0</v>
      </c>
      <c r="AH1131" s="36">
        <v>39.369999999999997</v>
      </c>
      <c r="AI1131" s="36">
        <v>0</v>
      </c>
      <c r="AJ1131" s="46">
        <f t="shared" ca="1" si="18"/>
        <v>2</v>
      </c>
      <c r="AK1131" s="47">
        <v>0.78740157480314954</v>
      </c>
      <c r="AL1131" s="48">
        <v>12.585200000000007</v>
      </c>
      <c r="AM1131" s="1">
        <v>0</v>
      </c>
      <c r="AN1131" s="1">
        <v>1</v>
      </c>
      <c r="AO1131" s="1">
        <v>2</v>
      </c>
      <c r="AP1131" s="1">
        <v>0</v>
      </c>
      <c r="AQ1131" s="1">
        <v>1</v>
      </c>
      <c r="AR1131" s="36">
        <v>0</v>
      </c>
      <c r="AS1131" s="36">
        <v>1</v>
      </c>
      <c r="AT1131" s="36">
        <v>0</v>
      </c>
      <c r="AU1131" s="36">
        <v>1</v>
      </c>
    </row>
    <row r="1132" spans="1:47">
      <c r="A1132" s="49">
        <v>41914.791666666664</v>
      </c>
      <c r="B1132" s="36" t="s">
        <v>94</v>
      </c>
      <c r="C1132" s="36" t="s">
        <v>95</v>
      </c>
      <c r="D1132" s="36" t="s">
        <v>601</v>
      </c>
      <c r="E1132" s="36" t="s">
        <v>99</v>
      </c>
      <c r="F1132" s="36" t="s">
        <v>602</v>
      </c>
      <c r="G1132" s="36">
        <v>2</v>
      </c>
      <c r="H1132" s="36">
        <v>23</v>
      </c>
      <c r="I1132" s="36">
        <v>8.98</v>
      </c>
      <c r="J1132" s="36">
        <v>4.34</v>
      </c>
      <c r="K1132" s="36">
        <v>1232</v>
      </c>
      <c r="L1132" s="36">
        <v>0</v>
      </c>
      <c r="M1132" s="36">
        <v>0</v>
      </c>
      <c r="N1132" s="36">
        <v>1232</v>
      </c>
      <c r="O1132" s="36">
        <v>7</v>
      </c>
      <c r="P1132" s="36">
        <v>0.56999999999999995</v>
      </c>
      <c r="Q1132" s="36">
        <v>154</v>
      </c>
      <c r="R1132" s="36">
        <v>148</v>
      </c>
      <c r="S1132" s="36">
        <v>0</v>
      </c>
      <c r="T1132" s="36">
        <v>0</v>
      </c>
      <c r="U1132" s="36">
        <v>96.1</v>
      </c>
      <c r="V1132" s="36">
        <v>95.55</v>
      </c>
      <c r="W1132" s="36">
        <v>148</v>
      </c>
      <c r="X1132" s="36">
        <v>7</v>
      </c>
      <c r="Y1132" s="36">
        <v>4.5199999999999996</v>
      </c>
      <c r="Z1132" s="36">
        <v>222</v>
      </c>
      <c r="AA1132" s="36">
        <v>207.99</v>
      </c>
      <c r="AB1132" s="36">
        <v>93.69</v>
      </c>
      <c r="AC1132" s="36">
        <v>225</v>
      </c>
      <c r="AD1132" s="36">
        <v>215.01</v>
      </c>
      <c r="AE1132" s="36">
        <v>95.56</v>
      </c>
      <c r="AF1132" s="36">
        <v>3.53</v>
      </c>
      <c r="AG1132" s="36">
        <v>3.0277780000000001</v>
      </c>
      <c r="AH1132" s="36">
        <v>81.19</v>
      </c>
      <c r="AI1132" s="36">
        <v>85.83</v>
      </c>
      <c r="AJ1132" s="46">
        <f t="shared" ca="1" si="18"/>
        <v>2</v>
      </c>
      <c r="AK1132" s="47">
        <v>4.5155463811121148</v>
      </c>
      <c r="AL1132" s="48">
        <v>6.8530000000000042</v>
      </c>
      <c r="AM1132" s="1">
        <v>0</v>
      </c>
      <c r="AN1132" s="1">
        <v>0</v>
      </c>
      <c r="AO1132" s="1">
        <v>2</v>
      </c>
      <c r="AP1132" s="1">
        <v>0</v>
      </c>
      <c r="AQ1132" s="1">
        <v>0</v>
      </c>
      <c r="AR1132" s="36">
        <v>1</v>
      </c>
      <c r="AS1132" s="36">
        <v>1</v>
      </c>
      <c r="AT1132" s="36">
        <v>1</v>
      </c>
      <c r="AU1132" s="36">
        <v>1</v>
      </c>
    </row>
    <row r="1133" spans="1:47">
      <c r="A1133" s="49">
        <v>41914.791666666664</v>
      </c>
      <c r="B1133" s="36" t="s">
        <v>94</v>
      </c>
      <c r="C1133" s="36" t="s">
        <v>95</v>
      </c>
      <c r="D1133" s="36" t="s">
        <v>1193</v>
      </c>
      <c r="E1133" s="36" t="s">
        <v>99</v>
      </c>
      <c r="F1133" s="36" t="s">
        <v>1194</v>
      </c>
      <c r="G1133" s="36">
        <v>4</v>
      </c>
      <c r="H1133" s="36">
        <v>55</v>
      </c>
      <c r="I1133" s="36">
        <v>20.13</v>
      </c>
      <c r="J1133" s="36">
        <v>13.18</v>
      </c>
      <c r="K1133" s="36">
        <v>1526</v>
      </c>
      <c r="L1133" s="36">
        <v>0</v>
      </c>
      <c r="M1133" s="36">
        <v>0</v>
      </c>
      <c r="N1133" s="36">
        <v>1526</v>
      </c>
      <c r="O1133" s="36">
        <v>12</v>
      </c>
      <c r="P1133" s="36">
        <v>0.79</v>
      </c>
      <c r="Q1133" s="36">
        <v>256</v>
      </c>
      <c r="R1133" s="36">
        <v>252</v>
      </c>
      <c r="S1133" s="36">
        <v>0</v>
      </c>
      <c r="T1133" s="36">
        <v>0</v>
      </c>
      <c r="U1133" s="36">
        <v>98.44</v>
      </c>
      <c r="V1133" s="36">
        <v>97.66</v>
      </c>
      <c r="W1133" s="36">
        <v>252</v>
      </c>
      <c r="X1133" s="36">
        <v>1</v>
      </c>
      <c r="Y1133" s="36">
        <v>0.45</v>
      </c>
      <c r="Z1133" s="36">
        <v>357</v>
      </c>
      <c r="AA1133" s="36">
        <v>347</v>
      </c>
      <c r="AB1133" s="36">
        <v>97.2</v>
      </c>
      <c r="AC1133" s="36">
        <v>322</v>
      </c>
      <c r="AD1133" s="36">
        <v>319.01</v>
      </c>
      <c r="AE1133" s="36">
        <v>99.07</v>
      </c>
      <c r="AF1133" s="36">
        <v>3.95</v>
      </c>
      <c r="AG1133" s="36">
        <v>0.23333329999999999</v>
      </c>
      <c r="AH1133" s="36">
        <v>29.97</v>
      </c>
      <c r="AI1133" s="36">
        <v>5.91</v>
      </c>
      <c r="AJ1133" s="46">
        <f t="shared" ca="1" si="18"/>
        <v>2</v>
      </c>
      <c r="AK1133" s="47">
        <v>0.44640864247131828</v>
      </c>
      <c r="AL1133" s="48">
        <v>5.9904000000000091</v>
      </c>
      <c r="AM1133" s="1">
        <v>0</v>
      </c>
      <c r="AN1133" s="1">
        <v>0</v>
      </c>
      <c r="AO1133" s="1">
        <v>1</v>
      </c>
      <c r="AP1133" s="1">
        <v>0</v>
      </c>
      <c r="AQ1133" s="1">
        <v>0</v>
      </c>
      <c r="AR1133" s="36">
        <v>0</v>
      </c>
      <c r="AS1133" s="36">
        <v>1</v>
      </c>
      <c r="AT1133" s="36">
        <v>1</v>
      </c>
      <c r="AU1133" s="36">
        <v>1</v>
      </c>
    </row>
    <row r="1134" spans="1:47">
      <c r="A1134" s="49">
        <v>41914.791666666664</v>
      </c>
      <c r="B1134" s="36" t="s">
        <v>94</v>
      </c>
      <c r="C1134" s="36" t="s">
        <v>95</v>
      </c>
      <c r="D1134" s="36" t="s">
        <v>1581</v>
      </c>
      <c r="E1134" s="36" t="s">
        <v>99</v>
      </c>
      <c r="F1134" s="36" t="s">
        <v>1582</v>
      </c>
      <c r="G1134" s="36">
        <v>2</v>
      </c>
      <c r="H1134" s="36">
        <v>23</v>
      </c>
      <c r="I1134" s="36">
        <v>10.35</v>
      </c>
      <c r="J1134" s="36">
        <v>5.08</v>
      </c>
      <c r="K1134" s="36">
        <v>487</v>
      </c>
      <c r="L1134" s="36">
        <v>0</v>
      </c>
      <c r="M1134" s="36">
        <v>0</v>
      </c>
      <c r="N1134" s="36">
        <v>487</v>
      </c>
      <c r="O1134" s="36">
        <v>4</v>
      </c>
      <c r="P1134" s="36">
        <v>0.82</v>
      </c>
      <c r="Q1134" s="36">
        <v>140</v>
      </c>
      <c r="R1134" s="36">
        <v>136</v>
      </c>
      <c r="S1134" s="36">
        <v>0</v>
      </c>
      <c r="T1134" s="36">
        <v>0</v>
      </c>
      <c r="U1134" s="36">
        <v>97.14</v>
      </c>
      <c r="V1134" s="36">
        <v>96.34</v>
      </c>
      <c r="W1134" s="36">
        <v>136</v>
      </c>
      <c r="X1134" s="36">
        <v>0</v>
      </c>
      <c r="Y1134" s="36">
        <v>0</v>
      </c>
      <c r="Z1134" s="36">
        <v>122</v>
      </c>
      <c r="AA1134" s="36">
        <v>117</v>
      </c>
      <c r="AB1134" s="36">
        <v>95.9</v>
      </c>
      <c r="AC1134" s="36">
        <v>140</v>
      </c>
      <c r="AD1134" s="36">
        <v>112.99</v>
      </c>
      <c r="AE1134" s="36">
        <v>80.709999999999994</v>
      </c>
      <c r="AF1134" s="36">
        <v>1.68</v>
      </c>
      <c r="AG1134" s="36">
        <v>6.1111110000000003E-2</v>
      </c>
      <c r="AH1134" s="36">
        <v>33.11</v>
      </c>
      <c r="AI1134" s="36">
        <v>3.63</v>
      </c>
      <c r="AJ1134" s="46">
        <f t="shared" ca="1" si="18"/>
        <v>2</v>
      </c>
      <c r="AK1134" s="47">
        <v>0</v>
      </c>
      <c r="AL1134" s="48">
        <v>5.1239999999999952</v>
      </c>
      <c r="AM1134" s="1">
        <v>0</v>
      </c>
      <c r="AN1134" s="1">
        <v>0</v>
      </c>
      <c r="AO1134" s="1">
        <v>1</v>
      </c>
      <c r="AP1134" s="1">
        <v>0</v>
      </c>
      <c r="AQ1134" s="1">
        <v>0</v>
      </c>
      <c r="AR1134" s="36">
        <v>0</v>
      </c>
      <c r="AS1134" s="36">
        <v>1</v>
      </c>
      <c r="AT1134" s="36">
        <v>0</v>
      </c>
      <c r="AU1134" s="36">
        <v>1</v>
      </c>
    </row>
    <row r="1135" spans="1:47">
      <c r="A1135" s="49">
        <v>41914.791666666664</v>
      </c>
      <c r="B1135" s="36" t="s">
        <v>94</v>
      </c>
      <c r="C1135" s="36" t="s">
        <v>95</v>
      </c>
      <c r="D1135" s="36" t="s">
        <v>1197</v>
      </c>
      <c r="E1135" s="36" t="s">
        <v>99</v>
      </c>
      <c r="F1135" s="36" t="s">
        <v>1583</v>
      </c>
      <c r="G1135" s="36">
        <v>2</v>
      </c>
      <c r="H1135" s="36">
        <v>23</v>
      </c>
      <c r="I1135" s="36">
        <v>8.83</v>
      </c>
      <c r="J1135" s="36">
        <v>4.34</v>
      </c>
      <c r="K1135" s="36">
        <v>2007</v>
      </c>
      <c r="L1135" s="36">
        <v>0</v>
      </c>
      <c r="M1135" s="36">
        <v>0</v>
      </c>
      <c r="N1135" s="36">
        <v>2007</v>
      </c>
      <c r="O1135" s="36">
        <v>3</v>
      </c>
      <c r="P1135" s="36">
        <v>0.15</v>
      </c>
      <c r="Q1135" s="36">
        <v>252</v>
      </c>
      <c r="R1135" s="36">
        <v>251</v>
      </c>
      <c r="S1135" s="36">
        <v>0</v>
      </c>
      <c r="T1135" s="36">
        <v>0</v>
      </c>
      <c r="U1135" s="36">
        <v>99.6</v>
      </c>
      <c r="V1135" s="36">
        <v>99.45</v>
      </c>
      <c r="W1135" s="36">
        <v>251</v>
      </c>
      <c r="X1135" s="36">
        <v>7</v>
      </c>
      <c r="Y1135" s="36">
        <v>3.17</v>
      </c>
      <c r="Z1135" s="36">
        <v>1303</v>
      </c>
      <c r="AA1135" s="36">
        <v>1297.01</v>
      </c>
      <c r="AB1135" s="36">
        <v>99.54</v>
      </c>
      <c r="AC1135" s="36">
        <v>1296</v>
      </c>
      <c r="AD1135" s="36">
        <v>1266.97</v>
      </c>
      <c r="AE1135" s="36">
        <v>97.76</v>
      </c>
      <c r="AF1135" s="36">
        <v>4.1100000000000003</v>
      </c>
      <c r="AG1135" s="36">
        <v>3.822222</v>
      </c>
      <c r="AH1135" s="36">
        <v>94.49</v>
      </c>
      <c r="AI1135" s="36">
        <v>93.1</v>
      </c>
      <c r="AJ1135" s="46">
        <f t="shared" ca="1" si="18"/>
        <v>2</v>
      </c>
      <c r="AK1135" s="47">
        <v>3.1679942070963065</v>
      </c>
      <c r="AL1135" s="48">
        <v>1.3859999999999928</v>
      </c>
      <c r="AM1135" s="1">
        <v>0</v>
      </c>
      <c r="AN1135" s="1">
        <v>0</v>
      </c>
      <c r="AO1135" s="1">
        <v>1</v>
      </c>
      <c r="AP1135" s="1">
        <v>0</v>
      </c>
      <c r="AQ1135" s="1">
        <v>0</v>
      </c>
      <c r="AR1135" s="36">
        <v>1</v>
      </c>
      <c r="AS1135" s="36">
        <v>0</v>
      </c>
      <c r="AT1135" s="36">
        <v>1</v>
      </c>
      <c r="AU1135" s="36">
        <v>0</v>
      </c>
    </row>
    <row r="1136" spans="1:47">
      <c r="A1136" s="49">
        <v>41914.791666666664</v>
      </c>
      <c r="B1136" s="36" t="s">
        <v>94</v>
      </c>
      <c r="C1136" s="36" t="s">
        <v>95</v>
      </c>
      <c r="D1136" s="36" t="s">
        <v>1197</v>
      </c>
      <c r="E1136" s="36" t="s">
        <v>99</v>
      </c>
      <c r="F1136" s="36" t="s">
        <v>1198</v>
      </c>
      <c r="G1136" s="36">
        <v>2</v>
      </c>
      <c r="H1136" s="36">
        <v>23</v>
      </c>
      <c r="I1136" s="36">
        <v>10.029999999999999</v>
      </c>
      <c r="J1136" s="36">
        <v>5.08</v>
      </c>
      <c r="K1136" s="36">
        <v>1192</v>
      </c>
      <c r="L1136" s="36">
        <v>0</v>
      </c>
      <c r="M1136" s="36">
        <v>0</v>
      </c>
      <c r="N1136" s="36">
        <v>1192</v>
      </c>
      <c r="O1136" s="36">
        <v>0</v>
      </c>
      <c r="P1136" s="36">
        <v>0</v>
      </c>
      <c r="Q1136" s="36">
        <v>281</v>
      </c>
      <c r="R1136" s="36">
        <v>280</v>
      </c>
      <c r="S1136" s="36">
        <v>0</v>
      </c>
      <c r="T1136" s="36">
        <v>0</v>
      </c>
      <c r="U1136" s="36">
        <v>99.64</v>
      </c>
      <c r="V1136" s="36">
        <v>99.64</v>
      </c>
      <c r="W1136" s="36">
        <v>280</v>
      </c>
      <c r="X1136" s="36">
        <v>6</v>
      </c>
      <c r="Y1136" s="36">
        <v>2.34</v>
      </c>
      <c r="Z1136" s="36">
        <v>1976</v>
      </c>
      <c r="AA1136" s="36">
        <v>1963.95</v>
      </c>
      <c r="AB1136" s="36">
        <v>99.39</v>
      </c>
      <c r="AC1136" s="36">
        <v>1951</v>
      </c>
      <c r="AD1136" s="36">
        <v>1940.07</v>
      </c>
      <c r="AE1136" s="36">
        <v>99.44</v>
      </c>
      <c r="AF1136" s="36">
        <v>4.8</v>
      </c>
      <c r="AG1136" s="36">
        <v>2.4444439999999998</v>
      </c>
      <c r="AH1136" s="36">
        <v>94.41</v>
      </c>
      <c r="AI1136" s="36">
        <v>50.93</v>
      </c>
      <c r="AJ1136" s="46">
        <f t="shared" ca="1" si="18"/>
        <v>2</v>
      </c>
      <c r="AK1136" s="47">
        <v>2.3426518819303483</v>
      </c>
      <c r="AL1136" s="48">
        <v>1.0115999999999985</v>
      </c>
      <c r="AM1136" s="1">
        <v>0</v>
      </c>
      <c r="AN1136" s="1">
        <v>0</v>
      </c>
      <c r="AO1136" s="1">
        <v>1</v>
      </c>
      <c r="AP1136" s="1">
        <v>0</v>
      </c>
      <c r="AQ1136" s="1">
        <v>0</v>
      </c>
      <c r="AR1136" s="36">
        <v>1</v>
      </c>
      <c r="AS1136" s="36">
        <v>0</v>
      </c>
      <c r="AT1136" s="36">
        <v>1</v>
      </c>
      <c r="AU1136" s="36">
        <v>1</v>
      </c>
    </row>
    <row r="1137" spans="1:47">
      <c r="A1137" s="49">
        <v>41914.791666666664</v>
      </c>
      <c r="B1137" s="36" t="s">
        <v>94</v>
      </c>
      <c r="C1137" s="36" t="s">
        <v>95</v>
      </c>
      <c r="D1137" s="36" t="s">
        <v>1584</v>
      </c>
      <c r="E1137" s="36" t="s">
        <v>99</v>
      </c>
      <c r="F1137" s="36" t="s">
        <v>1585</v>
      </c>
      <c r="G1137" s="36">
        <v>2</v>
      </c>
      <c r="H1137" s="36">
        <v>34.22</v>
      </c>
      <c r="I1137" s="36">
        <v>12.71</v>
      </c>
      <c r="J1137" s="36">
        <v>7.4</v>
      </c>
      <c r="K1137" s="36">
        <v>1222</v>
      </c>
      <c r="L1137" s="36">
        <v>0</v>
      </c>
      <c r="M1137" s="36">
        <v>0</v>
      </c>
      <c r="N1137" s="36">
        <v>1222</v>
      </c>
      <c r="O1137" s="36">
        <v>4</v>
      </c>
      <c r="P1137" s="36">
        <v>0.33</v>
      </c>
      <c r="Q1137" s="36">
        <v>429</v>
      </c>
      <c r="R1137" s="36">
        <v>425</v>
      </c>
      <c r="S1137" s="36">
        <v>0</v>
      </c>
      <c r="T1137" s="36">
        <v>0</v>
      </c>
      <c r="U1137" s="36">
        <v>99.07</v>
      </c>
      <c r="V1137" s="36">
        <v>98.74</v>
      </c>
      <c r="W1137" s="36">
        <v>425</v>
      </c>
      <c r="X1137" s="36">
        <v>20</v>
      </c>
      <c r="Y1137" s="36">
        <v>5.52</v>
      </c>
      <c r="Z1137" s="36">
        <v>2941</v>
      </c>
      <c r="AA1137" s="36">
        <v>2928.06</v>
      </c>
      <c r="AB1137" s="36">
        <v>99.56</v>
      </c>
      <c r="AC1137" s="36">
        <v>2866</v>
      </c>
      <c r="AD1137" s="36">
        <v>2865.14</v>
      </c>
      <c r="AE1137" s="36">
        <v>99.97</v>
      </c>
      <c r="AF1137" s="36">
        <v>10.19</v>
      </c>
      <c r="AG1137" s="36">
        <v>9.9777769999999997</v>
      </c>
      <c r="AH1137" s="36">
        <v>137.65</v>
      </c>
      <c r="AI1137" s="36">
        <v>97.93</v>
      </c>
      <c r="AJ1137" s="46">
        <f t="shared" ca="1" si="18"/>
        <v>2</v>
      </c>
      <c r="AK1137" s="47">
        <v>5.523641184268671</v>
      </c>
      <c r="AL1137" s="48">
        <v>5.4054000000000224</v>
      </c>
      <c r="AM1137" s="1">
        <v>1</v>
      </c>
      <c r="AN1137" s="1">
        <v>0</v>
      </c>
      <c r="AO1137" s="1">
        <v>2</v>
      </c>
      <c r="AP1137" s="1">
        <v>1</v>
      </c>
      <c r="AQ1137" s="1">
        <v>0</v>
      </c>
      <c r="AR1137" s="36">
        <v>1</v>
      </c>
      <c r="AS1137" s="36">
        <v>0</v>
      </c>
      <c r="AT1137" s="36">
        <v>1</v>
      </c>
      <c r="AU1137" s="36">
        <v>0</v>
      </c>
    </row>
    <row r="1138" spans="1:47">
      <c r="A1138" s="49">
        <v>41914.791666666664</v>
      </c>
      <c r="B1138" s="36" t="s">
        <v>94</v>
      </c>
      <c r="C1138" s="36" t="s">
        <v>95</v>
      </c>
      <c r="D1138" s="36" t="s">
        <v>1584</v>
      </c>
      <c r="E1138" s="36" t="s">
        <v>99</v>
      </c>
      <c r="F1138" s="36" t="s">
        <v>1586</v>
      </c>
      <c r="G1138" s="36">
        <v>2</v>
      </c>
      <c r="H1138" s="36">
        <v>34.22</v>
      </c>
      <c r="I1138" s="36">
        <v>13.18</v>
      </c>
      <c r="J1138" s="36">
        <v>7.4</v>
      </c>
      <c r="K1138" s="36">
        <v>355</v>
      </c>
      <c r="L1138" s="36">
        <v>0</v>
      </c>
      <c r="M1138" s="36">
        <v>0</v>
      </c>
      <c r="N1138" s="36">
        <v>355</v>
      </c>
      <c r="O1138" s="36">
        <v>2</v>
      </c>
      <c r="P1138" s="36">
        <v>0.56000000000000005</v>
      </c>
      <c r="Q1138" s="36">
        <v>130</v>
      </c>
      <c r="R1138" s="36">
        <v>130</v>
      </c>
      <c r="S1138" s="36">
        <v>0</v>
      </c>
      <c r="T1138" s="36">
        <v>0</v>
      </c>
      <c r="U1138" s="36">
        <v>100</v>
      </c>
      <c r="V1138" s="36">
        <v>99.44</v>
      </c>
      <c r="W1138" s="36">
        <v>130</v>
      </c>
      <c r="X1138" s="36">
        <v>9</v>
      </c>
      <c r="Y1138" s="36">
        <v>4.05</v>
      </c>
      <c r="Z1138" s="36">
        <v>2169</v>
      </c>
      <c r="AA1138" s="36">
        <v>2167.0500000000002</v>
      </c>
      <c r="AB1138" s="36">
        <v>99.91</v>
      </c>
      <c r="AC1138" s="36">
        <v>2263</v>
      </c>
      <c r="AD1138" s="36">
        <v>2258.9299999999998</v>
      </c>
      <c r="AE1138" s="36">
        <v>99.82</v>
      </c>
      <c r="AF1138" s="36">
        <v>5.87</v>
      </c>
      <c r="AG1138" s="36">
        <v>5.4388889999999996</v>
      </c>
      <c r="AH1138" s="36">
        <v>79.260000000000005</v>
      </c>
      <c r="AI1138" s="36">
        <v>92.71</v>
      </c>
      <c r="AJ1138" s="46">
        <f t="shared" ca="1" si="18"/>
        <v>2</v>
      </c>
      <c r="AK1138" s="47">
        <v>4.0562466197944893</v>
      </c>
      <c r="AL1138" s="48">
        <v>0.72800000000000298</v>
      </c>
      <c r="AM1138" s="1">
        <v>0</v>
      </c>
      <c r="AN1138" s="1">
        <v>0</v>
      </c>
      <c r="AO1138" s="1">
        <v>1</v>
      </c>
      <c r="AP1138" s="1">
        <v>0</v>
      </c>
      <c r="AQ1138" s="1">
        <v>0</v>
      </c>
      <c r="AR1138" s="36">
        <v>1</v>
      </c>
      <c r="AS1138" s="36">
        <v>0</v>
      </c>
      <c r="AT1138" s="36">
        <v>1</v>
      </c>
      <c r="AU1138" s="36">
        <v>0</v>
      </c>
    </row>
    <row r="1139" spans="1:47">
      <c r="A1139" s="49">
        <v>41914.791666666664</v>
      </c>
      <c r="B1139" s="36" t="s">
        <v>94</v>
      </c>
      <c r="C1139" s="36" t="s">
        <v>95</v>
      </c>
      <c r="D1139" s="36" t="s">
        <v>1584</v>
      </c>
      <c r="E1139" s="36" t="s">
        <v>99</v>
      </c>
      <c r="F1139" s="36" t="s">
        <v>1587</v>
      </c>
      <c r="G1139" s="36">
        <v>2</v>
      </c>
      <c r="H1139" s="36">
        <v>34.22</v>
      </c>
      <c r="I1139" s="36">
        <v>13.01</v>
      </c>
      <c r="J1139" s="36">
        <v>7.4</v>
      </c>
      <c r="K1139" s="36">
        <v>1092</v>
      </c>
      <c r="L1139" s="36">
        <v>0</v>
      </c>
      <c r="M1139" s="36">
        <v>0</v>
      </c>
      <c r="N1139" s="36">
        <v>1092</v>
      </c>
      <c r="O1139" s="36">
        <v>6</v>
      </c>
      <c r="P1139" s="36">
        <v>0.55000000000000004</v>
      </c>
      <c r="Q1139" s="36">
        <v>301</v>
      </c>
      <c r="R1139" s="36">
        <v>299</v>
      </c>
      <c r="S1139" s="36">
        <v>0</v>
      </c>
      <c r="T1139" s="36">
        <v>0</v>
      </c>
      <c r="U1139" s="36">
        <v>99.34</v>
      </c>
      <c r="V1139" s="36">
        <v>98.79</v>
      </c>
      <c r="W1139" s="36">
        <v>299</v>
      </c>
      <c r="X1139" s="36">
        <v>10</v>
      </c>
      <c r="Y1139" s="36">
        <v>3.7</v>
      </c>
      <c r="Z1139" s="36">
        <v>1103</v>
      </c>
      <c r="AA1139" s="36">
        <v>1102.01</v>
      </c>
      <c r="AB1139" s="36">
        <v>99.91</v>
      </c>
      <c r="AC1139" s="36">
        <v>1076</v>
      </c>
      <c r="AD1139" s="36">
        <v>1072.99</v>
      </c>
      <c r="AE1139" s="36">
        <v>99.72</v>
      </c>
      <c r="AF1139" s="36">
        <v>7.54</v>
      </c>
      <c r="AG1139" s="36">
        <v>3.855556</v>
      </c>
      <c r="AH1139" s="36">
        <v>101.92</v>
      </c>
      <c r="AI1139" s="36">
        <v>51.1</v>
      </c>
      <c r="AJ1139" s="46">
        <f t="shared" ca="1" si="18"/>
        <v>2</v>
      </c>
      <c r="AK1139" s="47">
        <v>3.7039780724498108</v>
      </c>
      <c r="AL1139" s="48">
        <v>3.642099999999981</v>
      </c>
      <c r="AM1139" s="1">
        <v>0</v>
      </c>
      <c r="AN1139" s="1">
        <v>0</v>
      </c>
      <c r="AO1139" s="1">
        <v>1</v>
      </c>
      <c r="AP1139" s="1">
        <v>0</v>
      </c>
      <c r="AQ1139" s="1">
        <v>0</v>
      </c>
      <c r="AR1139" s="36">
        <v>1</v>
      </c>
      <c r="AS1139" s="36">
        <v>0</v>
      </c>
      <c r="AT1139" s="36">
        <v>1</v>
      </c>
      <c r="AU1139" s="36">
        <v>0</v>
      </c>
    </row>
    <row r="1140" spans="1:47">
      <c r="A1140" s="49">
        <v>41914.833333333336</v>
      </c>
      <c r="B1140" s="36" t="s">
        <v>94</v>
      </c>
      <c r="C1140" s="36" t="s">
        <v>100</v>
      </c>
      <c r="D1140" s="36" t="s">
        <v>400</v>
      </c>
      <c r="E1140" s="36" t="s">
        <v>99</v>
      </c>
      <c r="F1140" s="36" t="s">
        <v>533</v>
      </c>
      <c r="G1140" s="36">
        <v>4</v>
      </c>
      <c r="H1140" s="36">
        <v>55</v>
      </c>
      <c r="I1140" s="36">
        <v>21.16</v>
      </c>
      <c r="J1140" s="36">
        <v>14.04</v>
      </c>
      <c r="K1140" s="36">
        <v>770</v>
      </c>
      <c r="L1140" s="36">
        <v>0</v>
      </c>
      <c r="M1140" s="36">
        <v>0</v>
      </c>
      <c r="N1140" s="36">
        <v>770</v>
      </c>
      <c r="O1140" s="36">
        <v>5</v>
      </c>
      <c r="P1140" s="36">
        <v>0.65</v>
      </c>
      <c r="Q1140" s="36">
        <v>306</v>
      </c>
      <c r="R1140" s="36">
        <v>300</v>
      </c>
      <c r="S1140" s="36">
        <v>0</v>
      </c>
      <c r="T1140" s="36">
        <v>0</v>
      </c>
      <c r="U1140" s="36">
        <v>98.04</v>
      </c>
      <c r="V1140" s="36">
        <v>97.4</v>
      </c>
      <c r="W1140" s="36">
        <v>300</v>
      </c>
      <c r="X1140" s="36">
        <v>5</v>
      </c>
      <c r="Y1140" s="36">
        <v>1.6</v>
      </c>
      <c r="Z1140" s="36">
        <v>115</v>
      </c>
      <c r="AA1140" s="36">
        <v>115</v>
      </c>
      <c r="AB1140" s="36">
        <v>100</v>
      </c>
      <c r="AC1140" s="36">
        <v>128</v>
      </c>
      <c r="AD1140" s="36">
        <v>128</v>
      </c>
      <c r="AE1140" s="36">
        <v>100</v>
      </c>
      <c r="AF1140" s="36">
        <v>6.03</v>
      </c>
      <c r="AG1140" s="36">
        <v>0.87222219999999995</v>
      </c>
      <c r="AH1140" s="36">
        <v>42.97</v>
      </c>
      <c r="AI1140" s="36">
        <v>14.46</v>
      </c>
      <c r="AJ1140" s="46">
        <f t="shared" ca="1" si="18"/>
        <v>2</v>
      </c>
      <c r="AK1140" s="47">
        <v>1.5974440894568689</v>
      </c>
      <c r="AL1140" s="48">
        <v>7.9559999999999835</v>
      </c>
      <c r="AM1140" s="1">
        <v>0</v>
      </c>
      <c r="AN1140" s="1">
        <v>0</v>
      </c>
      <c r="AO1140" s="1">
        <v>1</v>
      </c>
      <c r="AP1140" s="1">
        <v>0</v>
      </c>
      <c r="AQ1140" s="1">
        <v>0</v>
      </c>
      <c r="AR1140" s="36">
        <v>0</v>
      </c>
      <c r="AS1140" s="36">
        <v>1</v>
      </c>
      <c r="AT1140" s="36">
        <v>0</v>
      </c>
      <c r="AU1140" s="36">
        <v>3</v>
      </c>
    </row>
    <row r="1141" spans="1:47">
      <c r="A1141" s="49">
        <v>41914.833333333336</v>
      </c>
      <c r="B1141" s="36" t="s">
        <v>94</v>
      </c>
      <c r="C1141" s="36" t="s">
        <v>97</v>
      </c>
      <c r="D1141" s="36" t="s">
        <v>791</v>
      </c>
      <c r="E1141" s="36" t="s">
        <v>99</v>
      </c>
      <c r="F1141" s="36" t="s">
        <v>1093</v>
      </c>
      <c r="G1141" s="36">
        <v>2</v>
      </c>
      <c r="H1141" s="36">
        <v>23</v>
      </c>
      <c r="I1141" s="36">
        <v>10.37</v>
      </c>
      <c r="J1141" s="36">
        <v>5.08</v>
      </c>
      <c r="K1141" s="36">
        <v>765</v>
      </c>
      <c r="L1141" s="36">
        <v>0</v>
      </c>
      <c r="M1141" s="36">
        <v>0</v>
      </c>
      <c r="N1141" s="36">
        <v>765</v>
      </c>
      <c r="O1141" s="36">
        <v>5</v>
      </c>
      <c r="P1141" s="36">
        <v>0.65</v>
      </c>
      <c r="Q1141" s="36">
        <v>119</v>
      </c>
      <c r="R1141" s="36">
        <v>119</v>
      </c>
      <c r="S1141" s="36">
        <v>0</v>
      </c>
      <c r="T1141" s="36">
        <v>0</v>
      </c>
      <c r="U1141" s="36">
        <v>100</v>
      </c>
      <c r="V1141" s="36">
        <v>99.35</v>
      </c>
      <c r="W1141" s="36">
        <v>119</v>
      </c>
      <c r="X1141" s="36">
        <v>6</v>
      </c>
      <c r="Y1141" s="36">
        <v>5.26</v>
      </c>
      <c r="Z1141" s="36">
        <v>353</v>
      </c>
      <c r="AA1141" s="36">
        <v>341.99</v>
      </c>
      <c r="AB1141" s="36">
        <v>96.88</v>
      </c>
      <c r="AC1141" s="36">
        <v>344</v>
      </c>
      <c r="AD1141" s="36">
        <v>337.02</v>
      </c>
      <c r="AE1141" s="36">
        <v>97.97</v>
      </c>
      <c r="AF1141" s="36">
        <v>2.31</v>
      </c>
      <c r="AG1141" s="36">
        <v>1.1277779999999999</v>
      </c>
      <c r="AH1141" s="36">
        <v>45.35</v>
      </c>
      <c r="AI1141" s="36">
        <v>48.92</v>
      </c>
      <c r="AJ1141" s="46">
        <f t="shared" ca="1" si="18"/>
        <v>2</v>
      </c>
      <c r="AK1141" s="47">
        <v>5.2617732175743237</v>
      </c>
      <c r="AL1141" s="48">
        <v>0.77350000000000674</v>
      </c>
      <c r="AM1141" s="1">
        <v>1</v>
      </c>
      <c r="AN1141" s="1">
        <v>0</v>
      </c>
      <c r="AO1141" s="1">
        <v>2</v>
      </c>
      <c r="AP1141" s="1">
        <v>1</v>
      </c>
      <c r="AQ1141" s="1">
        <v>0</v>
      </c>
      <c r="AR1141" s="36">
        <v>1</v>
      </c>
      <c r="AS1141" s="36">
        <v>0</v>
      </c>
      <c r="AT1141" s="36">
        <v>1</v>
      </c>
      <c r="AU1141" s="36">
        <v>1</v>
      </c>
    </row>
    <row r="1142" spans="1:47">
      <c r="A1142" s="49">
        <v>41914.833333333336</v>
      </c>
      <c r="B1142" s="36" t="s">
        <v>94</v>
      </c>
      <c r="C1142" s="36" t="s">
        <v>95</v>
      </c>
      <c r="D1142" s="36" t="s">
        <v>124</v>
      </c>
      <c r="E1142" s="36" t="s">
        <v>99</v>
      </c>
      <c r="F1142" s="36" t="s">
        <v>125</v>
      </c>
      <c r="G1142" s="36">
        <v>2</v>
      </c>
      <c r="H1142" s="36">
        <v>31</v>
      </c>
      <c r="I1142" s="36">
        <v>9.3800000000000008</v>
      </c>
      <c r="J1142" s="36">
        <v>4.34</v>
      </c>
      <c r="K1142" s="36">
        <v>411</v>
      </c>
      <c r="L1142" s="36">
        <v>0</v>
      </c>
      <c r="M1142" s="36">
        <v>0</v>
      </c>
      <c r="N1142" s="36">
        <v>411</v>
      </c>
      <c r="O1142" s="36">
        <v>3</v>
      </c>
      <c r="P1142" s="36">
        <v>0.73</v>
      </c>
      <c r="Q1142" s="36">
        <v>45</v>
      </c>
      <c r="R1142" s="36">
        <v>45</v>
      </c>
      <c r="S1142" s="36">
        <v>0</v>
      </c>
      <c r="T1142" s="36">
        <v>0</v>
      </c>
      <c r="U1142" s="36">
        <v>100</v>
      </c>
      <c r="V1142" s="36">
        <v>99.27</v>
      </c>
      <c r="W1142" s="36">
        <v>45</v>
      </c>
      <c r="X1142" s="36">
        <v>9</v>
      </c>
      <c r="Y1142" s="36">
        <v>17.649999999999999</v>
      </c>
      <c r="Z1142" s="36">
        <v>379</v>
      </c>
      <c r="AA1142" s="36">
        <v>95.02</v>
      </c>
      <c r="AB1142" s="36">
        <v>25.07</v>
      </c>
      <c r="AC1142" s="36">
        <v>103</v>
      </c>
      <c r="AD1142" s="36">
        <v>101</v>
      </c>
      <c r="AE1142" s="36">
        <v>98.06</v>
      </c>
      <c r="AF1142" s="36">
        <v>1.84</v>
      </c>
      <c r="AG1142" s="36">
        <v>1.111111E-2</v>
      </c>
      <c r="AH1142" s="36">
        <v>42.45</v>
      </c>
      <c r="AI1142" s="36">
        <v>0.6</v>
      </c>
      <c r="AJ1142" s="46">
        <f t="shared" ca="1" si="18"/>
        <v>2</v>
      </c>
      <c r="AK1142" s="47">
        <v>17.653981953707333</v>
      </c>
      <c r="AL1142" s="48">
        <v>0.32850000000000179</v>
      </c>
      <c r="AM1142" s="1">
        <v>1</v>
      </c>
      <c r="AN1142" s="1">
        <v>0</v>
      </c>
      <c r="AO1142" s="1">
        <v>2</v>
      </c>
      <c r="AP1142" s="1">
        <v>5</v>
      </c>
      <c r="AQ1142" s="1">
        <v>0</v>
      </c>
      <c r="AR1142" s="36">
        <v>1</v>
      </c>
      <c r="AS1142" s="36">
        <v>0</v>
      </c>
      <c r="AT1142" s="36">
        <v>5</v>
      </c>
      <c r="AU1142" s="36">
        <v>0</v>
      </c>
    </row>
    <row r="1143" spans="1:47">
      <c r="A1143" s="49">
        <v>41914.833333333336</v>
      </c>
      <c r="B1143" s="36" t="s">
        <v>94</v>
      </c>
      <c r="C1143" s="36" t="s">
        <v>95</v>
      </c>
      <c r="D1143" s="36" t="s">
        <v>1588</v>
      </c>
      <c r="E1143" s="36" t="s">
        <v>99</v>
      </c>
      <c r="F1143" s="36" t="s">
        <v>1589</v>
      </c>
      <c r="G1143" s="36">
        <v>4</v>
      </c>
      <c r="H1143" s="36">
        <v>63</v>
      </c>
      <c r="I1143" s="36">
        <v>20.7</v>
      </c>
      <c r="J1143" s="36">
        <v>14.04</v>
      </c>
      <c r="K1143" s="36">
        <v>4434</v>
      </c>
      <c r="L1143" s="36">
        <v>0</v>
      </c>
      <c r="M1143" s="36">
        <v>0</v>
      </c>
      <c r="N1143" s="36">
        <v>4434</v>
      </c>
      <c r="O1143" s="36">
        <v>30</v>
      </c>
      <c r="P1143" s="36">
        <v>0.68</v>
      </c>
      <c r="Q1143" s="36">
        <v>644</v>
      </c>
      <c r="R1143" s="36">
        <v>609</v>
      </c>
      <c r="S1143" s="36">
        <v>35</v>
      </c>
      <c r="T1143" s="36">
        <v>5.4179570000000004</v>
      </c>
      <c r="U1143" s="36">
        <v>94.57</v>
      </c>
      <c r="V1143" s="36">
        <v>93.93</v>
      </c>
      <c r="W1143" s="36">
        <v>609</v>
      </c>
      <c r="X1143" s="36">
        <v>22</v>
      </c>
      <c r="Y1143" s="36">
        <v>3.79</v>
      </c>
      <c r="Z1143" s="36">
        <v>346</v>
      </c>
      <c r="AA1143" s="36">
        <v>328.01</v>
      </c>
      <c r="AB1143" s="36">
        <v>94.8</v>
      </c>
      <c r="AC1143" s="36">
        <v>319</v>
      </c>
      <c r="AD1143" s="36">
        <v>316</v>
      </c>
      <c r="AE1143" s="36">
        <v>99.06</v>
      </c>
      <c r="AF1143" s="36">
        <v>21.92</v>
      </c>
      <c r="AG1143" s="36">
        <v>13.644439999999999</v>
      </c>
      <c r="AH1143" s="36">
        <v>156.1</v>
      </c>
      <c r="AI1143" s="36">
        <v>62.26</v>
      </c>
      <c r="AJ1143" s="46">
        <f t="shared" ca="1" si="18"/>
        <v>2</v>
      </c>
      <c r="AK1143" s="47">
        <v>3.6851538551734535</v>
      </c>
      <c r="AL1143" s="48">
        <v>39.090799999999952</v>
      </c>
      <c r="AM1143" s="1">
        <v>0</v>
      </c>
      <c r="AN1143" s="1">
        <v>1</v>
      </c>
      <c r="AO1143" s="1">
        <v>3</v>
      </c>
      <c r="AP1143" s="1">
        <v>0</v>
      </c>
      <c r="AQ1143" s="1">
        <v>1</v>
      </c>
      <c r="AR1143" s="36">
        <v>1</v>
      </c>
      <c r="AS1143" s="36">
        <v>1</v>
      </c>
      <c r="AT1143" s="36">
        <v>1</v>
      </c>
      <c r="AU1143" s="36">
        <v>1</v>
      </c>
    </row>
    <row r="1144" spans="1:47">
      <c r="A1144" s="49">
        <v>41914.833333333336</v>
      </c>
      <c r="B1144" s="36" t="s">
        <v>94</v>
      </c>
      <c r="C1144" s="36" t="s">
        <v>95</v>
      </c>
      <c r="D1144" s="36" t="s">
        <v>1590</v>
      </c>
      <c r="E1144" s="36" t="s">
        <v>99</v>
      </c>
      <c r="F1144" s="36" t="s">
        <v>1591</v>
      </c>
      <c r="G1144" s="36">
        <v>4</v>
      </c>
      <c r="H1144" s="36">
        <v>63</v>
      </c>
      <c r="I1144" s="36">
        <v>19.309999999999999</v>
      </c>
      <c r="J1144" s="36">
        <v>12.33</v>
      </c>
      <c r="K1144" s="36">
        <v>2906</v>
      </c>
      <c r="L1144" s="36">
        <v>0</v>
      </c>
      <c r="M1144" s="36">
        <v>0</v>
      </c>
      <c r="N1144" s="36">
        <v>2906</v>
      </c>
      <c r="O1144" s="36">
        <v>26</v>
      </c>
      <c r="P1144" s="36">
        <v>0.89</v>
      </c>
      <c r="Q1144" s="36">
        <v>346</v>
      </c>
      <c r="R1144" s="36">
        <v>338</v>
      </c>
      <c r="S1144" s="36">
        <v>0</v>
      </c>
      <c r="T1144" s="36">
        <v>0</v>
      </c>
      <c r="U1144" s="36">
        <v>97.69</v>
      </c>
      <c r="V1144" s="36">
        <v>96.82</v>
      </c>
      <c r="W1144" s="36">
        <v>338</v>
      </c>
      <c r="X1144" s="36">
        <v>18</v>
      </c>
      <c r="Y1144" s="36">
        <v>5.52</v>
      </c>
      <c r="Z1144" s="36">
        <v>373</v>
      </c>
      <c r="AA1144" s="36">
        <v>358.01</v>
      </c>
      <c r="AB1144" s="36">
        <v>95.98</v>
      </c>
      <c r="AC1144" s="36">
        <v>345</v>
      </c>
      <c r="AD1144" s="36">
        <v>345</v>
      </c>
      <c r="AE1144" s="36">
        <v>100</v>
      </c>
      <c r="AF1144" s="36">
        <v>11.8</v>
      </c>
      <c r="AG1144" s="36">
        <v>5.588889</v>
      </c>
      <c r="AH1144" s="36">
        <v>95.7</v>
      </c>
      <c r="AI1144" s="36">
        <v>47.36</v>
      </c>
      <c r="AJ1144" s="46">
        <f t="shared" ca="1" si="18"/>
        <v>2</v>
      </c>
      <c r="AK1144" s="47">
        <v>5.5386319579063965</v>
      </c>
      <c r="AL1144" s="48">
        <v>11.002800000000025</v>
      </c>
      <c r="AM1144" s="1">
        <v>1</v>
      </c>
      <c r="AN1144" s="1">
        <v>0</v>
      </c>
      <c r="AO1144" s="1">
        <v>3</v>
      </c>
      <c r="AP1144" s="1">
        <v>1</v>
      </c>
      <c r="AQ1144" s="1">
        <v>0</v>
      </c>
      <c r="AR1144" s="36">
        <v>1</v>
      </c>
      <c r="AS1144" s="36">
        <v>1</v>
      </c>
      <c r="AT1144" s="36">
        <v>1</v>
      </c>
      <c r="AU1144" s="36">
        <v>2</v>
      </c>
    </row>
    <row r="1145" spans="1:47">
      <c r="A1145" s="49">
        <v>41914.25</v>
      </c>
      <c r="B1145" s="36" t="s">
        <v>94</v>
      </c>
      <c r="C1145" s="36" t="s">
        <v>100</v>
      </c>
      <c r="D1145" s="36" t="s">
        <v>434</v>
      </c>
      <c r="E1145" s="36" t="s">
        <v>102</v>
      </c>
      <c r="F1145" s="36" t="s">
        <v>435</v>
      </c>
      <c r="G1145" s="36">
        <v>2</v>
      </c>
      <c r="H1145" s="36">
        <v>23</v>
      </c>
      <c r="I1145" s="36">
        <v>10.57</v>
      </c>
      <c r="J1145" s="36">
        <v>5.84</v>
      </c>
      <c r="K1145" s="36">
        <v>745</v>
      </c>
      <c r="L1145" s="36">
        <v>0</v>
      </c>
      <c r="M1145" s="36">
        <v>0</v>
      </c>
      <c r="N1145" s="36">
        <v>745</v>
      </c>
      <c r="O1145" s="36">
        <v>5</v>
      </c>
      <c r="P1145" s="36">
        <v>0.67</v>
      </c>
      <c r="Q1145" s="36">
        <v>238</v>
      </c>
      <c r="R1145" s="36">
        <v>232</v>
      </c>
      <c r="S1145" s="36">
        <v>0</v>
      </c>
      <c r="T1145" s="36">
        <v>0</v>
      </c>
      <c r="U1145" s="36">
        <v>97.48</v>
      </c>
      <c r="V1145" s="36">
        <v>96.83</v>
      </c>
      <c r="W1145" s="36">
        <v>232</v>
      </c>
      <c r="X1145" s="36">
        <v>5</v>
      </c>
      <c r="Y1145" s="36">
        <v>2.2400000000000002</v>
      </c>
      <c r="Z1145" s="36">
        <v>280</v>
      </c>
      <c r="AA1145" s="36">
        <v>277</v>
      </c>
      <c r="AB1145" s="36">
        <v>98.93</v>
      </c>
      <c r="AC1145" s="36">
        <v>281</v>
      </c>
      <c r="AD1145" s="36">
        <v>267.99</v>
      </c>
      <c r="AE1145" s="36">
        <v>95.37</v>
      </c>
      <c r="AF1145" s="36">
        <v>3.39</v>
      </c>
      <c r="AG1145" s="36">
        <v>0.32777780000000001</v>
      </c>
      <c r="AH1145" s="36">
        <v>58.01</v>
      </c>
      <c r="AI1145" s="36">
        <v>9.67</v>
      </c>
      <c r="AJ1145" s="46">
        <f t="shared" ca="1" si="18"/>
        <v>2</v>
      </c>
      <c r="AK1145" s="47">
        <v>2.2422530158303062</v>
      </c>
      <c r="AL1145" s="48">
        <v>7.5446000000000035</v>
      </c>
      <c r="AM1145" s="1">
        <v>0</v>
      </c>
      <c r="AN1145" s="1">
        <v>0</v>
      </c>
      <c r="AO1145" s="1">
        <v>1</v>
      </c>
      <c r="AP1145" s="1">
        <v>0</v>
      </c>
      <c r="AQ1145" s="1">
        <v>0</v>
      </c>
      <c r="AR1145" s="36">
        <v>0</v>
      </c>
      <c r="AS1145" s="36">
        <v>1</v>
      </c>
      <c r="AT1145" s="36">
        <v>1</v>
      </c>
      <c r="AU1145" s="36">
        <v>2</v>
      </c>
    </row>
    <row r="1146" spans="1:47">
      <c r="A1146" s="49">
        <v>41914.458333333336</v>
      </c>
      <c r="B1146" s="36" t="s">
        <v>94</v>
      </c>
      <c r="C1146" s="36" t="s">
        <v>100</v>
      </c>
      <c r="D1146" s="36" t="s">
        <v>207</v>
      </c>
      <c r="E1146" s="36" t="s">
        <v>102</v>
      </c>
      <c r="F1146" s="36" t="s">
        <v>824</v>
      </c>
      <c r="G1146" s="36">
        <v>2</v>
      </c>
      <c r="H1146" s="36">
        <v>23</v>
      </c>
      <c r="I1146" s="36">
        <v>10.48</v>
      </c>
      <c r="J1146" s="36">
        <v>5.08</v>
      </c>
      <c r="K1146" s="36">
        <v>2024</v>
      </c>
      <c r="L1146" s="36">
        <v>0</v>
      </c>
      <c r="M1146" s="36">
        <v>0</v>
      </c>
      <c r="N1146" s="36">
        <v>2024</v>
      </c>
      <c r="O1146" s="36">
        <v>24</v>
      </c>
      <c r="P1146" s="36">
        <v>1.19</v>
      </c>
      <c r="Q1146" s="36">
        <v>205</v>
      </c>
      <c r="R1146" s="36">
        <v>201</v>
      </c>
      <c r="S1146" s="36">
        <v>0</v>
      </c>
      <c r="T1146" s="36">
        <v>0</v>
      </c>
      <c r="U1146" s="36">
        <v>98.05</v>
      </c>
      <c r="V1146" s="36">
        <v>96.88</v>
      </c>
      <c r="W1146" s="36">
        <v>201</v>
      </c>
      <c r="X1146" s="36">
        <v>2</v>
      </c>
      <c r="Y1146" s="36">
        <v>1.07</v>
      </c>
      <c r="Z1146" s="36">
        <v>92</v>
      </c>
      <c r="AA1146" s="36">
        <v>90</v>
      </c>
      <c r="AB1146" s="36">
        <v>97.83</v>
      </c>
      <c r="AC1146" s="36">
        <v>78</v>
      </c>
      <c r="AD1146" s="36">
        <v>76</v>
      </c>
      <c r="AE1146" s="36">
        <v>97.44</v>
      </c>
      <c r="AF1146" s="36">
        <v>1.6</v>
      </c>
      <c r="AG1146" s="36">
        <v>0</v>
      </c>
      <c r="AH1146" s="36">
        <v>31.47</v>
      </c>
      <c r="AI1146" s="36">
        <v>0</v>
      </c>
      <c r="AJ1146" s="46">
        <f t="shared" ca="1" si="18"/>
        <v>2</v>
      </c>
      <c r="AK1146" s="47">
        <v>1.0695187165775399</v>
      </c>
      <c r="AL1146" s="48">
        <v>6.3960000000000097</v>
      </c>
      <c r="AM1146" s="1">
        <v>0</v>
      </c>
      <c r="AN1146" s="1">
        <v>0</v>
      </c>
      <c r="AO1146" s="1">
        <v>1</v>
      </c>
      <c r="AP1146" s="1">
        <v>0</v>
      </c>
      <c r="AQ1146" s="1">
        <v>0</v>
      </c>
      <c r="AR1146" s="36">
        <v>0</v>
      </c>
      <c r="AS1146" s="36">
        <v>1</v>
      </c>
      <c r="AT1146" s="36">
        <v>0</v>
      </c>
      <c r="AU1146" s="36">
        <v>4</v>
      </c>
    </row>
    <row r="1147" spans="1:47">
      <c r="A1147" s="49">
        <v>41914.458333333336</v>
      </c>
      <c r="B1147" s="36" t="s">
        <v>94</v>
      </c>
      <c r="C1147" s="36" t="s">
        <v>100</v>
      </c>
      <c r="D1147" s="36" t="s">
        <v>207</v>
      </c>
      <c r="E1147" s="36" t="s">
        <v>102</v>
      </c>
      <c r="F1147" s="36" t="s">
        <v>208</v>
      </c>
      <c r="G1147" s="36">
        <v>2</v>
      </c>
      <c r="H1147" s="36">
        <v>23</v>
      </c>
      <c r="I1147" s="36">
        <v>10.08</v>
      </c>
      <c r="J1147" s="36">
        <v>5.08</v>
      </c>
      <c r="K1147" s="36">
        <v>3835</v>
      </c>
      <c r="L1147" s="36">
        <v>0</v>
      </c>
      <c r="M1147" s="36">
        <v>0</v>
      </c>
      <c r="N1147" s="36">
        <v>3835</v>
      </c>
      <c r="O1147" s="36">
        <v>49</v>
      </c>
      <c r="P1147" s="36">
        <v>1.28</v>
      </c>
      <c r="Q1147" s="36">
        <v>228</v>
      </c>
      <c r="R1147" s="36">
        <v>223</v>
      </c>
      <c r="S1147" s="36">
        <v>0</v>
      </c>
      <c r="T1147" s="36">
        <v>0</v>
      </c>
      <c r="U1147" s="36">
        <v>97.81</v>
      </c>
      <c r="V1147" s="36">
        <v>96.56</v>
      </c>
      <c r="W1147" s="36">
        <v>223</v>
      </c>
      <c r="X1147" s="36">
        <v>5</v>
      </c>
      <c r="Y1147" s="36">
        <v>2.23</v>
      </c>
      <c r="Z1147" s="36">
        <v>104</v>
      </c>
      <c r="AA1147" s="36">
        <v>100</v>
      </c>
      <c r="AB1147" s="36">
        <v>96.15</v>
      </c>
      <c r="AC1147" s="36">
        <v>104</v>
      </c>
      <c r="AD1147" s="36">
        <v>101</v>
      </c>
      <c r="AE1147" s="36">
        <v>97.12</v>
      </c>
      <c r="AF1147" s="36">
        <v>2.0699999999999998</v>
      </c>
      <c r="AG1147" s="36">
        <v>3.3333340000000003E-2</v>
      </c>
      <c r="AH1147" s="36">
        <v>40.76</v>
      </c>
      <c r="AI1147" s="36">
        <v>1.61</v>
      </c>
      <c r="AJ1147" s="46">
        <f t="shared" ca="1" si="18"/>
        <v>2</v>
      </c>
      <c r="AK1147" s="47">
        <v>2.2321428571428572</v>
      </c>
      <c r="AL1147" s="48">
        <v>7.8431999999999951</v>
      </c>
      <c r="AM1147" s="1">
        <v>0</v>
      </c>
      <c r="AN1147" s="1">
        <v>0</v>
      </c>
      <c r="AO1147" s="1">
        <v>1</v>
      </c>
      <c r="AP1147" s="1">
        <v>0</v>
      </c>
      <c r="AQ1147" s="1">
        <v>2</v>
      </c>
      <c r="AR1147" s="36">
        <v>0</v>
      </c>
      <c r="AS1147" s="36">
        <v>1</v>
      </c>
      <c r="AT1147" s="36">
        <v>1</v>
      </c>
      <c r="AU1147" s="36">
        <v>5</v>
      </c>
    </row>
    <row r="1148" spans="1:47">
      <c r="A1148" s="49">
        <v>41914.541666666664</v>
      </c>
      <c r="B1148" s="36" t="s">
        <v>94</v>
      </c>
      <c r="C1148" s="36" t="s">
        <v>101</v>
      </c>
      <c r="D1148" s="36" t="s">
        <v>907</v>
      </c>
      <c r="E1148" s="36" t="s">
        <v>102</v>
      </c>
      <c r="F1148" s="36" t="s">
        <v>908</v>
      </c>
      <c r="G1148" s="36">
        <v>2</v>
      </c>
      <c r="H1148" s="36">
        <v>23</v>
      </c>
      <c r="I1148" s="36">
        <v>9.84</v>
      </c>
      <c r="J1148" s="36">
        <v>5.08</v>
      </c>
      <c r="K1148" s="36">
        <v>3134</v>
      </c>
      <c r="L1148" s="36">
        <v>0</v>
      </c>
      <c r="M1148" s="36">
        <v>0</v>
      </c>
      <c r="N1148" s="36">
        <v>3134</v>
      </c>
      <c r="O1148" s="36">
        <v>46</v>
      </c>
      <c r="P1148" s="36">
        <v>1.47</v>
      </c>
      <c r="Q1148" s="36">
        <v>494</v>
      </c>
      <c r="R1148" s="36">
        <v>482</v>
      </c>
      <c r="S1148" s="36">
        <v>0</v>
      </c>
      <c r="T1148" s="36">
        <v>0</v>
      </c>
      <c r="U1148" s="36">
        <v>97.57</v>
      </c>
      <c r="V1148" s="36">
        <v>96.14</v>
      </c>
      <c r="W1148" s="36">
        <v>482</v>
      </c>
      <c r="X1148" s="36">
        <v>12</v>
      </c>
      <c r="Y1148" s="36">
        <v>2.63</v>
      </c>
      <c r="Z1148" s="36">
        <v>198</v>
      </c>
      <c r="AA1148" s="36">
        <v>194</v>
      </c>
      <c r="AB1148" s="36">
        <v>97.98</v>
      </c>
      <c r="AC1148" s="36">
        <v>172</v>
      </c>
      <c r="AD1148" s="36">
        <v>167.99</v>
      </c>
      <c r="AE1148" s="36">
        <v>97.67</v>
      </c>
      <c r="AF1148" s="36">
        <v>5.44</v>
      </c>
      <c r="AG1148" s="36">
        <v>1.816667</v>
      </c>
      <c r="AH1148" s="36">
        <v>106.98</v>
      </c>
      <c r="AI1148" s="36">
        <v>33.4</v>
      </c>
      <c r="AJ1148" s="46">
        <f t="shared" ca="1" si="18"/>
        <v>2</v>
      </c>
      <c r="AK1148" s="47">
        <v>2.6316366586986559</v>
      </c>
      <c r="AL1148" s="48">
        <v>19.068399999999997</v>
      </c>
      <c r="AM1148" s="1">
        <v>0</v>
      </c>
      <c r="AN1148" s="1">
        <v>0</v>
      </c>
      <c r="AO1148" s="1">
        <v>2</v>
      </c>
      <c r="AP1148" s="1">
        <v>0</v>
      </c>
      <c r="AQ1148" s="1">
        <v>0</v>
      </c>
      <c r="AR1148" s="36">
        <v>1</v>
      </c>
      <c r="AS1148" s="36">
        <v>1</v>
      </c>
      <c r="AT1148" s="36">
        <v>1</v>
      </c>
      <c r="AU1148" s="36">
        <v>1</v>
      </c>
    </row>
    <row r="1149" spans="1:47">
      <c r="A1149" s="49">
        <v>41914.541666666664</v>
      </c>
      <c r="B1149" s="36" t="s">
        <v>94</v>
      </c>
      <c r="C1149" s="36" t="s">
        <v>101</v>
      </c>
      <c r="D1149" s="36" t="s">
        <v>1592</v>
      </c>
      <c r="E1149" s="36" t="s">
        <v>102</v>
      </c>
      <c r="F1149" s="36" t="s">
        <v>1593</v>
      </c>
      <c r="G1149" s="36">
        <v>1</v>
      </c>
      <c r="H1149" s="36">
        <v>17.25</v>
      </c>
      <c r="I1149" s="36">
        <v>6.98</v>
      </c>
      <c r="J1149" s="36">
        <v>2.93</v>
      </c>
      <c r="K1149" s="36">
        <v>1140</v>
      </c>
      <c r="L1149" s="36">
        <v>0</v>
      </c>
      <c r="M1149" s="36">
        <v>0</v>
      </c>
      <c r="N1149" s="36">
        <v>1140</v>
      </c>
      <c r="O1149" s="36">
        <v>9</v>
      </c>
      <c r="P1149" s="36">
        <v>0.79</v>
      </c>
      <c r="Q1149" s="36">
        <v>272</v>
      </c>
      <c r="R1149" s="36">
        <v>269</v>
      </c>
      <c r="S1149" s="36">
        <v>0</v>
      </c>
      <c r="T1149" s="36">
        <v>0</v>
      </c>
      <c r="U1149" s="36">
        <v>98.9</v>
      </c>
      <c r="V1149" s="36">
        <v>98.12</v>
      </c>
      <c r="W1149" s="36">
        <v>269</v>
      </c>
      <c r="X1149" s="36">
        <v>6</v>
      </c>
      <c r="Y1149" s="36">
        <v>2.29</v>
      </c>
      <c r="Z1149" s="36">
        <v>29</v>
      </c>
      <c r="AA1149" s="36">
        <v>26</v>
      </c>
      <c r="AB1149" s="36">
        <v>89.66</v>
      </c>
      <c r="AC1149" s="36">
        <v>21</v>
      </c>
      <c r="AD1149" s="36">
        <v>19</v>
      </c>
      <c r="AE1149" s="36">
        <v>90.48</v>
      </c>
      <c r="AF1149" s="36">
        <v>2.46</v>
      </c>
      <c r="AG1149" s="36">
        <v>0.49444440000000001</v>
      </c>
      <c r="AH1149" s="36">
        <v>83.85</v>
      </c>
      <c r="AI1149" s="36">
        <v>20.09</v>
      </c>
      <c r="AJ1149" s="46">
        <f t="shared" ca="1" si="18"/>
        <v>2</v>
      </c>
      <c r="AK1149" s="47">
        <v>2.2900763358778624</v>
      </c>
      <c r="AL1149" s="48">
        <v>5.1135999999999875</v>
      </c>
      <c r="AM1149" s="1">
        <v>0</v>
      </c>
      <c r="AN1149" s="1">
        <v>0</v>
      </c>
      <c r="AO1149" s="1">
        <v>1</v>
      </c>
      <c r="AP1149" s="1">
        <v>0</v>
      </c>
      <c r="AQ1149" s="1">
        <v>0</v>
      </c>
      <c r="AR1149" s="36">
        <v>1</v>
      </c>
      <c r="AS1149" s="36">
        <v>0</v>
      </c>
      <c r="AT1149" s="36">
        <v>1</v>
      </c>
      <c r="AU1149" s="36">
        <v>0</v>
      </c>
    </row>
    <row r="1150" spans="1:47">
      <c r="A1150" s="49">
        <v>41914.666666666664</v>
      </c>
      <c r="B1150" s="36" t="s">
        <v>94</v>
      </c>
      <c r="C1150" s="36" t="s">
        <v>101</v>
      </c>
      <c r="D1150" s="36" t="s">
        <v>204</v>
      </c>
      <c r="E1150" s="36" t="s">
        <v>102</v>
      </c>
      <c r="F1150" s="36" t="s">
        <v>487</v>
      </c>
      <c r="G1150" s="36">
        <v>2</v>
      </c>
      <c r="H1150" s="36">
        <v>23</v>
      </c>
      <c r="I1150" s="36">
        <v>11</v>
      </c>
      <c r="J1150" s="36">
        <v>5.84</v>
      </c>
      <c r="K1150" s="36">
        <v>142</v>
      </c>
      <c r="L1150" s="36">
        <v>0</v>
      </c>
      <c r="M1150" s="36">
        <v>0</v>
      </c>
      <c r="N1150" s="36">
        <v>142</v>
      </c>
      <c r="O1150" s="36">
        <v>5</v>
      </c>
      <c r="P1150" s="36">
        <v>3.52</v>
      </c>
      <c r="Q1150" s="36">
        <v>68</v>
      </c>
      <c r="R1150" s="36">
        <v>65</v>
      </c>
      <c r="S1150" s="36">
        <v>0</v>
      </c>
      <c r="T1150" s="36">
        <v>0</v>
      </c>
      <c r="U1150" s="36">
        <v>95.59</v>
      </c>
      <c r="V1150" s="36">
        <v>92.23</v>
      </c>
      <c r="W1150" s="36">
        <v>65</v>
      </c>
      <c r="X1150" s="36">
        <v>2</v>
      </c>
      <c r="Y1150" s="36">
        <v>3.08</v>
      </c>
      <c r="Z1150" s="36">
        <v>14</v>
      </c>
      <c r="AA1150" s="36">
        <v>14</v>
      </c>
      <c r="AB1150" s="36">
        <v>100</v>
      </c>
      <c r="AC1150" s="36">
        <v>14</v>
      </c>
      <c r="AD1150" s="36">
        <v>14</v>
      </c>
      <c r="AE1150" s="36">
        <v>100</v>
      </c>
      <c r="AF1150" s="36">
        <v>1.02</v>
      </c>
      <c r="AG1150" s="36">
        <v>0</v>
      </c>
      <c r="AH1150" s="36">
        <v>17.5</v>
      </c>
      <c r="AI1150" s="36">
        <v>0</v>
      </c>
      <c r="AJ1150" s="46">
        <f t="shared" ca="1" si="18"/>
        <v>2</v>
      </c>
      <c r="AK1150" s="47">
        <v>3.0769230769230771</v>
      </c>
      <c r="AL1150" s="48">
        <v>5.2835999999999963</v>
      </c>
      <c r="AM1150" s="1">
        <v>0</v>
      </c>
      <c r="AN1150" s="1">
        <v>1</v>
      </c>
      <c r="AO1150" s="1">
        <v>2</v>
      </c>
      <c r="AP1150" s="1">
        <v>0</v>
      </c>
      <c r="AQ1150" s="1">
        <v>1</v>
      </c>
      <c r="AR1150" s="36">
        <v>0</v>
      </c>
      <c r="AS1150" s="36">
        <v>1</v>
      </c>
      <c r="AT1150" s="36">
        <v>0</v>
      </c>
      <c r="AU1150" s="36">
        <v>1</v>
      </c>
    </row>
    <row r="1151" spans="1:47">
      <c r="A1151" s="49">
        <v>41914.75</v>
      </c>
      <c r="B1151" s="36" t="s">
        <v>94</v>
      </c>
      <c r="C1151" s="36" t="s">
        <v>100</v>
      </c>
      <c r="D1151" s="36" t="s">
        <v>283</v>
      </c>
      <c r="E1151" s="36" t="s">
        <v>102</v>
      </c>
      <c r="F1151" s="36" t="s">
        <v>1314</v>
      </c>
      <c r="G1151" s="36">
        <v>2</v>
      </c>
      <c r="H1151" s="36">
        <v>23</v>
      </c>
      <c r="I1151" s="36">
        <v>10.88</v>
      </c>
      <c r="J1151" s="36">
        <v>5.84</v>
      </c>
      <c r="K1151" s="36">
        <v>663</v>
      </c>
      <c r="L1151" s="36">
        <v>0</v>
      </c>
      <c r="M1151" s="36">
        <v>0</v>
      </c>
      <c r="N1151" s="36">
        <v>663</v>
      </c>
      <c r="O1151" s="36">
        <v>3</v>
      </c>
      <c r="P1151" s="36">
        <v>0.45</v>
      </c>
      <c r="Q1151" s="36">
        <v>285</v>
      </c>
      <c r="R1151" s="36">
        <v>281</v>
      </c>
      <c r="S1151" s="36">
        <v>0</v>
      </c>
      <c r="T1151" s="36">
        <v>0</v>
      </c>
      <c r="U1151" s="36">
        <v>98.6</v>
      </c>
      <c r="V1151" s="36">
        <v>98.16</v>
      </c>
      <c r="W1151" s="36">
        <v>281</v>
      </c>
      <c r="X1151" s="36">
        <v>6</v>
      </c>
      <c r="Y1151" s="36">
        <v>2.0299999999999998</v>
      </c>
      <c r="Z1151" s="36">
        <v>598</v>
      </c>
      <c r="AA1151" s="36">
        <v>596.03</v>
      </c>
      <c r="AB1151" s="36">
        <v>99.67</v>
      </c>
      <c r="AC1151" s="36">
        <v>616</v>
      </c>
      <c r="AD1151" s="36">
        <v>610.02</v>
      </c>
      <c r="AE1151" s="36">
        <v>99.03</v>
      </c>
      <c r="AF1151" s="36">
        <v>4.04</v>
      </c>
      <c r="AG1151" s="36">
        <v>1.55</v>
      </c>
      <c r="AH1151" s="36">
        <v>69.23</v>
      </c>
      <c r="AI1151" s="36">
        <v>38.32</v>
      </c>
      <c r="AJ1151" s="46">
        <f t="shared" ca="1" si="18"/>
        <v>2</v>
      </c>
      <c r="AK1151" s="47">
        <v>2.0339672531272246</v>
      </c>
      <c r="AL1151" s="48">
        <v>5.2440000000000104</v>
      </c>
      <c r="AM1151" s="1">
        <v>0</v>
      </c>
      <c r="AN1151" s="1">
        <v>0</v>
      </c>
      <c r="AO1151" s="1">
        <v>1</v>
      </c>
      <c r="AP1151" s="1">
        <v>0</v>
      </c>
      <c r="AQ1151" s="1">
        <v>0</v>
      </c>
      <c r="AR1151" s="36">
        <v>1</v>
      </c>
      <c r="AS1151" s="36">
        <v>0</v>
      </c>
      <c r="AT1151" s="36">
        <v>2</v>
      </c>
      <c r="AU1151" s="36">
        <v>0</v>
      </c>
    </row>
    <row r="1152" spans="1:47">
      <c r="A1152" s="49">
        <v>41914.75</v>
      </c>
      <c r="B1152" s="36" t="s">
        <v>94</v>
      </c>
      <c r="C1152" s="36" t="s">
        <v>101</v>
      </c>
      <c r="D1152" s="36" t="s">
        <v>342</v>
      </c>
      <c r="E1152" s="36" t="s">
        <v>102</v>
      </c>
      <c r="F1152" s="36" t="s">
        <v>1111</v>
      </c>
      <c r="G1152" s="36">
        <v>3</v>
      </c>
      <c r="H1152" s="36">
        <v>39</v>
      </c>
      <c r="I1152" s="36">
        <v>15.67</v>
      </c>
      <c r="J1152" s="36">
        <v>9.83</v>
      </c>
      <c r="K1152" s="36">
        <v>2407</v>
      </c>
      <c r="L1152" s="36">
        <v>0</v>
      </c>
      <c r="M1152" s="36">
        <v>0</v>
      </c>
      <c r="N1152" s="36">
        <v>2407</v>
      </c>
      <c r="O1152" s="36">
        <v>15</v>
      </c>
      <c r="P1152" s="36">
        <v>0.62</v>
      </c>
      <c r="Q1152" s="36">
        <v>768</v>
      </c>
      <c r="R1152" s="36">
        <v>766</v>
      </c>
      <c r="S1152" s="36">
        <v>0</v>
      </c>
      <c r="T1152" s="36">
        <v>0</v>
      </c>
      <c r="U1152" s="36">
        <v>99.74</v>
      </c>
      <c r="V1152" s="36">
        <v>99.12</v>
      </c>
      <c r="W1152" s="36">
        <v>766</v>
      </c>
      <c r="X1152" s="36">
        <v>15</v>
      </c>
      <c r="Y1152" s="36">
        <v>2.17</v>
      </c>
      <c r="Z1152" s="36">
        <v>520</v>
      </c>
      <c r="AA1152" s="36">
        <v>515.01</v>
      </c>
      <c r="AB1152" s="36">
        <v>99.04</v>
      </c>
      <c r="AC1152" s="36">
        <v>442</v>
      </c>
      <c r="AD1152" s="36">
        <v>438.99</v>
      </c>
      <c r="AE1152" s="36">
        <v>99.32</v>
      </c>
      <c r="AF1152" s="36">
        <v>9.4700000000000006</v>
      </c>
      <c r="AG1152" s="36">
        <v>8.5111109999999996</v>
      </c>
      <c r="AH1152" s="36">
        <v>96.38</v>
      </c>
      <c r="AI1152" s="36">
        <v>89.85</v>
      </c>
      <c r="AJ1152" s="46">
        <f t="shared" ca="1" si="18"/>
        <v>2</v>
      </c>
      <c r="AK1152" s="47">
        <v>2.1739760572770224</v>
      </c>
      <c r="AL1152" s="48">
        <v>6.7583999999999653</v>
      </c>
      <c r="AM1152" s="1">
        <v>0</v>
      </c>
      <c r="AN1152" s="1">
        <v>0</v>
      </c>
      <c r="AO1152" s="1">
        <v>1</v>
      </c>
      <c r="AP1152" s="1">
        <v>0</v>
      </c>
      <c r="AQ1152" s="1">
        <v>0</v>
      </c>
      <c r="AR1152" s="36">
        <v>1</v>
      </c>
      <c r="AS1152" s="36">
        <v>0</v>
      </c>
      <c r="AT1152" s="36">
        <v>2</v>
      </c>
      <c r="AU1152" s="36">
        <v>2</v>
      </c>
    </row>
    <row r="1153" spans="1:47">
      <c r="A1153" s="49">
        <v>41914.75</v>
      </c>
      <c r="B1153" s="36" t="s">
        <v>94</v>
      </c>
      <c r="C1153" s="36" t="s">
        <v>101</v>
      </c>
      <c r="D1153" s="36" t="s">
        <v>1211</v>
      </c>
      <c r="E1153" s="36" t="s">
        <v>102</v>
      </c>
      <c r="F1153" s="36" t="s">
        <v>1594</v>
      </c>
      <c r="G1153" s="36">
        <v>2</v>
      </c>
      <c r="H1153" s="36">
        <v>23</v>
      </c>
      <c r="I1153" s="36">
        <v>9.1</v>
      </c>
      <c r="J1153" s="36">
        <v>4.34</v>
      </c>
      <c r="K1153" s="36">
        <v>1042</v>
      </c>
      <c r="L1153" s="36">
        <v>0</v>
      </c>
      <c r="M1153" s="36">
        <v>0</v>
      </c>
      <c r="N1153" s="36">
        <v>1042</v>
      </c>
      <c r="O1153" s="36">
        <v>7</v>
      </c>
      <c r="P1153" s="36">
        <v>0.67</v>
      </c>
      <c r="Q1153" s="36">
        <v>371</v>
      </c>
      <c r="R1153" s="36">
        <v>366</v>
      </c>
      <c r="S1153" s="36">
        <v>0</v>
      </c>
      <c r="T1153" s="36">
        <v>0</v>
      </c>
      <c r="U1153" s="36">
        <v>98.65</v>
      </c>
      <c r="V1153" s="36">
        <v>97.99</v>
      </c>
      <c r="W1153" s="36">
        <v>366</v>
      </c>
      <c r="X1153" s="36">
        <v>11</v>
      </c>
      <c r="Y1153" s="36">
        <v>3.09</v>
      </c>
      <c r="Z1153" s="36">
        <v>185</v>
      </c>
      <c r="AA1153" s="36">
        <v>181</v>
      </c>
      <c r="AB1153" s="36">
        <v>97.84</v>
      </c>
      <c r="AC1153" s="36">
        <v>173</v>
      </c>
      <c r="AD1153" s="36">
        <v>170.99</v>
      </c>
      <c r="AE1153" s="36">
        <v>98.84</v>
      </c>
      <c r="AF1153" s="36">
        <v>3.58</v>
      </c>
      <c r="AG1153" s="36">
        <v>1.1333329999999999</v>
      </c>
      <c r="AH1153" s="36">
        <v>82.34</v>
      </c>
      <c r="AI1153" s="36">
        <v>31.68</v>
      </c>
      <c r="AJ1153" s="46">
        <f t="shared" ca="1" si="18"/>
        <v>2</v>
      </c>
      <c r="AK1153" s="47">
        <v>3.0899744374841989</v>
      </c>
      <c r="AL1153" s="48">
        <v>7.4571000000000183</v>
      </c>
      <c r="AM1153" s="1">
        <v>0</v>
      </c>
      <c r="AN1153" s="1">
        <v>0</v>
      </c>
      <c r="AO1153" s="1">
        <v>2</v>
      </c>
      <c r="AP1153" s="1">
        <v>0</v>
      </c>
      <c r="AQ1153" s="1">
        <v>0</v>
      </c>
      <c r="AR1153" s="36">
        <v>1</v>
      </c>
      <c r="AS1153" s="36">
        <v>1</v>
      </c>
      <c r="AT1153" s="36">
        <v>1</v>
      </c>
      <c r="AU1153" s="36">
        <v>1</v>
      </c>
    </row>
    <row r="1154" spans="1:47">
      <c r="A1154" s="49">
        <v>41914.75</v>
      </c>
      <c r="B1154" s="36" t="s">
        <v>94</v>
      </c>
      <c r="C1154" s="36" t="s">
        <v>101</v>
      </c>
      <c r="D1154" s="36" t="s">
        <v>326</v>
      </c>
      <c r="E1154" s="36" t="s">
        <v>102</v>
      </c>
      <c r="F1154" s="36" t="s">
        <v>327</v>
      </c>
      <c r="G1154" s="36">
        <v>2</v>
      </c>
      <c r="H1154" s="36">
        <v>23</v>
      </c>
      <c r="I1154" s="36">
        <v>10.92</v>
      </c>
      <c r="J1154" s="36">
        <v>5.84</v>
      </c>
      <c r="K1154" s="36">
        <v>547</v>
      </c>
      <c r="L1154" s="36">
        <v>0</v>
      </c>
      <c r="M1154" s="36">
        <v>0</v>
      </c>
      <c r="N1154" s="36">
        <v>547</v>
      </c>
      <c r="O1154" s="36">
        <v>1</v>
      </c>
      <c r="P1154" s="36">
        <v>0.18</v>
      </c>
      <c r="Q1154" s="36">
        <v>227</v>
      </c>
      <c r="R1154" s="36">
        <v>219</v>
      </c>
      <c r="S1154" s="36">
        <v>0</v>
      </c>
      <c r="T1154" s="36">
        <v>0</v>
      </c>
      <c r="U1154" s="36">
        <v>96.48</v>
      </c>
      <c r="V1154" s="36">
        <v>96.31</v>
      </c>
      <c r="W1154" s="36">
        <v>219</v>
      </c>
      <c r="X1154" s="36">
        <v>4</v>
      </c>
      <c r="Y1154" s="36">
        <v>1.6</v>
      </c>
      <c r="Z1154" s="36">
        <v>593</v>
      </c>
      <c r="AA1154" s="36">
        <v>587.01</v>
      </c>
      <c r="AB1154" s="36">
        <v>98.99</v>
      </c>
      <c r="AC1154" s="36">
        <v>640</v>
      </c>
      <c r="AD1154" s="36">
        <v>617.98</v>
      </c>
      <c r="AE1154" s="36">
        <v>96.56</v>
      </c>
      <c r="AF1154" s="36">
        <v>3.37</v>
      </c>
      <c r="AG1154" s="36">
        <v>0.85</v>
      </c>
      <c r="AH1154" s="36">
        <v>57.72</v>
      </c>
      <c r="AI1154" s="36">
        <v>25.21</v>
      </c>
      <c r="AJ1154" s="46">
        <f t="shared" ref="AJ1154:AJ1217" ca="1" si="19">DAY(TODAY()-DAY(A1154))</f>
        <v>2</v>
      </c>
      <c r="AK1154" s="47">
        <v>1.6001920230427649</v>
      </c>
      <c r="AL1154" s="48">
        <v>8.3762999999999934</v>
      </c>
      <c r="AM1154" s="1">
        <v>0</v>
      </c>
      <c r="AN1154" s="1">
        <v>0</v>
      </c>
      <c r="AO1154" s="1">
        <v>1</v>
      </c>
      <c r="AP1154" s="1">
        <v>0</v>
      </c>
      <c r="AQ1154" s="1">
        <v>0</v>
      </c>
      <c r="AR1154" s="36">
        <v>0</v>
      </c>
      <c r="AS1154" s="36">
        <v>1</v>
      </c>
      <c r="AT1154" s="36">
        <v>1</v>
      </c>
      <c r="AU1154" s="36">
        <v>3</v>
      </c>
    </row>
    <row r="1155" spans="1:47">
      <c r="A1155" s="49">
        <v>41914.75</v>
      </c>
      <c r="B1155" s="36" t="s">
        <v>94</v>
      </c>
      <c r="C1155" s="36" t="s">
        <v>101</v>
      </c>
      <c r="D1155" s="36" t="s">
        <v>550</v>
      </c>
      <c r="E1155" s="36" t="s">
        <v>102</v>
      </c>
      <c r="F1155" s="36" t="s">
        <v>1316</v>
      </c>
      <c r="G1155" s="36">
        <v>2</v>
      </c>
      <c r="H1155" s="36">
        <v>23</v>
      </c>
      <c r="I1155" s="36">
        <v>10.88</v>
      </c>
      <c r="J1155" s="36">
        <v>5.84</v>
      </c>
      <c r="K1155" s="36">
        <v>585</v>
      </c>
      <c r="L1155" s="36">
        <v>0</v>
      </c>
      <c r="M1155" s="36">
        <v>0</v>
      </c>
      <c r="N1155" s="36">
        <v>585</v>
      </c>
      <c r="O1155" s="36">
        <v>1</v>
      </c>
      <c r="P1155" s="36">
        <v>0.17</v>
      </c>
      <c r="Q1155" s="36">
        <v>244</v>
      </c>
      <c r="R1155" s="36">
        <v>241</v>
      </c>
      <c r="S1155" s="36">
        <v>0</v>
      </c>
      <c r="T1155" s="36">
        <v>0</v>
      </c>
      <c r="U1155" s="36">
        <v>98.77</v>
      </c>
      <c r="V1155" s="36">
        <v>98.6</v>
      </c>
      <c r="W1155" s="36">
        <v>241</v>
      </c>
      <c r="X1155" s="36">
        <v>9</v>
      </c>
      <c r="Y1155" s="36">
        <v>3.83</v>
      </c>
      <c r="Z1155" s="36">
        <v>99</v>
      </c>
      <c r="AA1155" s="36">
        <v>98</v>
      </c>
      <c r="AB1155" s="36">
        <v>98.99</v>
      </c>
      <c r="AC1155" s="36">
        <v>93</v>
      </c>
      <c r="AD1155" s="36">
        <v>92</v>
      </c>
      <c r="AE1155" s="36">
        <v>98.92</v>
      </c>
      <c r="AF1155" s="36">
        <v>2.98</v>
      </c>
      <c r="AG1155" s="36">
        <v>0.3777778</v>
      </c>
      <c r="AH1155" s="36">
        <v>51.07</v>
      </c>
      <c r="AI1155" s="36">
        <v>12.66</v>
      </c>
      <c r="AJ1155" s="46">
        <f t="shared" ca="1" si="19"/>
        <v>2</v>
      </c>
      <c r="AK1155" s="47">
        <v>3.8297872340425529</v>
      </c>
      <c r="AL1155" s="48">
        <v>3.4160000000000137</v>
      </c>
      <c r="AM1155" s="1">
        <v>0</v>
      </c>
      <c r="AN1155" s="1">
        <v>0</v>
      </c>
      <c r="AO1155" s="1">
        <v>1</v>
      </c>
      <c r="AP1155" s="1">
        <v>0</v>
      </c>
      <c r="AQ1155" s="1">
        <v>0</v>
      </c>
      <c r="AR1155" s="36">
        <v>1</v>
      </c>
      <c r="AS1155" s="36">
        <v>0</v>
      </c>
      <c r="AT1155" s="36">
        <v>1</v>
      </c>
      <c r="AU1155" s="36">
        <v>1</v>
      </c>
    </row>
    <row r="1156" spans="1:47">
      <c r="A1156" s="49">
        <v>41914.75</v>
      </c>
      <c r="B1156" s="36" t="s">
        <v>94</v>
      </c>
      <c r="C1156" s="36" t="s">
        <v>101</v>
      </c>
      <c r="D1156" s="36" t="s">
        <v>219</v>
      </c>
      <c r="E1156" s="36" t="s">
        <v>102</v>
      </c>
      <c r="F1156" s="36" t="s">
        <v>358</v>
      </c>
      <c r="G1156" s="36">
        <v>2</v>
      </c>
      <c r="H1156" s="36">
        <v>23</v>
      </c>
      <c r="I1156" s="36">
        <v>10.55</v>
      </c>
      <c r="J1156" s="36">
        <v>5.84</v>
      </c>
      <c r="K1156" s="36">
        <v>1222</v>
      </c>
      <c r="L1156" s="36">
        <v>0</v>
      </c>
      <c r="M1156" s="36">
        <v>0</v>
      </c>
      <c r="N1156" s="36">
        <v>1222</v>
      </c>
      <c r="O1156" s="36">
        <v>6</v>
      </c>
      <c r="P1156" s="36">
        <v>0.49</v>
      </c>
      <c r="Q1156" s="36">
        <v>421</v>
      </c>
      <c r="R1156" s="36">
        <v>415</v>
      </c>
      <c r="S1156" s="36">
        <v>0</v>
      </c>
      <c r="T1156" s="36">
        <v>0</v>
      </c>
      <c r="U1156" s="36">
        <v>98.57</v>
      </c>
      <c r="V1156" s="36">
        <v>98.09</v>
      </c>
      <c r="W1156" s="36">
        <v>415</v>
      </c>
      <c r="X1156" s="36">
        <v>9</v>
      </c>
      <c r="Y1156" s="36">
        <v>2.19</v>
      </c>
      <c r="Z1156" s="36">
        <v>88</v>
      </c>
      <c r="AA1156" s="36">
        <v>86</v>
      </c>
      <c r="AB1156" s="36">
        <v>97.73</v>
      </c>
      <c r="AC1156" s="36">
        <v>86</v>
      </c>
      <c r="AD1156" s="36">
        <v>82</v>
      </c>
      <c r="AE1156" s="36">
        <v>95.35</v>
      </c>
      <c r="AF1156" s="36">
        <v>4.13</v>
      </c>
      <c r="AG1156" s="36">
        <v>0.68333330000000003</v>
      </c>
      <c r="AH1156" s="36">
        <v>70.66</v>
      </c>
      <c r="AI1156" s="36">
        <v>16.55</v>
      </c>
      <c r="AJ1156" s="46">
        <f t="shared" ca="1" si="19"/>
        <v>2</v>
      </c>
      <c r="AK1156" s="47">
        <v>2.1897810218978102</v>
      </c>
      <c r="AL1156" s="48">
        <v>8.0410999999999859</v>
      </c>
      <c r="AM1156" s="1">
        <v>0</v>
      </c>
      <c r="AN1156" s="1">
        <v>0</v>
      </c>
      <c r="AO1156" s="1">
        <v>1</v>
      </c>
      <c r="AP1156" s="1">
        <v>0</v>
      </c>
      <c r="AQ1156" s="1">
        <v>0</v>
      </c>
      <c r="AR1156" s="36">
        <v>1</v>
      </c>
      <c r="AS1156" s="36">
        <v>0</v>
      </c>
      <c r="AT1156" s="36">
        <v>3</v>
      </c>
      <c r="AU1156" s="36">
        <v>1</v>
      </c>
    </row>
    <row r="1157" spans="1:47">
      <c r="A1157" s="49">
        <v>41914.75</v>
      </c>
      <c r="B1157" s="36" t="s">
        <v>94</v>
      </c>
      <c r="C1157" s="36" t="s">
        <v>101</v>
      </c>
      <c r="D1157" s="36" t="s">
        <v>294</v>
      </c>
      <c r="E1157" s="36" t="s">
        <v>102</v>
      </c>
      <c r="F1157" s="36" t="s">
        <v>328</v>
      </c>
      <c r="G1157" s="36">
        <v>2</v>
      </c>
      <c r="H1157" s="36">
        <v>23</v>
      </c>
      <c r="I1157" s="36">
        <v>10.67</v>
      </c>
      <c r="J1157" s="36">
        <v>5.84</v>
      </c>
      <c r="K1157" s="36">
        <v>1217</v>
      </c>
      <c r="L1157" s="36">
        <v>0</v>
      </c>
      <c r="M1157" s="36">
        <v>0</v>
      </c>
      <c r="N1157" s="36">
        <v>1217</v>
      </c>
      <c r="O1157" s="36">
        <v>8</v>
      </c>
      <c r="P1157" s="36">
        <v>0.66</v>
      </c>
      <c r="Q1157" s="36">
        <v>499</v>
      </c>
      <c r="R1157" s="36">
        <v>490</v>
      </c>
      <c r="S1157" s="36">
        <v>0</v>
      </c>
      <c r="T1157" s="36">
        <v>0</v>
      </c>
      <c r="U1157" s="36">
        <v>98.2</v>
      </c>
      <c r="V1157" s="36">
        <v>97.55</v>
      </c>
      <c r="W1157" s="36">
        <v>490</v>
      </c>
      <c r="X1157" s="36">
        <v>19</v>
      </c>
      <c r="Y1157" s="36">
        <v>3.41</v>
      </c>
      <c r="Z1157" s="36">
        <v>869</v>
      </c>
      <c r="AA1157" s="36">
        <v>865.96</v>
      </c>
      <c r="AB1157" s="36">
        <v>99.65</v>
      </c>
      <c r="AC1157" s="36">
        <v>939</v>
      </c>
      <c r="AD1157" s="36">
        <v>934.02</v>
      </c>
      <c r="AE1157" s="36">
        <v>99.47</v>
      </c>
      <c r="AF1157" s="36">
        <v>6.67</v>
      </c>
      <c r="AG1157" s="36">
        <v>3.8444449999999999</v>
      </c>
      <c r="AH1157" s="36">
        <v>114.12</v>
      </c>
      <c r="AI1157" s="36">
        <v>57.67</v>
      </c>
      <c r="AJ1157" s="46">
        <f t="shared" ca="1" si="19"/>
        <v>2</v>
      </c>
      <c r="AK1157" s="47">
        <v>3.4046518295523782</v>
      </c>
      <c r="AL1157" s="48">
        <v>12.225500000000013</v>
      </c>
      <c r="AM1157" s="1">
        <v>0</v>
      </c>
      <c r="AN1157" s="1">
        <v>0</v>
      </c>
      <c r="AO1157" s="1">
        <v>2</v>
      </c>
      <c r="AP1157" s="1">
        <v>0</v>
      </c>
      <c r="AQ1157" s="1">
        <v>1</v>
      </c>
      <c r="AR1157" s="36">
        <v>1</v>
      </c>
      <c r="AS1157" s="36">
        <v>1</v>
      </c>
      <c r="AT1157" s="36">
        <v>6</v>
      </c>
      <c r="AU1157" s="36">
        <v>4</v>
      </c>
    </row>
    <row r="1158" spans="1:47">
      <c r="A1158" s="49">
        <v>41914.75</v>
      </c>
      <c r="B1158" s="36" t="s">
        <v>94</v>
      </c>
      <c r="C1158" s="36" t="s">
        <v>101</v>
      </c>
      <c r="D1158" s="36" t="s">
        <v>364</v>
      </c>
      <c r="E1158" s="36" t="s">
        <v>102</v>
      </c>
      <c r="F1158" s="36" t="s">
        <v>365</v>
      </c>
      <c r="G1158" s="36">
        <v>3</v>
      </c>
      <c r="H1158" s="36">
        <v>39</v>
      </c>
      <c r="I1158" s="36">
        <v>15.26</v>
      </c>
      <c r="J1158" s="36">
        <v>9.01</v>
      </c>
      <c r="K1158" s="36">
        <v>2087</v>
      </c>
      <c r="L1158" s="36">
        <v>0</v>
      </c>
      <c r="M1158" s="36">
        <v>0</v>
      </c>
      <c r="N1158" s="36">
        <v>2087</v>
      </c>
      <c r="O1158" s="36">
        <v>23</v>
      </c>
      <c r="P1158" s="36">
        <v>1.1000000000000001</v>
      </c>
      <c r="Q1158" s="36">
        <v>827</v>
      </c>
      <c r="R1158" s="36">
        <v>817</v>
      </c>
      <c r="S1158" s="36">
        <v>0</v>
      </c>
      <c r="T1158" s="36">
        <v>0</v>
      </c>
      <c r="U1158" s="36">
        <v>98.79</v>
      </c>
      <c r="V1158" s="36">
        <v>97.7</v>
      </c>
      <c r="W1158" s="36">
        <v>817</v>
      </c>
      <c r="X1158" s="36">
        <v>14</v>
      </c>
      <c r="Y1158" s="36">
        <v>1.71</v>
      </c>
      <c r="Z1158" s="36">
        <v>115</v>
      </c>
      <c r="AA1158" s="36">
        <v>99</v>
      </c>
      <c r="AB1158" s="36">
        <v>86.09</v>
      </c>
      <c r="AC1158" s="36">
        <v>116</v>
      </c>
      <c r="AD1158" s="36">
        <v>103</v>
      </c>
      <c r="AE1158" s="36">
        <v>88.79</v>
      </c>
      <c r="AF1158" s="36">
        <v>12.07</v>
      </c>
      <c r="AG1158" s="36">
        <v>7.7111109999999998</v>
      </c>
      <c r="AH1158" s="36">
        <v>133.93</v>
      </c>
      <c r="AI1158" s="36">
        <v>63.9</v>
      </c>
      <c r="AJ1158" s="46">
        <f t="shared" ca="1" si="19"/>
        <v>2</v>
      </c>
      <c r="AK1158" s="47">
        <v>1.705237515225335</v>
      </c>
      <c r="AL1158" s="48">
        <v>19.020999999999976</v>
      </c>
      <c r="AM1158" s="1">
        <v>0</v>
      </c>
      <c r="AN1158" s="1">
        <v>0</v>
      </c>
      <c r="AO1158" s="1">
        <v>1</v>
      </c>
      <c r="AP1158" s="1">
        <v>0</v>
      </c>
      <c r="AQ1158" s="1">
        <v>0</v>
      </c>
      <c r="AR1158" s="36">
        <v>0</v>
      </c>
      <c r="AS1158" s="36">
        <v>1</v>
      </c>
      <c r="AT1158" s="36">
        <v>0</v>
      </c>
      <c r="AU1158" s="36">
        <v>1</v>
      </c>
    </row>
    <row r="1159" spans="1:47">
      <c r="A1159" s="49">
        <v>41914.75</v>
      </c>
      <c r="B1159" s="36" t="s">
        <v>94</v>
      </c>
      <c r="C1159" s="36" t="s">
        <v>101</v>
      </c>
      <c r="D1159" s="36" t="s">
        <v>220</v>
      </c>
      <c r="E1159" s="36" t="s">
        <v>102</v>
      </c>
      <c r="F1159" s="36" t="s">
        <v>949</v>
      </c>
      <c r="G1159" s="36">
        <v>6</v>
      </c>
      <c r="H1159" s="36">
        <v>71</v>
      </c>
      <c r="I1159" s="36">
        <v>36</v>
      </c>
      <c r="J1159" s="36">
        <v>27.34</v>
      </c>
      <c r="K1159" s="36">
        <v>13601</v>
      </c>
      <c r="L1159" s="36">
        <v>0</v>
      </c>
      <c r="M1159" s="36">
        <v>0</v>
      </c>
      <c r="N1159" s="36">
        <v>13601</v>
      </c>
      <c r="O1159" s="36">
        <v>72</v>
      </c>
      <c r="P1159" s="36">
        <v>0.53</v>
      </c>
      <c r="Q1159" s="36">
        <v>4536</v>
      </c>
      <c r="R1159" s="36">
        <v>4393</v>
      </c>
      <c r="S1159" s="36">
        <v>132</v>
      </c>
      <c r="T1159" s="36">
        <v>2.9081290000000002</v>
      </c>
      <c r="U1159" s="36">
        <v>96.85</v>
      </c>
      <c r="V1159" s="36">
        <v>96.34</v>
      </c>
      <c r="W1159" s="36">
        <v>4393</v>
      </c>
      <c r="X1159" s="36">
        <v>38</v>
      </c>
      <c r="Y1159" s="36">
        <v>0.87</v>
      </c>
      <c r="Z1159" s="36">
        <v>1212</v>
      </c>
      <c r="AA1159" s="36">
        <v>1116.98</v>
      </c>
      <c r="AB1159" s="36">
        <v>92.16</v>
      </c>
      <c r="AC1159" s="36">
        <v>1154</v>
      </c>
      <c r="AD1159" s="36">
        <v>1125.96</v>
      </c>
      <c r="AE1159" s="36">
        <v>97.57</v>
      </c>
      <c r="AF1159" s="36">
        <v>47.34</v>
      </c>
      <c r="AG1159" s="36">
        <v>34.905560000000001</v>
      </c>
      <c r="AH1159" s="36">
        <v>173.15</v>
      </c>
      <c r="AI1159" s="36">
        <v>73.739999999999995</v>
      </c>
      <c r="AJ1159" s="46">
        <f t="shared" ca="1" si="19"/>
        <v>2</v>
      </c>
      <c r="AK1159" s="47">
        <v>0.86324790208042756</v>
      </c>
      <c r="AL1159" s="48">
        <v>166.01759999999985</v>
      </c>
      <c r="AM1159" s="1">
        <v>0</v>
      </c>
      <c r="AN1159" s="1">
        <v>0</v>
      </c>
      <c r="AO1159" s="1">
        <v>1</v>
      </c>
      <c r="AP1159" s="1">
        <v>0</v>
      </c>
      <c r="AQ1159" s="1">
        <v>0</v>
      </c>
      <c r="AR1159" s="36">
        <v>0</v>
      </c>
      <c r="AS1159" s="36">
        <v>1</v>
      </c>
      <c r="AT1159" s="36">
        <v>0</v>
      </c>
      <c r="AU1159" s="36">
        <v>5</v>
      </c>
    </row>
    <row r="1160" spans="1:47">
      <c r="A1160" s="49">
        <v>41914.75</v>
      </c>
      <c r="B1160" s="36" t="s">
        <v>94</v>
      </c>
      <c r="C1160" s="36" t="s">
        <v>101</v>
      </c>
      <c r="D1160" s="36" t="s">
        <v>289</v>
      </c>
      <c r="E1160" s="36" t="s">
        <v>102</v>
      </c>
      <c r="F1160" s="36" t="s">
        <v>290</v>
      </c>
      <c r="G1160" s="36">
        <v>3</v>
      </c>
      <c r="H1160" s="36">
        <v>39</v>
      </c>
      <c r="I1160" s="36">
        <v>16.29</v>
      </c>
      <c r="J1160" s="36">
        <v>9.83</v>
      </c>
      <c r="K1160" s="36">
        <v>1678</v>
      </c>
      <c r="L1160" s="36">
        <v>0</v>
      </c>
      <c r="M1160" s="36">
        <v>0</v>
      </c>
      <c r="N1160" s="36">
        <v>1678</v>
      </c>
      <c r="O1160" s="36">
        <v>7</v>
      </c>
      <c r="P1160" s="36">
        <v>0.42</v>
      </c>
      <c r="Q1160" s="36">
        <v>777</v>
      </c>
      <c r="R1160" s="36">
        <v>774</v>
      </c>
      <c r="S1160" s="36">
        <v>0</v>
      </c>
      <c r="T1160" s="36">
        <v>0</v>
      </c>
      <c r="U1160" s="36">
        <v>99.61</v>
      </c>
      <c r="V1160" s="36">
        <v>99.19</v>
      </c>
      <c r="W1160" s="36">
        <v>774</v>
      </c>
      <c r="X1160" s="36">
        <v>26</v>
      </c>
      <c r="Y1160" s="36">
        <v>3.53</v>
      </c>
      <c r="Z1160" s="36">
        <v>1690</v>
      </c>
      <c r="AA1160" s="36">
        <v>1690</v>
      </c>
      <c r="AB1160" s="36">
        <v>100</v>
      </c>
      <c r="AC1160" s="36">
        <v>1655</v>
      </c>
      <c r="AD1160" s="36">
        <v>1652.02</v>
      </c>
      <c r="AE1160" s="36">
        <v>99.82</v>
      </c>
      <c r="AF1160" s="36">
        <v>11.76</v>
      </c>
      <c r="AG1160" s="36">
        <v>8.5</v>
      </c>
      <c r="AH1160" s="36">
        <v>119.61</v>
      </c>
      <c r="AI1160" s="36">
        <v>72.31</v>
      </c>
      <c r="AJ1160" s="46">
        <f t="shared" ca="1" si="19"/>
        <v>2</v>
      </c>
      <c r="AK1160" s="47">
        <v>3.5325127034591453</v>
      </c>
      <c r="AL1160" s="48">
        <v>6.2937000000000172</v>
      </c>
      <c r="AM1160" s="1">
        <v>0</v>
      </c>
      <c r="AN1160" s="1">
        <v>0</v>
      </c>
      <c r="AO1160" s="1">
        <v>1</v>
      </c>
      <c r="AP1160" s="1">
        <v>0</v>
      </c>
      <c r="AQ1160" s="1">
        <v>0</v>
      </c>
      <c r="AR1160" s="36">
        <v>1</v>
      </c>
      <c r="AS1160" s="36">
        <v>0</v>
      </c>
      <c r="AT1160" s="36">
        <v>7</v>
      </c>
      <c r="AU1160" s="36">
        <v>0</v>
      </c>
    </row>
    <row r="1161" spans="1:47">
      <c r="A1161" s="49">
        <v>41914.75</v>
      </c>
      <c r="B1161" s="36" t="s">
        <v>94</v>
      </c>
      <c r="C1161" s="36" t="s">
        <v>101</v>
      </c>
      <c r="D1161" s="36" t="s">
        <v>216</v>
      </c>
      <c r="E1161" s="36" t="s">
        <v>102</v>
      </c>
      <c r="F1161" s="36" t="s">
        <v>447</v>
      </c>
      <c r="G1161" s="36">
        <v>2</v>
      </c>
      <c r="H1161" s="36">
        <v>23</v>
      </c>
      <c r="I1161" s="36">
        <v>10.27</v>
      </c>
      <c r="J1161" s="36">
        <v>5.08</v>
      </c>
      <c r="K1161" s="36">
        <v>1183</v>
      </c>
      <c r="L1161" s="36">
        <v>0</v>
      </c>
      <c r="M1161" s="36">
        <v>0</v>
      </c>
      <c r="N1161" s="36">
        <v>1183</v>
      </c>
      <c r="O1161" s="36">
        <v>8</v>
      </c>
      <c r="P1161" s="36">
        <v>0.68</v>
      </c>
      <c r="Q1161" s="36">
        <v>562</v>
      </c>
      <c r="R1161" s="36">
        <v>561</v>
      </c>
      <c r="S1161" s="36">
        <v>0</v>
      </c>
      <c r="T1161" s="36">
        <v>0</v>
      </c>
      <c r="U1161" s="36">
        <v>99.82</v>
      </c>
      <c r="V1161" s="36">
        <v>99.14</v>
      </c>
      <c r="W1161" s="36">
        <v>561</v>
      </c>
      <c r="X1161" s="36">
        <v>12</v>
      </c>
      <c r="Y1161" s="36">
        <v>2.2000000000000002</v>
      </c>
      <c r="Z1161" s="36">
        <v>120</v>
      </c>
      <c r="AA1161" s="36">
        <v>109</v>
      </c>
      <c r="AB1161" s="36">
        <v>90.83</v>
      </c>
      <c r="AC1161" s="36">
        <v>94</v>
      </c>
      <c r="AD1161" s="36">
        <v>93</v>
      </c>
      <c r="AE1161" s="36">
        <v>98.94</v>
      </c>
      <c r="AF1161" s="36">
        <v>5.84</v>
      </c>
      <c r="AG1161" s="36">
        <v>3.2277779999999998</v>
      </c>
      <c r="AH1161" s="36">
        <v>114.96</v>
      </c>
      <c r="AI1161" s="36">
        <v>55.23</v>
      </c>
      <c r="AJ1161" s="46">
        <f t="shared" ca="1" si="19"/>
        <v>2</v>
      </c>
      <c r="AK1161" s="47">
        <v>2.2018348623853212</v>
      </c>
      <c r="AL1161" s="48">
        <v>4.8331999999999971</v>
      </c>
      <c r="AM1161" s="1">
        <v>0</v>
      </c>
      <c r="AN1161" s="1">
        <v>0</v>
      </c>
      <c r="AO1161" s="1">
        <v>1</v>
      </c>
      <c r="AP1161" s="1">
        <v>0</v>
      </c>
      <c r="AQ1161" s="1">
        <v>0</v>
      </c>
      <c r="AR1161" s="36">
        <v>1</v>
      </c>
      <c r="AS1161" s="36">
        <v>0</v>
      </c>
      <c r="AT1161" s="36">
        <v>3</v>
      </c>
      <c r="AU1161" s="36">
        <v>2</v>
      </c>
    </row>
    <row r="1162" spans="1:47">
      <c r="A1162" s="49">
        <v>41914.75</v>
      </c>
      <c r="B1162" s="36" t="s">
        <v>94</v>
      </c>
      <c r="C1162" s="36" t="s">
        <v>101</v>
      </c>
      <c r="D1162" s="36" t="s">
        <v>297</v>
      </c>
      <c r="E1162" s="36" t="s">
        <v>102</v>
      </c>
      <c r="F1162" s="36" t="s">
        <v>298</v>
      </c>
      <c r="G1162" s="36">
        <v>2</v>
      </c>
      <c r="H1162" s="36">
        <v>23</v>
      </c>
      <c r="I1162" s="36">
        <v>10.81</v>
      </c>
      <c r="J1162" s="36">
        <v>5.84</v>
      </c>
      <c r="K1162" s="36">
        <v>818</v>
      </c>
      <c r="L1162" s="36">
        <v>0</v>
      </c>
      <c r="M1162" s="36">
        <v>0</v>
      </c>
      <c r="N1162" s="36">
        <v>818</v>
      </c>
      <c r="O1162" s="36">
        <v>15</v>
      </c>
      <c r="P1162" s="36">
        <v>1.83</v>
      </c>
      <c r="Q1162" s="36">
        <v>342</v>
      </c>
      <c r="R1162" s="36">
        <v>340</v>
      </c>
      <c r="S1162" s="36">
        <v>0</v>
      </c>
      <c r="T1162" s="36">
        <v>0</v>
      </c>
      <c r="U1162" s="36">
        <v>99.42</v>
      </c>
      <c r="V1162" s="36">
        <v>97.6</v>
      </c>
      <c r="W1162" s="36">
        <v>340</v>
      </c>
      <c r="X1162" s="36">
        <v>1</v>
      </c>
      <c r="Y1162" s="36">
        <v>0.33</v>
      </c>
      <c r="Z1162" s="36">
        <v>655</v>
      </c>
      <c r="AA1162" s="36">
        <v>655</v>
      </c>
      <c r="AB1162" s="36">
        <v>100</v>
      </c>
      <c r="AC1162" s="36">
        <v>620</v>
      </c>
      <c r="AD1162" s="36">
        <v>618.02</v>
      </c>
      <c r="AE1162" s="36">
        <v>99.68</v>
      </c>
      <c r="AF1162" s="36">
        <v>4.07</v>
      </c>
      <c r="AG1162" s="36">
        <v>2.0111110000000001</v>
      </c>
      <c r="AH1162" s="36">
        <v>69.61</v>
      </c>
      <c r="AI1162" s="36">
        <v>49.45</v>
      </c>
      <c r="AJ1162" s="46">
        <f t="shared" ca="1" si="19"/>
        <v>2</v>
      </c>
      <c r="AK1162" s="47">
        <v>0.330011220381493</v>
      </c>
      <c r="AL1162" s="48">
        <v>8.2080000000000197</v>
      </c>
      <c r="AM1162" s="1">
        <v>0</v>
      </c>
      <c r="AN1162" s="1">
        <v>0</v>
      </c>
      <c r="AO1162" s="1">
        <v>1</v>
      </c>
      <c r="AP1162" s="1">
        <v>0</v>
      </c>
      <c r="AQ1162" s="1">
        <v>0</v>
      </c>
      <c r="AR1162" s="36">
        <v>0</v>
      </c>
      <c r="AS1162" s="36">
        <v>1</v>
      </c>
      <c r="AT1162" s="36">
        <v>1</v>
      </c>
      <c r="AU1162" s="36">
        <v>7</v>
      </c>
    </row>
    <row r="1163" spans="1:47">
      <c r="A1163" s="49">
        <v>41914.75</v>
      </c>
      <c r="B1163" s="36" t="s">
        <v>94</v>
      </c>
      <c r="C1163" s="36" t="s">
        <v>101</v>
      </c>
      <c r="D1163" s="36" t="s">
        <v>339</v>
      </c>
      <c r="E1163" s="36" t="s">
        <v>102</v>
      </c>
      <c r="F1163" s="36" t="s">
        <v>1595</v>
      </c>
      <c r="G1163" s="36">
        <v>2</v>
      </c>
      <c r="H1163" s="36">
        <v>23</v>
      </c>
      <c r="I1163" s="36">
        <v>10.81</v>
      </c>
      <c r="J1163" s="36">
        <v>5.84</v>
      </c>
      <c r="K1163" s="36">
        <v>914</v>
      </c>
      <c r="L1163" s="36">
        <v>0</v>
      </c>
      <c r="M1163" s="36">
        <v>0</v>
      </c>
      <c r="N1163" s="36">
        <v>914</v>
      </c>
      <c r="O1163" s="36">
        <v>16</v>
      </c>
      <c r="P1163" s="36">
        <v>1.75</v>
      </c>
      <c r="Q1163" s="36">
        <v>458</v>
      </c>
      <c r="R1163" s="36">
        <v>446</v>
      </c>
      <c r="S1163" s="36">
        <v>0</v>
      </c>
      <c r="T1163" s="36">
        <v>0</v>
      </c>
      <c r="U1163" s="36">
        <v>97.38</v>
      </c>
      <c r="V1163" s="36">
        <v>95.68</v>
      </c>
      <c r="W1163" s="36">
        <v>446</v>
      </c>
      <c r="X1163" s="36">
        <v>11</v>
      </c>
      <c r="Y1163" s="36">
        <v>2.84</v>
      </c>
      <c r="Z1163" s="36">
        <v>622</v>
      </c>
      <c r="AA1163" s="36">
        <v>623</v>
      </c>
      <c r="AB1163" s="36">
        <v>100.16</v>
      </c>
      <c r="AC1163" s="36">
        <v>566</v>
      </c>
      <c r="AD1163" s="36">
        <v>564.02</v>
      </c>
      <c r="AE1163" s="36">
        <v>99.65</v>
      </c>
      <c r="AF1163" s="36">
        <v>4.3099999999999996</v>
      </c>
      <c r="AG1163" s="36">
        <v>1.2555559999999999</v>
      </c>
      <c r="AH1163" s="36">
        <v>73.7</v>
      </c>
      <c r="AI1163" s="36">
        <v>29.16</v>
      </c>
      <c r="AJ1163" s="46">
        <f t="shared" ca="1" si="19"/>
        <v>2</v>
      </c>
      <c r="AK1163" s="47">
        <v>2.8422303756911789</v>
      </c>
      <c r="AL1163" s="48">
        <v>19.785599999999967</v>
      </c>
      <c r="AM1163" s="1">
        <v>0</v>
      </c>
      <c r="AN1163" s="1">
        <v>0</v>
      </c>
      <c r="AO1163" s="1">
        <v>2</v>
      </c>
      <c r="AP1163" s="1">
        <v>0</v>
      </c>
      <c r="AQ1163" s="1">
        <v>0</v>
      </c>
      <c r="AR1163" s="36">
        <v>1</v>
      </c>
      <c r="AS1163" s="36">
        <v>1</v>
      </c>
      <c r="AT1163" s="36">
        <v>1</v>
      </c>
      <c r="AU1163" s="36">
        <v>1</v>
      </c>
    </row>
    <row r="1164" spans="1:47">
      <c r="A1164" s="49">
        <v>41914.75</v>
      </c>
      <c r="B1164" s="36" t="s">
        <v>94</v>
      </c>
      <c r="C1164" s="36" t="s">
        <v>101</v>
      </c>
      <c r="D1164" s="36" t="s">
        <v>339</v>
      </c>
      <c r="E1164" s="36" t="s">
        <v>102</v>
      </c>
      <c r="F1164" s="36" t="s">
        <v>340</v>
      </c>
      <c r="G1164" s="36">
        <v>3</v>
      </c>
      <c r="H1164" s="36">
        <v>39</v>
      </c>
      <c r="I1164" s="36">
        <v>16.059999999999999</v>
      </c>
      <c r="J1164" s="36">
        <v>9.83</v>
      </c>
      <c r="K1164" s="36">
        <v>2025</v>
      </c>
      <c r="L1164" s="36">
        <v>0</v>
      </c>
      <c r="M1164" s="36">
        <v>0</v>
      </c>
      <c r="N1164" s="36">
        <v>2025</v>
      </c>
      <c r="O1164" s="36">
        <v>24</v>
      </c>
      <c r="P1164" s="36">
        <v>1.19</v>
      </c>
      <c r="Q1164" s="36">
        <v>805</v>
      </c>
      <c r="R1164" s="36">
        <v>784</v>
      </c>
      <c r="S1164" s="36">
        <v>0</v>
      </c>
      <c r="T1164" s="36">
        <v>0</v>
      </c>
      <c r="U1164" s="36">
        <v>97.39</v>
      </c>
      <c r="V1164" s="36">
        <v>96.23</v>
      </c>
      <c r="W1164" s="36">
        <v>784</v>
      </c>
      <c r="X1164" s="36">
        <v>17</v>
      </c>
      <c r="Y1164" s="36">
        <v>2.13</v>
      </c>
      <c r="Z1164" s="36">
        <v>229</v>
      </c>
      <c r="AA1164" s="36">
        <v>224.99</v>
      </c>
      <c r="AB1164" s="36">
        <v>98.25</v>
      </c>
      <c r="AC1164" s="36">
        <v>241</v>
      </c>
      <c r="AD1164" s="36">
        <v>239</v>
      </c>
      <c r="AE1164" s="36">
        <v>99.17</v>
      </c>
      <c r="AF1164" s="36">
        <v>9.84</v>
      </c>
      <c r="AG1164" s="36">
        <v>2.7777780000000001</v>
      </c>
      <c r="AH1164" s="36">
        <v>100.17</v>
      </c>
      <c r="AI1164" s="36">
        <v>28.22</v>
      </c>
      <c r="AJ1164" s="46">
        <f t="shared" ca="1" si="19"/>
        <v>2</v>
      </c>
      <c r="AK1164" s="47">
        <v>2.1302991190586584</v>
      </c>
      <c r="AL1164" s="48">
        <v>30.348499999999966</v>
      </c>
      <c r="AM1164" s="1">
        <v>0</v>
      </c>
      <c r="AN1164" s="1">
        <v>0</v>
      </c>
      <c r="AO1164" s="1">
        <v>2</v>
      </c>
      <c r="AP1164" s="1">
        <v>0</v>
      </c>
      <c r="AQ1164" s="1">
        <v>0</v>
      </c>
      <c r="AR1164" s="36">
        <v>1</v>
      </c>
      <c r="AS1164" s="36">
        <v>1</v>
      </c>
      <c r="AT1164" s="36">
        <v>1</v>
      </c>
      <c r="AU1164" s="36">
        <v>6</v>
      </c>
    </row>
    <row r="1165" spans="1:47">
      <c r="A1165" s="49">
        <v>41914.75</v>
      </c>
      <c r="B1165" s="36" t="s">
        <v>94</v>
      </c>
      <c r="C1165" s="36" t="s">
        <v>101</v>
      </c>
      <c r="D1165" s="36" t="s">
        <v>240</v>
      </c>
      <c r="E1165" s="36" t="s">
        <v>102</v>
      </c>
      <c r="F1165" s="36" t="s">
        <v>659</v>
      </c>
      <c r="G1165" s="36">
        <v>3</v>
      </c>
      <c r="H1165" s="36">
        <v>38.39</v>
      </c>
      <c r="I1165" s="36">
        <v>15.32</v>
      </c>
      <c r="J1165" s="36">
        <v>9.01</v>
      </c>
      <c r="K1165" s="36">
        <v>1469</v>
      </c>
      <c r="L1165" s="36">
        <v>0</v>
      </c>
      <c r="M1165" s="36">
        <v>0</v>
      </c>
      <c r="N1165" s="36">
        <v>1469</v>
      </c>
      <c r="O1165" s="36">
        <v>25</v>
      </c>
      <c r="P1165" s="36">
        <v>1.7</v>
      </c>
      <c r="Q1165" s="36">
        <v>629</v>
      </c>
      <c r="R1165" s="36">
        <v>618</v>
      </c>
      <c r="S1165" s="36">
        <v>0</v>
      </c>
      <c r="T1165" s="36">
        <v>0</v>
      </c>
      <c r="U1165" s="36">
        <v>98.25</v>
      </c>
      <c r="V1165" s="36">
        <v>96.58</v>
      </c>
      <c r="W1165" s="36">
        <v>618</v>
      </c>
      <c r="X1165" s="36">
        <v>34</v>
      </c>
      <c r="Y1165" s="36">
        <v>5.53</v>
      </c>
      <c r="Z1165" s="36">
        <v>136</v>
      </c>
      <c r="AA1165" s="36">
        <v>134</v>
      </c>
      <c r="AB1165" s="36">
        <v>98.53</v>
      </c>
      <c r="AC1165" s="36">
        <v>132</v>
      </c>
      <c r="AD1165" s="36">
        <v>131</v>
      </c>
      <c r="AE1165" s="36">
        <v>99.24</v>
      </c>
      <c r="AF1165" s="36">
        <v>7.46</v>
      </c>
      <c r="AG1165" s="36">
        <v>1.3</v>
      </c>
      <c r="AH1165" s="36">
        <v>82.75</v>
      </c>
      <c r="AI1165" s="36">
        <v>17.440000000000001</v>
      </c>
      <c r="AJ1165" s="46">
        <f t="shared" ca="1" si="19"/>
        <v>2</v>
      </c>
      <c r="AK1165" s="47">
        <v>5.5284552845528454</v>
      </c>
      <c r="AL1165" s="48">
        <v>21.511800000000012</v>
      </c>
      <c r="AM1165" s="1">
        <v>1</v>
      </c>
      <c r="AN1165" s="1">
        <v>0</v>
      </c>
      <c r="AO1165" s="1">
        <v>3</v>
      </c>
      <c r="AP1165" s="1">
        <v>1</v>
      </c>
      <c r="AQ1165" s="1">
        <v>0</v>
      </c>
      <c r="AR1165" s="36">
        <v>1</v>
      </c>
      <c r="AS1165" s="36">
        <v>1</v>
      </c>
      <c r="AT1165" s="36">
        <v>2</v>
      </c>
      <c r="AU1165" s="36">
        <v>2</v>
      </c>
    </row>
    <row r="1166" spans="1:47">
      <c r="A1166" s="49">
        <v>41914.75</v>
      </c>
      <c r="B1166" s="36" t="s">
        <v>94</v>
      </c>
      <c r="C1166" s="36" t="s">
        <v>101</v>
      </c>
      <c r="D1166" s="36" t="s">
        <v>557</v>
      </c>
      <c r="E1166" s="36" t="s">
        <v>102</v>
      </c>
      <c r="F1166" s="36" t="s">
        <v>885</v>
      </c>
      <c r="G1166" s="36">
        <v>2</v>
      </c>
      <c r="H1166" s="36">
        <v>23</v>
      </c>
      <c r="I1166" s="36">
        <v>10.68</v>
      </c>
      <c r="J1166" s="36">
        <v>5.84</v>
      </c>
      <c r="K1166" s="36">
        <v>998</v>
      </c>
      <c r="L1166" s="36">
        <v>0</v>
      </c>
      <c r="M1166" s="36">
        <v>0</v>
      </c>
      <c r="N1166" s="36">
        <v>998</v>
      </c>
      <c r="O1166" s="36">
        <v>7</v>
      </c>
      <c r="P1166" s="36">
        <v>0.7</v>
      </c>
      <c r="Q1166" s="36">
        <v>496</v>
      </c>
      <c r="R1166" s="36">
        <v>488</v>
      </c>
      <c r="S1166" s="36">
        <v>0</v>
      </c>
      <c r="T1166" s="36">
        <v>0</v>
      </c>
      <c r="U1166" s="36">
        <v>98.39</v>
      </c>
      <c r="V1166" s="36">
        <v>97.7</v>
      </c>
      <c r="W1166" s="36">
        <v>488</v>
      </c>
      <c r="X1166" s="36">
        <v>11</v>
      </c>
      <c r="Y1166" s="36">
        <v>2.31</v>
      </c>
      <c r="Z1166" s="36">
        <v>221</v>
      </c>
      <c r="AA1166" s="36">
        <v>220.01</v>
      </c>
      <c r="AB1166" s="36">
        <v>99.55</v>
      </c>
      <c r="AC1166" s="36">
        <v>212</v>
      </c>
      <c r="AD1166" s="36">
        <v>208.99</v>
      </c>
      <c r="AE1166" s="36">
        <v>98.58</v>
      </c>
      <c r="AF1166" s="36">
        <v>5.57</v>
      </c>
      <c r="AG1166" s="36">
        <v>1.711111</v>
      </c>
      <c r="AH1166" s="36">
        <v>95.29</v>
      </c>
      <c r="AI1166" s="36">
        <v>30.74</v>
      </c>
      <c r="AJ1166" s="46">
        <f t="shared" ca="1" si="19"/>
        <v>2</v>
      </c>
      <c r="AK1166" s="47">
        <v>2.3061763595957898</v>
      </c>
      <c r="AL1166" s="48">
        <v>11.407999999999985</v>
      </c>
      <c r="AM1166" s="1">
        <v>0</v>
      </c>
      <c r="AN1166" s="1">
        <v>0</v>
      </c>
      <c r="AO1166" s="1">
        <v>2</v>
      </c>
      <c r="AP1166" s="1">
        <v>0</v>
      </c>
      <c r="AQ1166" s="1">
        <v>0</v>
      </c>
      <c r="AR1166" s="36">
        <v>1</v>
      </c>
      <c r="AS1166" s="36">
        <v>1</v>
      </c>
      <c r="AT1166" s="36">
        <v>2</v>
      </c>
      <c r="AU1166" s="36">
        <v>3</v>
      </c>
    </row>
    <row r="1167" spans="1:47">
      <c r="A1167" s="49">
        <v>41914.75</v>
      </c>
      <c r="B1167" s="36" t="s">
        <v>94</v>
      </c>
      <c r="C1167" s="36" t="s">
        <v>101</v>
      </c>
      <c r="D1167" s="36" t="s">
        <v>241</v>
      </c>
      <c r="E1167" s="36" t="s">
        <v>102</v>
      </c>
      <c r="F1167" s="36" t="s">
        <v>242</v>
      </c>
      <c r="G1167" s="36">
        <v>2</v>
      </c>
      <c r="H1167" s="36">
        <v>23</v>
      </c>
      <c r="I1167" s="36">
        <v>10.97</v>
      </c>
      <c r="J1167" s="36">
        <v>5.84</v>
      </c>
      <c r="K1167" s="36">
        <v>714</v>
      </c>
      <c r="L1167" s="36">
        <v>0</v>
      </c>
      <c r="M1167" s="36">
        <v>0</v>
      </c>
      <c r="N1167" s="36">
        <v>714</v>
      </c>
      <c r="O1167" s="36">
        <v>6</v>
      </c>
      <c r="P1167" s="36">
        <v>0.84</v>
      </c>
      <c r="Q1167" s="36">
        <v>321</v>
      </c>
      <c r="R1167" s="36">
        <v>313</v>
      </c>
      <c r="S1167" s="36">
        <v>2</v>
      </c>
      <c r="T1167" s="36">
        <v>0.62305299999999997</v>
      </c>
      <c r="U1167" s="36">
        <v>97.51</v>
      </c>
      <c r="V1167" s="36">
        <v>96.69</v>
      </c>
      <c r="W1167" s="36">
        <v>313</v>
      </c>
      <c r="X1167" s="36">
        <v>7</v>
      </c>
      <c r="Y1167" s="36">
        <v>2.15</v>
      </c>
      <c r="Z1167" s="36">
        <v>249</v>
      </c>
      <c r="AA1167" s="36">
        <v>242</v>
      </c>
      <c r="AB1167" s="36">
        <v>97.19</v>
      </c>
      <c r="AC1167" s="36">
        <v>255</v>
      </c>
      <c r="AD1167" s="36">
        <v>254.01</v>
      </c>
      <c r="AE1167" s="36">
        <v>99.61</v>
      </c>
      <c r="AF1167" s="36">
        <v>5.56</v>
      </c>
      <c r="AG1167" s="36">
        <v>1.6277779999999999</v>
      </c>
      <c r="AH1167" s="36">
        <v>95.19</v>
      </c>
      <c r="AI1167" s="36">
        <v>29.27</v>
      </c>
      <c r="AJ1167" s="46">
        <f t="shared" ca="1" si="19"/>
        <v>2</v>
      </c>
      <c r="AK1167" s="47">
        <v>2.1537798836958864</v>
      </c>
      <c r="AL1167" s="48">
        <v>10.625100000000007</v>
      </c>
      <c r="AM1167" s="1">
        <v>0</v>
      </c>
      <c r="AN1167" s="1">
        <v>0</v>
      </c>
      <c r="AO1167" s="1">
        <v>2</v>
      </c>
      <c r="AP1167" s="1">
        <v>3</v>
      </c>
      <c r="AQ1167" s="1">
        <v>0</v>
      </c>
      <c r="AR1167" s="36">
        <v>1</v>
      </c>
      <c r="AS1167" s="36">
        <v>1</v>
      </c>
      <c r="AT1167" s="36">
        <v>7</v>
      </c>
      <c r="AU1167" s="36">
        <v>6</v>
      </c>
    </row>
    <row r="1168" spans="1:47">
      <c r="A1168" s="49">
        <v>41914.75</v>
      </c>
      <c r="B1168" s="36" t="s">
        <v>94</v>
      </c>
      <c r="C1168" s="36" t="s">
        <v>101</v>
      </c>
      <c r="D1168" s="36" t="s">
        <v>241</v>
      </c>
      <c r="E1168" s="36" t="s">
        <v>102</v>
      </c>
      <c r="F1168" s="36" t="s">
        <v>467</v>
      </c>
      <c r="G1168" s="36">
        <v>2</v>
      </c>
      <c r="H1168" s="36">
        <v>23</v>
      </c>
      <c r="I1168" s="36">
        <v>10.92</v>
      </c>
      <c r="J1168" s="36">
        <v>5.84</v>
      </c>
      <c r="K1168" s="36">
        <v>898</v>
      </c>
      <c r="L1168" s="36">
        <v>0</v>
      </c>
      <c r="M1168" s="36">
        <v>0</v>
      </c>
      <c r="N1168" s="36">
        <v>898</v>
      </c>
      <c r="O1168" s="36">
        <v>9</v>
      </c>
      <c r="P1168" s="36">
        <v>1</v>
      </c>
      <c r="Q1168" s="36">
        <v>418</v>
      </c>
      <c r="R1168" s="36">
        <v>399</v>
      </c>
      <c r="S1168" s="36">
        <v>0</v>
      </c>
      <c r="T1168" s="36">
        <v>0</v>
      </c>
      <c r="U1168" s="36">
        <v>95.45</v>
      </c>
      <c r="V1168" s="36">
        <v>94.5</v>
      </c>
      <c r="W1168" s="36">
        <v>399</v>
      </c>
      <c r="X1168" s="36">
        <v>9</v>
      </c>
      <c r="Y1168" s="36">
        <v>2.4900000000000002</v>
      </c>
      <c r="Z1168" s="36">
        <v>474</v>
      </c>
      <c r="AA1168" s="36">
        <v>474</v>
      </c>
      <c r="AB1168" s="36">
        <v>100</v>
      </c>
      <c r="AC1168" s="36">
        <v>440</v>
      </c>
      <c r="AD1168" s="36">
        <v>437.01</v>
      </c>
      <c r="AE1168" s="36">
        <v>99.32</v>
      </c>
      <c r="AF1168" s="36">
        <v>5.16</v>
      </c>
      <c r="AG1168" s="36">
        <v>0.80555560000000004</v>
      </c>
      <c r="AH1168" s="36">
        <v>88.34</v>
      </c>
      <c r="AI1168" s="36">
        <v>15.61</v>
      </c>
      <c r="AJ1168" s="46">
        <f t="shared" ca="1" si="19"/>
        <v>2</v>
      </c>
      <c r="AK1168" s="47">
        <v>2.4861191679787851</v>
      </c>
      <c r="AL1168" s="48">
        <v>22.99</v>
      </c>
      <c r="AM1168" s="1">
        <v>0</v>
      </c>
      <c r="AN1168" s="1">
        <v>1</v>
      </c>
      <c r="AO1168" s="1">
        <v>3</v>
      </c>
      <c r="AP1168" s="1">
        <v>3</v>
      </c>
      <c r="AQ1168" s="1">
        <v>5</v>
      </c>
      <c r="AR1168" s="36">
        <v>1</v>
      </c>
      <c r="AS1168" s="36">
        <v>1</v>
      </c>
      <c r="AT1168" s="36">
        <v>6</v>
      </c>
      <c r="AU1168" s="36">
        <v>7</v>
      </c>
    </row>
    <row r="1169" spans="1:47">
      <c r="A1169" s="49">
        <v>41914.75</v>
      </c>
      <c r="B1169" s="36" t="s">
        <v>94</v>
      </c>
      <c r="C1169" s="36" t="s">
        <v>101</v>
      </c>
      <c r="D1169" s="36" t="s">
        <v>241</v>
      </c>
      <c r="E1169" s="36" t="s">
        <v>102</v>
      </c>
      <c r="F1169" s="36" t="s">
        <v>346</v>
      </c>
      <c r="G1169" s="36">
        <v>4</v>
      </c>
      <c r="H1169" s="36">
        <v>55</v>
      </c>
      <c r="I1169" s="36">
        <v>22.62</v>
      </c>
      <c r="J1169" s="36">
        <v>15.76</v>
      </c>
      <c r="K1169" s="36">
        <v>1201</v>
      </c>
      <c r="L1169" s="36">
        <v>0</v>
      </c>
      <c r="M1169" s="36">
        <v>0</v>
      </c>
      <c r="N1169" s="36">
        <v>1201</v>
      </c>
      <c r="O1169" s="36">
        <v>11</v>
      </c>
      <c r="P1169" s="36">
        <v>0.92</v>
      </c>
      <c r="Q1169" s="36">
        <v>590</v>
      </c>
      <c r="R1169" s="36">
        <v>575</v>
      </c>
      <c r="S1169" s="36">
        <v>0</v>
      </c>
      <c r="T1169" s="36">
        <v>0</v>
      </c>
      <c r="U1169" s="36">
        <v>97.46</v>
      </c>
      <c r="V1169" s="36">
        <v>96.56</v>
      </c>
      <c r="W1169" s="36">
        <v>575</v>
      </c>
      <c r="X1169" s="36">
        <v>22</v>
      </c>
      <c r="Y1169" s="36">
        <v>3.67</v>
      </c>
      <c r="Z1169" s="36">
        <v>484</v>
      </c>
      <c r="AA1169" s="36">
        <v>482.02</v>
      </c>
      <c r="AB1169" s="36">
        <v>99.59</v>
      </c>
      <c r="AC1169" s="36">
        <v>513</v>
      </c>
      <c r="AD1169" s="36">
        <v>507</v>
      </c>
      <c r="AE1169" s="36">
        <v>98.83</v>
      </c>
      <c r="AF1169" s="36">
        <v>8.1</v>
      </c>
      <c r="AG1169" s="36">
        <v>0.65</v>
      </c>
      <c r="AH1169" s="36">
        <v>51.4</v>
      </c>
      <c r="AI1169" s="36">
        <v>8.02</v>
      </c>
      <c r="AJ1169" s="46">
        <f t="shared" ca="1" si="19"/>
        <v>2</v>
      </c>
      <c r="AK1169" s="47">
        <v>3.6667888929630985</v>
      </c>
      <c r="AL1169" s="48">
        <v>20.295999999999985</v>
      </c>
      <c r="AM1169" s="1">
        <v>0</v>
      </c>
      <c r="AN1169" s="1">
        <v>0</v>
      </c>
      <c r="AO1169" s="1">
        <v>2</v>
      </c>
      <c r="AP1169" s="1">
        <v>0</v>
      </c>
      <c r="AQ1169" s="1">
        <v>0</v>
      </c>
      <c r="AR1169" s="36">
        <v>1</v>
      </c>
      <c r="AS1169" s="36">
        <v>1</v>
      </c>
      <c r="AT1169" s="36">
        <v>5</v>
      </c>
      <c r="AU1169" s="36">
        <v>7</v>
      </c>
    </row>
    <row r="1170" spans="1:47">
      <c r="A1170" s="49">
        <v>41914.75</v>
      </c>
      <c r="B1170" s="36" t="s">
        <v>94</v>
      </c>
      <c r="C1170" s="36" t="s">
        <v>101</v>
      </c>
      <c r="D1170" s="36" t="s">
        <v>201</v>
      </c>
      <c r="E1170" s="36" t="s">
        <v>102</v>
      </c>
      <c r="F1170" s="36" t="s">
        <v>1107</v>
      </c>
      <c r="G1170" s="36">
        <v>2</v>
      </c>
      <c r="H1170" s="36">
        <v>23</v>
      </c>
      <c r="I1170" s="36">
        <v>10</v>
      </c>
      <c r="J1170" s="36">
        <v>5.08</v>
      </c>
      <c r="K1170" s="36">
        <v>1132</v>
      </c>
      <c r="L1170" s="36">
        <v>0</v>
      </c>
      <c r="M1170" s="36">
        <v>0</v>
      </c>
      <c r="N1170" s="36">
        <v>1132</v>
      </c>
      <c r="O1170" s="36">
        <v>10</v>
      </c>
      <c r="P1170" s="36">
        <v>0.88</v>
      </c>
      <c r="Q1170" s="36">
        <v>496</v>
      </c>
      <c r="R1170" s="36">
        <v>490</v>
      </c>
      <c r="S1170" s="36">
        <v>0</v>
      </c>
      <c r="T1170" s="36">
        <v>0</v>
      </c>
      <c r="U1170" s="36">
        <v>98.79</v>
      </c>
      <c r="V1170" s="36">
        <v>97.92</v>
      </c>
      <c r="W1170" s="36">
        <v>490</v>
      </c>
      <c r="X1170" s="36">
        <v>11</v>
      </c>
      <c r="Y1170" s="36">
        <v>2.3199999999999998</v>
      </c>
      <c r="Z1170" s="36">
        <v>666</v>
      </c>
      <c r="AA1170" s="36">
        <v>665</v>
      </c>
      <c r="AB1170" s="36">
        <v>99.85</v>
      </c>
      <c r="AC1170" s="36">
        <v>652</v>
      </c>
      <c r="AD1170" s="36">
        <v>649.98</v>
      </c>
      <c r="AE1170" s="36">
        <v>99.69</v>
      </c>
      <c r="AF1170" s="36">
        <v>6.12</v>
      </c>
      <c r="AG1170" s="36">
        <v>4.0111109999999996</v>
      </c>
      <c r="AH1170" s="36">
        <v>120.31</v>
      </c>
      <c r="AI1170" s="36">
        <v>65.58</v>
      </c>
      <c r="AJ1170" s="46">
        <f t="shared" ca="1" si="19"/>
        <v>2</v>
      </c>
      <c r="AK1170" s="47">
        <v>2.3158869847151458</v>
      </c>
      <c r="AL1170" s="48">
        <v>10.316799999999992</v>
      </c>
      <c r="AM1170" s="1">
        <v>0</v>
      </c>
      <c r="AN1170" s="1">
        <v>0</v>
      </c>
      <c r="AO1170" s="1">
        <v>2</v>
      </c>
      <c r="AP1170" s="1">
        <v>0</v>
      </c>
      <c r="AQ1170" s="1">
        <v>0</v>
      </c>
      <c r="AR1170" s="36">
        <v>1</v>
      </c>
      <c r="AS1170" s="36">
        <v>1</v>
      </c>
      <c r="AT1170" s="36">
        <v>2</v>
      </c>
      <c r="AU1170" s="36">
        <v>4</v>
      </c>
    </row>
    <row r="1171" spans="1:47">
      <c r="A1171" s="49">
        <v>41914.791666666664</v>
      </c>
      <c r="B1171" s="36" t="s">
        <v>94</v>
      </c>
      <c r="C1171" s="36" t="s">
        <v>100</v>
      </c>
      <c r="D1171" s="36" t="s">
        <v>792</v>
      </c>
      <c r="E1171" s="36" t="s">
        <v>102</v>
      </c>
      <c r="F1171" s="36" t="s">
        <v>803</v>
      </c>
      <c r="G1171" s="36">
        <v>2</v>
      </c>
      <c r="H1171" s="36">
        <v>23</v>
      </c>
      <c r="I1171" s="36">
        <v>10.06</v>
      </c>
      <c r="J1171" s="36">
        <v>5.08</v>
      </c>
      <c r="K1171" s="36">
        <v>2841</v>
      </c>
      <c r="L1171" s="36">
        <v>0</v>
      </c>
      <c r="M1171" s="36">
        <v>0</v>
      </c>
      <c r="N1171" s="36">
        <v>2841</v>
      </c>
      <c r="O1171" s="36">
        <v>24</v>
      </c>
      <c r="P1171" s="36">
        <v>0.84</v>
      </c>
      <c r="Q1171" s="36">
        <v>886</v>
      </c>
      <c r="R1171" s="36">
        <v>873</v>
      </c>
      <c r="S1171" s="36">
        <v>12</v>
      </c>
      <c r="T1171" s="36">
        <v>1.352875</v>
      </c>
      <c r="U1171" s="36">
        <v>98.53</v>
      </c>
      <c r="V1171" s="36">
        <v>97.7</v>
      </c>
      <c r="W1171" s="36">
        <v>873</v>
      </c>
      <c r="X1171" s="36">
        <v>10</v>
      </c>
      <c r="Y1171" s="36">
        <v>1.1100000000000001</v>
      </c>
      <c r="Z1171" s="36">
        <v>2332</v>
      </c>
      <c r="AA1171" s="36">
        <v>2304.9499999999998</v>
      </c>
      <c r="AB1171" s="36">
        <v>98.84</v>
      </c>
      <c r="AC1171" s="36">
        <v>2355</v>
      </c>
      <c r="AD1171" s="36">
        <v>2345.11</v>
      </c>
      <c r="AE1171" s="36">
        <v>99.58</v>
      </c>
      <c r="AF1171" s="36">
        <v>11</v>
      </c>
      <c r="AG1171" s="36">
        <v>9.194445</v>
      </c>
      <c r="AH1171" s="36">
        <v>216.37</v>
      </c>
      <c r="AI1171" s="36">
        <v>83.59</v>
      </c>
      <c r="AJ1171" s="46">
        <f t="shared" ca="1" si="19"/>
        <v>2</v>
      </c>
      <c r="AK1171" s="47">
        <v>1.0950983398309164</v>
      </c>
      <c r="AL1171" s="48">
        <v>20.377999999999975</v>
      </c>
      <c r="AM1171" s="1">
        <v>0</v>
      </c>
      <c r="AN1171" s="1">
        <v>0</v>
      </c>
      <c r="AO1171" s="1">
        <v>1</v>
      </c>
      <c r="AP1171" s="1">
        <v>0</v>
      </c>
      <c r="AQ1171" s="1">
        <v>1</v>
      </c>
      <c r="AR1171" s="36">
        <v>0</v>
      </c>
      <c r="AS1171" s="36">
        <v>1</v>
      </c>
      <c r="AT1171" s="36">
        <v>0</v>
      </c>
      <c r="AU1171" s="36">
        <v>7</v>
      </c>
    </row>
    <row r="1172" spans="1:47">
      <c r="A1172" s="49">
        <v>41914.791666666664</v>
      </c>
      <c r="B1172" s="36" t="s">
        <v>94</v>
      </c>
      <c r="C1172" s="36" t="s">
        <v>100</v>
      </c>
      <c r="D1172" s="36" t="s">
        <v>232</v>
      </c>
      <c r="E1172" s="36" t="s">
        <v>102</v>
      </c>
      <c r="F1172" s="36" t="s">
        <v>233</v>
      </c>
      <c r="G1172" s="36">
        <v>3</v>
      </c>
      <c r="H1172" s="36">
        <v>39</v>
      </c>
      <c r="I1172" s="36">
        <v>16.48</v>
      </c>
      <c r="J1172" s="36">
        <v>9.83</v>
      </c>
      <c r="K1172" s="36">
        <v>3765</v>
      </c>
      <c r="L1172" s="36">
        <v>0</v>
      </c>
      <c r="M1172" s="36">
        <v>0</v>
      </c>
      <c r="N1172" s="36">
        <v>3765</v>
      </c>
      <c r="O1172" s="36">
        <v>15</v>
      </c>
      <c r="P1172" s="36">
        <v>0.4</v>
      </c>
      <c r="Q1172" s="36">
        <v>1920</v>
      </c>
      <c r="R1172" s="36">
        <v>1853</v>
      </c>
      <c r="S1172" s="36">
        <v>60</v>
      </c>
      <c r="T1172" s="36">
        <v>3.125</v>
      </c>
      <c r="U1172" s="36">
        <v>96.51</v>
      </c>
      <c r="V1172" s="36">
        <v>96.12</v>
      </c>
      <c r="W1172" s="36">
        <v>1853</v>
      </c>
      <c r="X1172" s="36">
        <v>14</v>
      </c>
      <c r="Y1172" s="36">
        <v>0.81</v>
      </c>
      <c r="Z1172" s="36">
        <v>1128</v>
      </c>
      <c r="AA1172" s="36">
        <v>1099.01</v>
      </c>
      <c r="AB1172" s="36">
        <v>97.43</v>
      </c>
      <c r="AC1172" s="36">
        <v>988</v>
      </c>
      <c r="AD1172" s="36">
        <v>980.99</v>
      </c>
      <c r="AE1172" s="36">
        <v>99.29</v>
      </c>
      <c r="AF1172" s="36">
        <v>21.64</v>
      </c>
      <c r="AG1172" s="36">
        <v>17.86111</v>
      </c>
      <c r="AH1172" s="36">
        <v>220.23</v>
      </c>
      <c r="AI1172" s="36">
        <v>82.52</v>
      </c>
      <c r="AJ1172" s="46">
        <f t="shared" ca="1" si="19"/>
        <v>2</v>
      </c>
      <c r="AK1172" s="47">
        <v>0.80692572825046982</v>
      </c>
      <c r="AL1172" s="48">
        <v>74.49599999999991</v>
      </c>
      <c r="AM1172" s="1">
        <v>0</v>
      </c>
      <c r="AN1172" s="1">
        <v>0</v>
      </c>
      <c r="AO1172" s="1">
        <v>1</v>
      </c>
      <c r="AP1172" s="1">
        <v>0</v>
      </c>
      <c r="AQ1172" s="1">
        <v>2</v>
      </c>
      <c r="AR1172" s="36">
        <v>0</v>
      </c>
      <c r="AS1172" s="36">
        <v>1</v>
      </c>
      <c r="AT1172" s="36">
        <v>0</v>
      </c>
      <c r="AU1172" s="36">
        <v>7</v>
      </c>
    </row>
    <row r="1173" spans="1:47">
      <c r="A1173" s="49">
        <v>41914.791666666664</v>
      </c>
      <c r="B1173" s="36" t="s">
        <v>94</v>
      </c>
      <c r="C1173" s="36" t="s">
        <v>100</v>
      </c>
      <c r="D1173" s="36" t="s">
        <v>549</v>
      </c>
      <c r="E1173" s="36" t="s">
        <v>102</v>
      </c>
      <c r="F1173" s="36" t="s">
        <v>1596</v>
      </c>
      <c r="G1173" s="36">
        <v>4</v>
      </c>
      <c r="H1173" s="36">
        <v>55</v>
      </c>
      <c r="I1173" s="36">
        <v>22.73</v>
      </c>
      <c r="J1173" s="36">
        <v>15.76</v>
      </c>
      <c r="K1173" s="36">
        <v>2779</v>
      </c>
      <c r="L1173" s="36">
        <v>0</v>
      </c>
      <c r="M1173" s="36">
        <v>0</v>
      </c>
      <c r="N1173" s="36">
        <v>2779</v>
      </c>
      <c r="O1173" s="36">
        <v>15</v>
      </c>
      <c r="P1173" s="36">
        <v>0.54</v>
      </c>
      <c r="Q1173" s="36">
        <v>1201</v>
      </c>
      <c r="R1173" s="36">
        <v>1188</v>
      </c>
      <c r="S1173" s="36">
        <v>0</v>
      </c>
      <c r="T1173" s="36">
        <v>0</v>
      </c>
      <c r="U1173" s="36">
        <v>98.92</v>
      </c>
      <c r="V1173" s="36">
        <v>98.39</v>
      </c>
      <c r="W1173" s="36">
        <v>1188</v>
      </c>
      <c r="X1173" s="36">
        <v>24</v>
      </c>
      <c r="Y1173" s="36">
        <v>2.0099999999999998</v>
      </c>
      <c r="Z1173" s="36">
        <v>1066</v>
      </c>
      <c r="AA1173" s="36">
        <v>1050.97</v>
      </c>
      <c r="AB1173" s="36">
        <v>98.59</v>
      </c>
      <c r="AC1173" s="36">
        <v>1065</v>
      </c>
      <c r="AD1173" s="36">
        <v>1055.95</v>
      </c>
      <c r="AE1173" s="36">
        <v>99.15</v>
      </c>
      <c r="AF1173" s="36">
        <v>13.76</v>
      </c>
      <c r="AG1173" s="36">
        <v>11.022220000000001</v>
      </c>
      <c r="AH1173" s="36">
        <v>87.28</v>
      </c>
      <c r="AI1173" s="36">
        <v>80.13</v>
      </c>
      <c r="AJ1173" s="46">
        <f t="shared" ca="1" si="19"/>
        <v>2</v>
      </c>
      <c r="AK1173" s="47">
        <v>2.0117688477593929</v>
      </c>
      <c r="AL1173" s="48">
        <v>19.336099999999991</v>
      </c>
      <c r="AM1173" s="1">
        <v>0</v>
      </c>
      <c r="AN1173" s="1">
        <v>0</v>
      </c>
      <c r="AO1173" s="1">
        <v>1</v>
      </c>
      <c r="AP1173" s="1">
        <v>0</v>
      </c>
      <c r="AQ1173" s="1">
        <v>0</v>
      </c>
      <c r="AR1173" s="36">
        <v>1</v>
      </c>
      <c r="AS1173" s="36">
        <v>0</v>
      </c>
      <c r="AT1173" s="36">
        <v>1</v>
      </c>
      <c r="AU1173" s="36">
        <v>0</v>
      </c>
    </row>
    <row r="1174" spans="1:47">
      <c r="A1174" s="49">
        <v>41914.791666666664</v>
      </c>
      <c r="B1174" s="36" t="s">
        <v>94</v>
      </c>
      <c r="C1174" s="36" t="s">
        <v>100</v>
      </c>
      <c r="D1174" s="36" t="s">
        <v>354</v>
      </c>
      <c r="E1174" s="36" t="s">
        <v>102</v>
      </c>
      <c r="F1174" s="36" t="s">
        <v>355</v>
      </c>
      <c r="G1174" s="36">
        <v>3</v>
      </c>
      <c r="H1174" s="36">
        <v>47</v>
      </c>
      <c r="I1174" s="36">
        <v>14.17</v>
      </c>
      <c r="J1174" s="36">
        <v>8.1999999999999993</v>
      </c>
      <c r="K1174" s="36">
        <v>1610</v>
      </c>
      <c r="L1174" s="36">
        <v>0</v>
      </c>
      <c r="M1174" s="36">
        <v>0</v>
      </c>
      <c r="N1174" s="36">
        <v>1610</v>
      </c>
      <c r="O1174" s="36">
        <v>13</v>
      </c>
      <c r="P1174" s="36">
        <v>0.81</v>
      </c>
      <c r="Q1174" s="36">
        <v>265</v>
      </c>
      <c r="R1174" s="36">
        <v>257</v>
      </c>
      <c r="S1174" s="36">
        <v>0</v>
      </c>
      <c r="T1174" s="36">
        <v>0</v>
      </c>
      <c r="U1174" s="36">
        <v>96.98</v>
      </c>
      <c r="V1174" s="36">
        <v>96.19</v>
      </c>
      <c r="W1174" s="36">
        <v>257</v>
      </c>
      <c r="X1174" s="36">
        <v>1</v>
      </c>
      <c r="Y1174" s="36">
        <v>0.39</v>
      </c>
      <c r="Z1174" s="36">
        <v>119</v>
      </c>
      <c r="AA1174" s="36">
        <v>114</v>
      </c>
      <c r="AB1174" s="36">
        <v>95.8</v>
      </c>
      <c r="AC1174" s="36">
        <v>120</v>
      </c>
      <c r="AD1174" s="36">
        <v>112</v>
      </c>
      <c r="AE1174" s="36">
        <v>93.33</v>
      </c>
      <c r="AF1174" s="36">
        <v>2.2599999999999998</v>
      </c>
      <c r="AG1174" s="36">
        <v>1.111111E-2</v>
      </c>
      <c r="AH1174" s="36">
        <v>27.51</v>
      </c>
      <c r="AI1174" s="36">
        <v>0.49</v>
      </c>
      <c r="AJ1174" s="46">
        <f t="shared" ca="1" si="19"/>
        <v>2</v>
      </c>
      <c r="AK1174" s="47">
        <v>0.39215686274509803</v>
      </c>
      <c r="AL1174" s="48">
        <v>10.096500000000006</v>
      </c>
      <c r="AM1174" s="1">
        <v>0</v>
      </c>
      <c r="AN1174" s="1">
        <v>0</v>
      </c>
      <c r="AO1174" s="1">
        <v>1</v>
      </c>
      <c r="AP1174" s="1">
        <v>0</v>
      </c>
      <c r="AQ1174" s="1">
        <v>0</v>
      </c>
      <c r="AR1174" s="36">
        <v>0</v>
      </c>
      <c r="AS1174" s="36">
        <v>1</v>
      </c>
      <c r="AT1174" s="36">
        <v>0</v>
      </c>
      <c r="AU1174" s="36">
        <v>2</v>
      </c>
    </row>
    <row r="1175" spans="1:47">
      <c r="A1175" s="49">
        <v>41914.791666666664</v>
      </c>
      <c r="B1175" s="36" t="s">
        <v>94</v>
      </c>
      <c r="C1175" s="36" t="s">
        <v>100</v>
      </c>
      <c r="D1175" s="36" t="s">
        <v>1597</v>
      </c>
      <c r="E1175" s="36" t="s">
        <v>102</v>
      </c>
      <c r="F1175" s="36" t="s">
        <v>1598</v>
      </c>
      <c r="G1175" s="36">
        <v>2</v>
      </c>
      <c r="H1175" s="36">
        <v>23</v>
      </c>
      <c r="I1175" s="36">
        <v>9.49</v>
      </c>
      <c r="J1175" s="36">
        <v>4.34</v>
      </c>
      <c r="K1175" s="36">
        <v>784</v>
      </c>
      <c r="L1175" s="36">
        <v>0</v>
      </c>
      <c r="M1175" s="36">
        <v>0</v>
      </c>
      <c r="N1175" s="36">
        <v>784</v>
      </c>
      <c r="O1175" s="36">
        <v>2</v>
      </c>
      <c r="P1175" s="36">
        <v>0.26</v>
      </c>
      <c r="Q1175" s="36">
        <v>395</v>
      </c>
      <c r="R1175" s="36">
        <v>395</v>
      </c>
      <c r="S1175" s="36">
        <v>0</v>
      </c>
      <c r="T1175" s="36">
        <v>0</v>
      </c>
      <c r="U1175" s="36">
        <v>100</v>
      </c>
      <c r="V1175" s="36">
        <v>99.74</v>
      </c>
      <c r="W1175" s="36">
        <v>395</v>
      </c>
      <c r="X1175" s="36">
        <v>8</v>
      </c>
      <c r="Y1175" s="36">
        <v>2.0099999999999998</v>
      </c>
      <c r="Z1175" s="36">
        <v>2380</v>
      </c>
      <c r="AA1175" s="36">
        <v>2378.1</v>
      </c>
      <c r="AB1175" s="36">
        <v>99.92</v>
      </c>
      <c r="AC1175" s="36">
        <v>2387</v>
      </c>
      <c r="AD1175" s="36">
        <v>2381.0300000000002</v>
      </c>
      <c r="AE1175" s="36">
        <v>99.75</v>
      </c>
      <c r="AF1175" s="36">
        <v>5.97</v>
      </c>
      <c r="AG1175" s="36">
        <v>5.75</v>
      </c>
      <c r="AH1175" s="36">
        <v>137.44999999999999</v>
      </c>
      <c r="AI1175" s="36">
        <v>96.28</v>
      </c>
      <c r="AJ1175" s="46">
        <f t="shared" ca="1" si="19"/>
        <v>2</v>
      </c>
      <c r="AK1175" s="47">
        <v>2.0104038398713326</v>
      </c>
      <c r="AL1175" s="48">
        <v>1.0270000000000201</v>
      </c>
      <c r="AM1175" s="1">
        <v>0</v>
      </c>
      <c r="AN1175" s="1">
        <v>0</v>
      </c>
      <c r="AO1175" s="1">
        <v>1</v>
      </c>
      <c r="AP1175" s="1">
        <v>0</v>
      </c>
      <c r="AQ1175" s="1">
        <v>0</v>
      </c>
      <c r="AR1175" s="36">
        <v>1</v>
      </c>
      <c r="AS1175" s="36">
        <v>0</v>
      </c>
      <c r="AT1175" s="36">
        <v>1</v>
      </c>
      <c r="AU1175" s="36">
        <v>0</v>
      </c>
    </row>
    <row r="1176" spans="1:47">
      <c r="A1176" s="49">
        <v>41914.791666666664</v>
      </c>
      <c r="B1176" s="36" t="s">
        <v>94</v>
      </c>
      <c r="C1176" s="36" t="s">
        <v>100</v>
      </c>
      <c r="D1176" s="36" t="s">
        <v>283</v>
      </c>
      <c r="E1176" s="36" t="s">
        <v>102</v>
      </c>
      <c r="F1176" s="36" t="s">
        <v>341</v>
      </c>
      <c r="G1176" s="36">
        <v>2</v>
      </c>
      <c r="H1176" s="36">
        <v>23</v>
      </c>
      <c r="I1176" s="36">
        <v>10.74</v>
      </c>
      <c r="J1176" s="36">
        <v>5.84</v>
      </c>
      <c r="K1176" s="36">
        <v>878</v>
      </c>
      <c r="L1176" s="36">
        <v>0</v>
      </c>
      <c r="M1176" s="36">
        <v>0</v>
      </c>
      <c r="N1176" s="36">
        <v>878</v>
      </c>
      <c r="O1176" s="36">
        <v>15</v>
      </c>
      <c r="P1176" s="36">
        <v>1.71</v>
      </c>
      <c r="Q1176" s="36">
        <v>384</v>
      </c>
      <c r="R1176" s="36">
        <v>379</v>
      </c>
      <c r="S1176" s="36">
        <v>0</v>
      </c>
      <c r="T1176" s="36">
        <v>0</v>
      </c>
      <c r="U1176" s="36">
        <v>98.7</v>
      </c>
      <c r="V1176" s="36">
        <v>97.01</v>
      </c>
      <c r="W1176" s="36">
        <v>379</v>
      </c>
      <c r="X1176" s="36">
        <v>7</v>
      </c>
      <c r="Y1176" s="36">
        <v>1.92</v>
      </c>
      <c r="Z1176" s="36">
        <v>893</v>
      </c>
      <c r="AA1176" s="36">
        <v>881.03</v>
      </c>
      <c r="AB1176" s="36">
        <v>98.66</v>
      </c>
      <c r="AC1176" s="36">
        <v>873</v>
      </c>
      <c r="AD1176" s="36">
        <v>866.02</v>
      </c>
      <c r="AE1176" s="36">
        <v>99.2</v>
      </c>
      <c r="AF1176" s="36">
        <v>5.57</v>
      </c>
      <c r="AG1176" s="36">
        <v>3.2111109999999998</v>
      </c>
      <c r="AH1176" s="36">
        <v>95.29</v>
      </c>
      <c r="AI1176" s="36">
        <v>57.68</v>
      </c>
      <c r="AJ1176" s="46">
        <f t="shared" ca="1" si="19"/>
        <v>2</v>
      </c>
      <c r="AK1176" s="47">
        <v>1.9231297563119865</v>
      </c>
      <c r="AL1176" s="48">
        <v>11.481599999999981</v>
      </c>
      <c r="AM1176" s="1">
        <v>0</v>
      </c>
      <c r="AN1176" s="1">
        <v>0</v>
      </c>
      <c r="AO1176" s="1">
        <v>1</v>
      </c>
      <c r="AP1176" s="1">
        <v>0</v>
      </c>
      <c r="AQ1176" s="1">
        <v>0</v>
      </c>
      <c r="AR1176" s="36">
        <v>0</v>
      </c>
      <c r="AS1176" s="36">
        <v>1</v>
      </c>
      <c r="AT1176" s="36">
        <v>2</v>
      </c>
      <c r="AU1176" s="36">
        <v>6</v>
      </c>
    </row>
    <row r="1177" spans="1:47">
      <c r="A1177" s="49">
        <v>41914.791666666664</v>
      </c>
      <c r="B1177" s="36" t="s">
        <v>94</v>
      </c>
      <c r="C1177" s="36" t="s">
        <v>101</v>
      </c>
      <c r="D1177" s="36" t="s">
        <v>443</v>
      </c>
      <c r="E1177" s="36" t="s">
        <v>102</v>
      </c>
      <c r="F1177" s="36" t="s">
        <v>444</v>
      </c>
      <c r="G1177" s="36">
        <v>2</v>
      </c>
      <c r="H1177" s="36">
        <v>23</v>
      </c>
      <c r="I1177" s="36">
        <v>10.8</v>
      </c>
      <c r="J1177" s="36">
        <v>5.84</v>
      </c>
      <c r="K1177" s="36">
        <v>651</v>
      </c>
      <c r="L1177" s="36">
        <v>0</v>
      </c>
      <c r="M1177" s="36">
        <v>0</v>
      </c>
      <c r="N1177" s="36">
        <v>651</v>
      </c>
      <c r="O1177" s="36">
        <v>11</v>
      </c>
      <c r="P1177" s="36">
        <v>1.69</v>
      </c>
      <c r="Q1177" s="36">
        <v>313</v>
      </c>
      <c r="R1177" s="36">
        <v>305</v>
      </c>
      <c r="S1177" s="36">
        <v>0</v>
      </c>
      <c r="T1177" s="36">
        <v>0</v>
      </c>
      <c r="U1177" s="36">
        <v>97.44</v>
      </c>
      <c r="V1177" s="36">
        <v>95.79</v>
      </c>
      <c r="W1177" s="36">
        <v>305</v>
      </c>
      <c r="X1177" s="36">
        <v>11</v>
      </c>
      <c r="Y1177" s="36">
        <v>3.64</v>
      </c>
      <c r="Z1177" s="36">
        <v>29</v>
      </c>
      <c r="AA1177" s="36">
        <v>26</v>
      </c>
      <c r="AB1177" s="36">
        <v>89.66</v>
      </c>
      <c r="AC1177" s="36">
        <v>33</v>
      </c>
      <c r="AD1177" s="36">
        <v>23</v>
      </c>
      <c r="AE1177" s="36">
        <v>69.7</v>
      </c>
      <c r="AF1177" s="36">
        <v>3.03</v>
      </c>
      <c r="AG1177" s="36">
        <v>0.2055556</v>
      </c>
      <c r="AH1177" s="36">
        <v>51.92</v>
      </c>
      <c r="AI1177" s="36">
        <v>6.78</v>
      </c>
      <c r="AJ1177" s="46">
        <f t="shared" ca="1" si="19"/>
        <v>2</v>
      </c>
      <c r="AK1177" s="47">
        <v>3.6423841059602649</v>
      </c>
      <c r="AL1177" s="48">
        <v>13.177299999999979</v>
      </c>
      <c r="AM1177" s="1">
        <v>0</v>
      </c>
      <c r="AN1177" s="1">
        <v>0</v>
      </c>
      <c r="AO1177" s="1">
        <v>2</v>
      </c>
      <c r="AP1177" s="1">
        <v>2</v>
      </c>
      <c r="AQ1177" s="1">
        <v>0</v>
      </c>
      <c r="AR1177" s="36">
        <v>1</v>
      </c>
      <c r="AS1177" s="36">
        <v>1</v>
      </c>
      <c r="AT1177" s="36">
        <v>4</v>
      </c>
      <c r="AU1177" s="36">
        <v>3</v>
      </c>
    </row>
    <row r="1178" spans="1:47">
      <c r="A1178" s="49">
        <v>41914.791666666664</v>
      </c>
      <c r="B1178" s="36" t="s">
        <v>94</v>
      </c>
      <c r="C1178" s="36" t="s">
        <v>101</v>
      </c>
      <c r="D1178" s="36" t="s">
        <v>443</v>
      </c>
      <c r="E1178" s="36" t="s">
        <v>102</v>
      </c>
      <c r="F1178" s="36" t="s">
        <v>448</v>
      </c>
      <c r="G1178" s="36">
        <v>2</v>
      </c>
      <c r="H1178" s="36">
        <v>23</v>
      </c>
      <c r="I1178" s="36">
        <v>10.72</v>
      </c>
      <c r="J1178" s="36">
        <v>5.84</v>
      </c>
      <c r="K1178" s="36">
        <v>470</v>
      </c>
      <c r="L1178" s="36">
        <v>0</v>
      </c>
      <c r="M1178" s="36">
        <v>0</v>
      </c>
      <c r="N1178" s="36">
        <v>470</v>
      </c>
      <c r="O1178" s="36">
        <v>16</v>
      </c>
      <c r="P1178" s="36">
        <v>3.4</v>
      </c>
      <c r="Q1178" s="36">
        <v>150</v>
      </c>
      <c r="R1178" s="36">
        <v>147</v>
      </c>
      <c r="S1178" s="36">
        <v>0</v>
      </c>
      <c r="T1178" s="36">
        <v>0</v>
      </c>
      <c r="U1178" s="36">
        <v>98</v>
      </c>
      <c r="V1178" s="36">
        <v>94.67</v>
      </c>
      <c r="W1178" s="36">
        <v>147</v>
      </c>
      <c r="X1178" s="36">
        <v>9</v>
      </c>
      <c r="Y1178" s="36">
        <v>6.43</v>
      </c>
      <c r="Z1178" s="36">
        <v>28</v>
      </c>
      <c r="AA1178" s="36">
        <v>28</v>
      </c>
      <c r="AB1178" s="36">
        <v>100</v>
      </c>
      <c r="AC1178" s="36">
        <v>21</v>
      </c>
      <c r="AD1178" s="36">
        <v>21</v>
      </c>
      <c r="AE1178" s="36">
        <v>100</v>
      </c>
      <c r="AF1178" s="36">
        <v>2.48</v>
      </c>
      <c r="AG1178" s="36">
        <v>0.1055556</v>
      </c>
      <c r="AH1178" s="36">
        <v>42.41</v>
      </c>
      <c r="AI1178" s="36">
        <v>4.26</v>
      </c>
      <c r="AJ1178" s="46">
        <f t="shared" ca="1" si="19"/>
        <v>2</v>
      </c>
      <c r="AK1178" s="47">
        <v>6.4285714285714279</v>
      </c>
      <c r="AL1178" s="48">
        <v>7.9949999999999974</v>
      </c>
      <c r="AM1178" s="1">
        <v>1</v>
      </c>
      <c r="AN1178" s="1">
        <v>1</v>
      </c>
      <c r="AO1178" s="1">
        <v>4</v>
      </c>
      <c r="AP1178" s="1">
        <v>2</v>
      </c>
      <c r="AQ1178" s="1">
        <v>3</v>
      </c>
      <c r="AR1178" s="36">
        <v>1</v>
      </c>
      <c r="AS1178" s="36">
        <v>1</v>
      </c>
      <c r="AT1178" s="36">
        <v>7</v>
      </c>
      <c r="AU1178" s="36">
        <v>6</v>
      </c>
    </row>
    <row r="1179" spans="1:47">
      <c r="A1179" s="49">
        <v>41914.791666666664</v>
      </c>
      <c r="B1179" s="36" t="s">
        <v>94</v>
      </c>
      <c r="C1179" s="36" t="s">
        <v>101</v>
      </c>
      <c r="D1179" s="36" t="s">
        <v>234</v>
      </c>
      <c r="E1179" s="36" t="s">
        <v>102</v>
      </c>
      <c r="F1179" s="36" t="s">
        <v>751</v>
      </c>
      <c r="G1179" s="36">
        <v>2</v>
      </c>
      <c r="H1179" s="36">
        <v>23</v>
      </c>
      <c r="I1179" s="36">
        <v>10.85</v>
      </c>
      <c r="J1179" s="36">
        <v>5.84</v>
      </c>
      <c r="K1179" s="36">
        <v>498</v>
      </c>
      <c r="L1179" s="36">
        <v>0</v>
      </c>
      <c r="M1179" s="36">
        <v>0</v>
      </c>
      <c r="N1179" s="36">
        <v>498</v>
      </c>
      <c r="O1179" s="36">
        <v>6</v>
      </c>
      <c r="P1179" s="36">
        <v>1.2</v>
      </c>
      <c r="Q1179" s="36">
        <v>244</v>
      </c>
      <c r="R1179" s="36">
        <v>240</v>
      </c>
      <c r="S1179" s="36">
        <v>0</v>
      </c>
      <c r="T1179" s="36">
        <v>0</v>
      </c>
      <c r="U1179" s="36">
        <v>98.36</v>
      </c>
      <c r="V1179" s="36">
        <v>97.18</v>
      </c>
      <c r="W1179" s="36">
        <v>240</v>
      </c>
      <c r="X1179" s="36">
        <v>3</v>
      </c>
      <c r="Y1179" s="36">
        <v>1.28</v>
      </c>
      <c r="Z1179" s="36">
        <v>291</v>
      </c>
      <c r="AA1179" s="36">
        <v>291.99</v>
      </c>
      <c r="AB1179" s="36">
        <v>100.34</v>
      </c>
      <c r="AC1179" s="36">
        <v>286</v>
      </c>
      <c r="AD1179" s="36">
        <v>286</v>
      </c>
      <c r="AE1179" s="36">
        <v>100</v>
      </c>
      <c r="AF1179" s="36">
        <v>3.77</v>
      </c>
      <c r="AG1179" s="36">
        <v>0.52777779999999996</v>
      </c>
      <c r="AH1179" s="36">
        <v>64.569999999999993</v>
      </c>
      <c r="AI1179" s="36">
        <v>13.99</v>
      </c>
      <c r="AJ1179" s="46">
        <f t="shared" ca="1" si="19"/>
        <v>2</v>
      </c>
      <c r="AK1179" s="47">
        <v>1.2819964958762446</v>
      </c>
      <c r="AL1179" s="48">
        <v>6.8807999999999829</v>
      </c>
      <c r="AM1179" s="1">
        <v>0</v>
      </c>
      <c r="AN1179" s="1">
        <v>0</v>
      </c>
      <c r="AO1179" s="1">
        <v>1</v>
      </c>
      <c r="AP1179" s="1">
        <v>0</v>
      </c>
      <c r="AQ1179" s="1">
        <v>0</v>
      </c>
      <c r="AR1179" s="36">
        <v>0</v>
      </c>
      <c r="AS1179" s="36">
        <v>1</v>
      </c>
      <c r="AT1179" s="36">
        <v>2</v>
      </c>
      <c r="AU1179" s="36">
        <v>2</v>
      </c>
    </row>
    <row r="1180" spans="1:47">
      <c r="A1180" s="49">
        <v>41914.791666666664</v>
      </c>
      <c r="B1180" s="36" t="s">
        <v>94</v>
      </c>
      <c r="C1180" s="36" t="s">
        <v>101</v>
      </c>
      <c r="D1180" s="36" t="s">
        <v>278</v>
      </c>
      <c r="E1180" s="36" t="s">
        <v>102</v>
      </c>
      <c r="F1180" s="36" t="s">
        <v>323</v>
      </c>
      <c r="G1180" s="36">
        <v>2</v>
      </c>
      <c r="H1180" s="36">
        <v>23</v>
      </c>
      <c r="I1180" s="36">
        <v>10.81</v>
      </c>
      <c r="J1180" s="36">
        <v>5.84</v>
      </c>
      <c r="K1180" s="36">
        <v>615</v>
      </c>
      <c r="L1180" s="36">
        <v>0</v>
      </c>
      <c r="M1180" s="36">
        <v>0</v>
      </c>
      <c r="N1180" s="36">
        <v>615</v>
      </c>
      <c r="O1180" s="36">
        <v>7</v>
      </c>
      <c r="P1180" s="36">
        <v>1.1399999999999999</v>
      </c>
      <c r="Q1180" s="36">
        <v>287</v>
      </c>
      <c r="R1180" s="36">
        <v>281</v>
      </c>
      <c r="S1180" s="36">
        <v>0</v>
      </c>
      <c r="T1180" s="36">
        <v>0</v>
      </c>
      <c r="U1180" s="36">
        <v>97.91</v>
      </c>
      <c r="V1180" s="36">
        <v>96.79</v>
      </c>
      <c r="W1180" s="36">
        <v>281</v>
      </c>
      <c r="X1180" s="36">
        <v>4</v>
      </c>
      <c r="Y1180" s="36">
        <v>1.46</v>
      </c>
      <c r="Z1180" s="36">
        <v>217</v>
      </c>
      <c r="AA1180" s="36">
        <v>215</v>
      </c>
      <c r="AB1180" s="36">
        <v>99.08</v>
      </c>
      <c r="AC1180" s="36">
        <v>212</v>
      </c>
      <c r="AD1180" s="36">
        <v>207.99</v>
      </c>
      <c r="AE1180" s="36">
        <v>98.11</v>
      </c>
      <c r="AF1180" s="36">
        <v>3.66</v>
      </c>
      <c r="AG1180" s="36">
        <v>0.69444439999999996</v>
      </c>
      <c r="AH1180" s="36">
        <v>62.57</v>
      </c>
      <c r="AI1180" s="36">
        <v>19</v>
      </c>
      <c r="AJ1180" s="46">
        <f t="shared" ca="1" si="19"/>
        <v>2</v>
      </c>
      <c r="AK1180" s="47">
        <v>1.4599072958867112</v>
      </c>
      <c r="AL1180" s="48">
        <v>9.2126999999999821</v>
      </c>
      <c r="AM1180" s="1">
        <v>0</v>
      </c>
      <c r="AN1180" s="1">
        <v>0</v>
      </c>
      <c r="AO1180" s="1">
        <v>1</v>
      </c>
      <c r="AP1180" s="1">
        <v>0</v>
      </c>
      <c r="AQ1180" s="1">
        <v>0</v>
      </c>
      <c r="AR1180" s="36">
        <v>0</v>
      </c>
      <c r="AS1180" s="36">
        <v>1</v>
      </c>
      <c r="AT1180" s="36">
        <v>0</v>
      </c>
      <c r="AU1180" s="36">
        <v>4</v>
      </c>
    </row>
    <row r="1181" spans="1:47">
      <c r="A1181" s="49">
        <v>41914.791666666664</v>
      </c>
      <c r="B1181" s="36" t="s">
        <v>94</v>
      </c>
      <c r="C1181" s="36" t="s">
        <v>101</v>
      </c>
      <c r="D1181" s="36" t="s">
        <v>457</v>
      </c>
      <c r="E1181" s="36" t="s">
        <v>102</v>
      </c>
      <c r="F1181" s="36" t="s">
        <v>466</v>
      </c>
      <c r="G1181" s="36">
        <v>2</v>
      </c>
      <c r="H1181" s="36">
        <v>23</v>
      </c>
      <c r="I1181" s="36">
        <v>10.53</v>
      </c>
      <c r="J1181" s="36">
        <v>5.84</v>
      </c>
      <c r="K1181" s="36">
        <v>1593</v>
      </c>
      <c r="L1181" s="36">
        <v>0</v>
      </c>
      <c r="M1181" s="36">
        <v>0</v>
      </c>
      <c r="N1181" s="36">
        <v>1593</v>
      </c>
      <c r="O1181" s="36">
        <v>9</v>
      </c>
      <c r="P1181" s="36">
        <v>0.56000000000000005</v>
      </c>
      <c r="Q1181" s="36">
        <v>591</v>
      </c>
      <c r="R1181" s="36">
        <v>580</v>
      </c>
      <c r="S1181" s="36">
        <v>0</v>
      </c>
      <c r="T1181" s="36">
        <v>0</v>
      </c>
      <c r="U1181" s="36">
        <v>98.14</v>
      </c>
      <c r="V1181" s="36">
        <v>97.59</v>
      </c>
      <c r="W1181" s="36">
        <v>580</v>
      </c>
      <c r="X1181" s="36">
        <v>5</v>
      </c>
      <c r="Y1181" s="36">
        <v>0.84</v>
      </c>
      <c r="Z1181" s="36">
        <v>180</v>
      </c>
      <c r="AA1181" s="36">
        <v>169.99</v>
      </c>
      <c r="AB1181" s="36">
        <v>94.44</v>
      </c>
      <c r="AC1181" s="36">
        <v>227</v>
      </c>
      <c r="AD1181" s="36">
        <v>184.01</v>
      </c>
      <c r="AE1181" s="36">
        <v>81.06</v>
      </c>
      <c r="AF1181" s="36">
        <v>6.94</v>
      </c>
      <c r="AG1181" s="36">
        <v>4.177778</v>
      </c>
      <c r="AH1181" s="36">
        <v>118.87</v>
      </c>
      <c r="AI1181" s="36">
        <v>60.16</v>
      </c>
      <c r="AJ1181" s="46">
        <f t="shared" ca="1" si="19"/>
        <v>2</v>
      </c>
      <c r="AK1181" s="47">
        <v>0.84172250092589485</v>
      </c>
      <c r="AL1181" s="48">
        <v>14.243099999999979</v>
      </c>
      <c r="AM1181" s="1">
        <v>0</v>
      </c>
      <c r="AN1181" s="1">
        <v>0</v>
      </c>
      <c r="AO1181" s="1">
        <v>1</v>
      </c>
      <c r="AP1181" s="1">
        <v>0</v>
      </c>
      <c r="AQ1181" s="1">
        <v>0</v>
      </c>
      <c r="AR1181" s="36">
        <v>0</v>
      </c>
      <c r="AS1181" s="36">
        <v>1</v>
      </c>
      <c r="AT1181" s="36">
        <v>0</v>
      </c>
      <c r="AU1181" s="36">
        <v>6</v>
      </c>
    </row>
    <row r="1182" spans="1:47">
      <c r="A1182" s="49">
        <v>41914.791666666664</v>
      </c>
      <c r="B1182" s="36" t="s">
        <v>94</v>
      </c>
      <c r="C1182" s="36" t="s">
        <v>101</v>
      </c>
      <c r="D1182" s="36" t="s">
        <v>287</v>
      </c>
      <c r="E1182" s="36" t="s">
        <v>102</v>
      </c>
      <c r="F1182" s="36" t="s">
        <v>288</v>
      </c>
      <c r="G1182" s="36">
        <v>3</v>
      </c>
      <c r="H1182" s="36">
        <v>39</v>
      </c>
      <c r="I1182" s="36">
        <v>15.54</v>
      </c>
      <c r="J1182" s="36">
        <v>9.83</v>
      </c>
      <c r="K1182" s="36">
        <v>5788</v>
      </c>
      <c r="L1182" s="36">
        <v>0</v>
      </c>
      <c r="M1182" s="36">
        <v>0</v>
      </c>
      <c r="N1182" s="36">
        <v>5788</v>
      </c>
      <c r="O1182" s="36">
        <v>34</v>
      </c>
      <c r="P1182" s="36">
        <v>0.59</v>
      </c>
      <c r="Q1182" s="36">
        <v>1480</v>
      </c>
      <c r="R1182" s="36">
        <v>1445</v>
      </c>
      <c r="S1182" s="36">
        <v>26</v>
      </c>
      <c r="T1182" s="36">
        <v>1.7567569999999999</v>
      </c>
      <c r="U1182" s="36">
        <v>97.64</v>
      </c>
      <c r="V1182" s="36">
        <v>97.06</v>
      </c>
      <c r="W1182" s="36">
        <v>1445</v>
      </c>
      <c r="X1182" s="36">
        <v>20</v>
      </c>
      <c r="Y1182" s="36">
        <v>1.44</v>
      </c>
      <c r="Z1182" s="36">
        <v>794</v>
      </c>
      <c r="AA1182" s="36">
        <v>750.01</v>
      </c>
      <c r="AB1182" s="36">
        <v>94.46</v>
      </c>
      <c r="AC1182" s="36">
        <v>711</v>
      </c>
      <c r="AD1182" s="36">
        <v>696.99</v>
      </c>
      <c r="AE1182" s="36">
        <v>98.03</v>
      </c>
      <c r="AF1182" s="36">
        <v>17.420000000000002</v>
      </c>
      <c r="AG1182" s="36">
        <v>11.561109999999999</v>
      </c>
      <c r="AH1182" s="36">
        <v>177.21</v>
      </c>
      <c r="AI1182" s="36">
        <v>66.38</v>
      </c>
      <c r="AJ1182" s="46">
        <f t="shared" ca="1" si="19"/>
        <v>2</v>
      </c>
      <c r="AK1182" s="47">
        <v>1.4368022529059328</v>
      </c>
      <c r="AL1182" s="48">
        <v>43.511999999999972</v>
      </c>
      <c r="AM1182" s="1">
        <v>0</v>
      </c>
      <c r="AN1182" s="1">
        <v>0</v>
      </c>
      <c r="AO1182" s="1">
        <v>1</v>
      </c>
      <c r="AP1182" s="1">
        <v>0</v>
      </c>
      <c r="AQ1182" s="1">
        <v>1</v>
      </c>
      <c r="AR1182" s="36">
        <v>0</v>
      </c>
      <c r="AS1182" s="36">
        <v>1</v>
      </c>
      <c r="AT1182" s="36">
        <v>0</v>
      </c>
      <c r="AU1182" s="36">
        <v>6</v>
      </c>
    </row>
    <row r="1183" spans="1:47">
      <c r="A1183" s="49">
        <v>41914.791666666664</v>
      </c>
      <c r="B1183" s="36" t="s">
        <v>94</v>
      </c>
      <c r="C1183" s="36" t="s">
        <v>101</v>
      </c>
      <c r="D1183" s="36" t="s">
        <v>330</v>
      </c>
      <c r="E1183" s="36" t="s">
        <v>102</v>
      </c>
      <c r="F1183" s="36" t="s">
        <v>1599</v>
      </c>
      <c r="G1183" s="36">
        <v>2</v>
      </c>
      <c r="H1183" s="36">
        <v>23</v>
      </c>
      <c r="I1183" s="36">
        <v>10.69</v>
      </c>
      <c r="J1183" s="36">
        <v>5.84</v>
      </c>
      <c r="K1183" s="36">
        <v>844</v>
      </c>
      <c r="L1183" s="36">
        <v>0</v>
      </c>
      <c r="M1183" s="36">
        <v>0</v>
      </c>
      <c r="N1183" s="36">
        <v>844</v>
      </c>
      <c r="O1183" s="36">
        <v>9</v>
      </c>
      <c r="P1183" s="36">
        <v>1.07</v>
      </c>
      <c r="Q1183" s="36">
        <v>412</v>
      </c>
      <c r="R1183" s="36">
        <v>408</v>
      </c>
      <c r="S1183" s="36">
        <v>0</v>
      </c>
      <c r="T1183" s="36">
        <v>0</v>
      </c>
      <c r="U1183" s="36">
        <v>99.03</v>
      </c>
      <c r="V1183" s="36">
        <v>97.97</v>
      </c>
      <c r="W1183" s="36">
        <v>408</v>
      </c>
      <c r="X1183" s="36">
        <v>0</v>
      </c>
      <c r="Y1183" s="36">
        <v>0</v>
      </c>
      <c r="Z1183" s="36">
        <v>559</v>
      </c>
      <c r="AA1183" s="36">
        <v>556.99</v>
      </c>
      <c r="AB1183" s="36">
        <v>99.64</v>
      </c>
      <c r="AC1183" s="36">
        <v>609</v>
      </c>
      <c r="AD1183" s="36">
        <v>575.99</v>
      </c>
      <c r="AE1183" s="36">
        <v>94.58</v>
      </c>
      <c r="AF1183" s="36">
        <v>4.62</v>
      </c>
      <c r="AG1183" s="36">
        <v>2.4944440000000001</v>
      </c>
      <c r="AH1183" s="36">
        <v>79.03</v>
      </c>
      <c r="AI1183" s="36">
        <v>54.03</v>
      </c>
      <c r="AJ1183" s="46">
        <f t="shared" ca="1" si="19"/>
        <v>2</v>
      </c>
      <c r="AK1183" s="47">
        <v>0</v>
      </c>
      <c r="AL1183" s="48">
        <v>8.3636000000000053</v>
      </c>
      <c r="AM1183" s="1">
        <v>0</v>
      </c>
      <c r="AN1183" s="1">
        <v>0</v>
      </c>
      <c r="AO1183" s="1">
        <v>1</v>
      </c>
      <c r="AP1183" s="1">
        <v>0</v>
      </c>
      <c r="AQ1183" s="1">
        <v>0</v>
      </c>
      <c r="AR1183" s="36">
        <v>0</v>
      </c>
      <c r="AS1183" s="36">
        <v>1</v>
      </c>
      <c r="AT1183" s="36">
        <v>0</v>
      </c>
      <c r="AU1183" s="36">
        <v>1</v>
      </c>
    </row>
    <row r="1184" spans="1:47">
      <c r="A1184" s="49">
        <v>41914.791666666664</v>
      </c>
      <c r="B1184" s="36" t="s">
        <v>94</v>
      </c>
      <c r="C1184" s="36" t="s">
        <v>101</v>
      </c>
      <c r="D1184" s="36" t="s">
        <v>291</v>
      </c>
      <c r="E1184" s="36" t="s">
        <v>102</v>
      </c>
      <c r="F1184" s="36" t="s">
        <v>589</v>
      </c>
      <c r="G1184" s="36">
        <v>4</v>
      </c>
      <c r="H1184" s="36">
        <v>55</v>
      </c>
      <c r="I1184" s="36">
        <v>22.53</v>
      </c>
      <c r="J1184" s="36">
        <v>15.76</v>
      </c>
      <c r="K1184" s="36">
        <v>1757</v>
      </c>
      <c r="L1184" s="36">
        <v>0</v>
      </c>
      <c r="M1184" s="36">
        <v>0</v>
      </c>
      <c r="N1184" s="36">
        <v>1757</v>
      </c>
      <c r="O1184" s="36">
        <v>13</v>
      </c>
      <c r="P1184" s="36">
        <v>0.74</v>
      </c>
      <c r="Q1184" s="36">
        <v>571</v>
      </c>
      <c r="R1184" s="36">
        <v>552</v>
      </c>
      <c r="S1184" s="36">
        <v>0</v>
      </c>
      <c r="T1184" s="36">
        <v>0</v>
      </c>
      <c r="U1184" s="36">
        <v>96.67</v>
      </c>
      <c r="V1184" s="36">
        <v>95.95</v>
      </c>
      <c r="W1184" s="36">
        <v>552</v>
      </c>
      <c r="X1184" s="36">
        <v>11</v>
      </c>
      <c r="Y1184" s="36">
        <v>2.02</v>
      </c>
      <c r="Z1184" s="36">
        <v>1151</v>
      </c>
      <c r="AA1184" s="36">
        <v>1148.01</v>
      </c>
      <c r="AB1184" s="36">
        <v>99.74</v>
      </c>
      <c r="AC1184" s="36">
        <v>1154</v>
      </c>
      <c r="AD1184" s="36">
        <v>1140.96</v>
      </c>
      <c r="AE1184" s="36">
        <v>98.87</v>
      </c>
      <c r="AF1184" s="36">
        <v>6.03</v>
      </c>
      <c r="AG1184" s="36">
        <v>0.3722222</v>
      </c>
      <c r="AH1184" s="36">
        <v>38.28</v>
      </c>
      <c r="AI1184" s="36">
        <v>6.17</v>
      </c>
      <c r="AJ1184" s="46">
        <f t="shared" ca="1" si="19"/>
        <v>2</v>
      </c>
      <c r="AK1184" s="47">
        <v>2.0185338104413244</v>
      </c>
      <c r="AL1184" s="48">
        <v>23.125499999999985</v>
      </c>
      <c r="AM1184" s="1">
        <v>0</v>
      </c>
      <c r="AN1184" s="1">
        <v>0</v>
      </c>
      <c r="AO1184" s="1">
        <v>2</v>
      </c>
      <c r="AP1184" s="1">
        <v>0</v>
      </c>
      <c r="AQ1184" s="1">
        <v>0</v>
      </c>
      <c r="AR1184" s="36">
        <v>1</v>
      </c>
      <c r="AS1184" s="36">
        <v>1</v>
      </c>
      <c r="AT1184" s="36">
        <v>2</v>
      </c>
      <c r="AU1184" s="36">
        <v>7</v>
      </c>
    </row>
    <row r="1185" spans="1:47">
      <c r="A1185" s="49">
        <v>41914.791666666664</v>
      </c>
      <c r="B1185" s="36" t="s">
        <v>94</v>
      </c>
      <c r="C1185" s="36" t="s">
        <v>101</v>
      </c>
      <c r="D1185" s="36" t="s">
        <v>295</v>
      </c>
      <c r="E1185" s="36" t="s">
        <v>102</v>
      </c>
      <c r="F1185" s="36" t="s">
        <v>296</v>
      </c>
      <c r="G1185" s="36">
        <v>3</v>
      </c>
      <c r="H1185" s="36">
        <v>47</v>
      </c>
      <c r="I1185" s="36">
        <v>17</v>
      </c>
      <c r="J1185" s="36">
        <v>10.66</v>
      </c>
      <c r="K1185" s="36">
        <v>770</v>
      </c>
      <c r="L1185" s="36">
        <v>0</v>
      </c>
      <c r="M1185" s="36">
        <v>0</v>
      </c>
      <c r="N1185" s="36">
        <v>770</v>
      </c>
      <c r="O1185" s="36">
        <v>10</v>
      </c>
      <c r="P1185" s="36">
        <v>1.3</v>
      </c>
      <c r="Q1185" s="36">
        <v>372</v>
      </c>
      <c r="R1185" s="36">
        <v>365</v>
      </c>
      <c r="S1185" s="36">
        <v>0</v>
      </c>
      <c r="T1185" s="36">
        <v>0</v>
      </c>
      <c r="U1185" s="36">
        <v>98.12</v>
      </c>
      <c r="V1185" s="36">
        <v>96.84</v>
      </c>
      <c r="W1185" s="36">
        <v>365</v>
      </c>
      <c r="X1185" s="36">
        <v>6</v>
      </c>
      <c r="Y1185" s="36">
        <v>1.35</v>
      </c>
      <c r="Z1185" s="36">
        <v>1372</v>
      </c>
      <c r="AA1185" s="36">
        <v>1372.96</v>
      </c>
      <c r="AB1185" s="36">
        <v>100.07</v>
      </c>
      <c r="AC1185" s="36">
        <v>1455</v>
      </c>
      <c r="AD1185" s="36">
        <v>1451.94</v>
      </c>
      <c r="AE1185" s="36">
        <v>99.79</v>
      </c>
      <c r="AF1185" s="36">
        <v>8.26</v>
      </c>
      <c r="AG1185" s="36">
        <v>2.2000000000000002</v>
      </c>
      <c r="AH1185" s="36">
        <v>77.44</v>
      </c>
      <c r="AI1185" s="36">
        <v>26.65</v>
      </c>
      <c r="AJ1185" s="46">
        <f t="shared" ca="1" si="19"/>
        <v>2</v>
      </c>
      <c r="AK1185" s="47">
        <v>1.3514122257759358</v>
      </c>
      <c r="AL1185" s="48">
        <v>11.755199999999986</v>
      </c>
      <c r="AM1185" s="1">
        <v>0</v>
      </c>
      <c r="AN1185" s="1">
        <v>0</v>
      </c>
      <c r="AO1185" s="1">
        <v>1</v>
      </c>
      <c r="AP1185" s="1">
        <v>0</v>
      </c>
      <c r="AQ1185" s="1">
        <v>1</v>
      </c>
      <c r="AR1185" s="36">
        <v>0</v>
      </c>
      <c r="AS1185" s="36">
        <v>1</v>
      </c>
      <c r="AT1185" s="36">
        <v>5</v>
      </c>
      <c r="AU1185" s="36">
        <v>6</v>
      </c>
    </row>
    <row r="1186" spans="1:47">
      <c r="A1186" s="49">
        <v>41914.791666666664</v>
      </c>
      <c r="B1186" s="36" t="s">
        <v>94</v>
      </c>
      <c r="C1186" s="36" t="s">
        <v>101</v>
      </c>
      <c r="D1186" s="36" t="s">
        <v>295</v>
      </c>
      <c r="E1186" s="36" t="s">
        <v>102</v>
      </c>
      <c r="F1186" s="36" t="s">
        <v>910</v>
      </c>
      <c r="G1186" s="36">
        <v>3</v>
      </c>
      <c r="H1186" s="36">
        <v>39</v>
      </c>
      <c r="I1186" s="36">
        <v>16.68</v>
      </c>
      <c r="J1186" s="36">
        <v>10.66</v>
      </c>
      <c r="K1186" s="36">
        <v>1068</v>
      </c>
      <c r="L1186" s="36">
        <v>0</v>
      </c>
      <c r="M1186" s="36">
        <v>0</v>
      </c>
      <c r="N1186" s="36">
        <v>1068</v>
      </c>
      <c r="O1186" s="36">
        <v>3</v>
      </c>
      <c r="P1186" s="36">
        <v>0.28000000000000003</v>
      </c>
      <c r="Q1186" s="36">
        <v>485</v>
      </c>
      <c r="R1186" s="36">
        <v>474</v>
      </c>
      <c r="S1186" s="36">
        <v>0</v>
      </c>
      <c r="T1186" s="36">
        <v>0</v>
      </c>
      <c r="U1186" s="36">
        <v>97.73</v>
      </c>
      <c r="V1186" s="36">
        <v>97.46</v>
      </c>
      <c r="W1186" s="36">
        <v>474</v>
      </c>
      <c r="X1186" s="36">
        <v>3</v>
      </c>
      <c r="Y1186" s="36">
        <v>0.66</v>
      </c>
      <c r="Z1186" s="36">
        <v>1614</v>
      </c>
      <c r="AA1186" s="36">
        <v>1613.03</v>
      </c>
      <c r="AB1186" s="36">
        <v>99.94</v>
      </c>
      <c r="AC1186" s="36">
        <v>1600</v>
      </c>
      <c r="AD1186" s="36">
        <v>1596</v>
      </c>
      <c r="AE1186" s="36">
        <v>99.75</v>
      </c>
      <c r="AF1186" s="36">
        <v>7.16</v>
      </c>
      <c r="AG1186" s="36">
        <v>2.8777780000000002</v>
      </c>
      <c r="AH1186" s="36">
        <v>67.13</v>
      </c>
      <c r="AI1186" s="36">
        <v>40.22</v>
      </c>
      <c r="AJ1186" s="46">
        <f t="shared" ca="1" si="19"/>
        <v>2</v>
      </c>
      <c r="AK1186" s="47">
        <v>0.65649823839639354</v>
      </c>
      <c r="AL1186" s="48">
        <v>12.319000000000031</v>
      </c>
      <c r="AM1186" s="1">
        <v>0</v>
      </c>
      <c r="AN1186" s="1">
        <v>0</v>
      </c>
      <c r="AO1186" s="1">
        <v>1</v>
      </c>
      <c r="AP1186" s="1">
        <v>0</v>
      </c>
      <c r="AQ1186" s="1">
        <v>0</v>
      </c>
      <c r="AR1186" s="36">
        <v>0</v>
      </c>
      <c r="AS1186" s="36">
        <v>1</v>
      </c>
      <c r="AT1186" s="36">
        <v>4</v>
      </c>
      <c r="AU1186" s="36">
        <v>1</v>
      </c>
    </row>
    <row r="1187" spans="1:47">
      <c r="A1187" s="49">
        <v>41914.791666666664</v>
      </c>
      <c r="B1187" s="36" t="s">
        <v>94</v>
      </c>
      <c r="C1187" s="36" t="s">
        <v>101</v>
      </c>
      <c r="D1187" s="36" t="s">
        <v>216</v>
      </c>
      <c r="E1187" s="36" t="s">
        <v>102</v>
      </c>
      <c r="F1187" s="36" t="s">
        <v>292</v>
      </c>
      <c r="G1187" s="36">
        <v>2</v>
      </c>
      <c r="H1187" s="36">
        <v>23</v>
      </c>
      <c r="I1187" s="36">
        <v>10.9</v>
      </c>
      <c r="J1187" s="36">
        <v>5.84</v>
      </c>
      <c r="K1187" s="36">
        <v>693</v>
      </c>
      <c r="L1187" s="36">
        <v>0</v>
      </c>
      <c r="M1187" s="36">
        <v>0</v>
      </c>
      <c r="N1187" s="36">
        <v>693</v>
      </c>
      <c r="O1187" s="36">
        <v>11</v>
      </c>
      <c r="P1187" s="36">
        <v>1.59</v>
      </c>
      <c r="Q1187" s="36">
        <v>326</v>
      </c>
      <c r="R1187" s="36">
        <v>315</v>
      </c>
      <c r="S1187" s="36">
        <v>0</v>
      </c>
      <c r="T1187" s="36">
        <v>0</v>
      </c>
      <c r="U1187" s="36">
        <v>96.63</v>
      </c>
      <c r="V1187" s="36">
        <v>95.09</v>
      </c>
      <c r="W1187" s="36">
        <v>315</v>
      </c>
      <c r="X1187" s="36">
        <v>9</v>
      </c>
      <c r="Y1187" s="36">
        <v>2.8</v>
      </c>
      <c r="Z1187" s="36">
        <v>180</v>
      </c>
      <c r="AA1187" s="36">
        <v>176</v>
      </c>
      <c r="AB1187" s="36">
        <v>97.78</v>
      </c>
      <c r="AC1187" s="36">
        <v>182</v>
      </c>
      <c r="AD1187" s="36">
        <v>182</v>
      </c>
      <c r="AE1187" s="36">
        <v>100</v>
      </c>
      <c r="AF1187" s="36">
        <v>3.22</v>
      </c>
      <c r="AG1187" s="36">
        <v>0.43333329999999998</v>
      </c>
      <c r="AH1187" s="36">
        <v>55.16</v>
      </c>
      <c r="AI1187" s="36">
        <v>13.45</v>
      </c>
      <c r="AJ1187" s="46">
        <f t="shared" ca="1" si="19"/>
        <v>2</v>
      </c>
      <c r="AK1187" s="47">
        <v>2.8037383177570092</v>
      </c>
      <c r="AL1187" s="48">
        <v>16.006599999999988</v>
      </c>
      <c r="AM1187" s="1">
        <v>0</v>
      </c>
      <c r="AN1187" s="1">
        <v>0</v>
      </c>
      <c r="AO1187" s="1">
        <v>2</v>
      </c>
      <c r="AP1187" s="1">
        <v>0</v>
      </c>
      <c r="AQ1187" s="1">
        <v>0</v>
      </c>
      <c r="AR1187" s="36">
        <v>1</v>
      </c>
      <c r="AS1187" s="36">
        <v>1</v>
      </c>
      <c r="AT1187" s="36">
        <v>5</v>
      </c>
      <c r="AU1187" s="36">
        <v>7</v>
      </c>
    </row>
    <row r="1188" spans="1:47">
      <c r="A1188" s="49">
        <v>41914.791666666664</v>
      </c>
      <c r="B1188" s="36" t="s">
        <v>94</v>
      </c>
      <c r="C1188" s="36" t="s">
        <v>101</v>
      </c>
      <c r="D1188" s="36" t="s">
        <v>1600</v>
      </c>
      <c r="E1188" s="36" t="s">
        <v>102</v>
      </c>
      <c r="F1188" s="36" t="s">
        <v>1601</v>
      </c>
      <c r="G1188" s="36">
        <v>4</v>
      </c>
      <c r="H1188" s="36">
        <v>55</v>
      </c>
      <c r="I1188" s="36">
        <v>20.99</v>
      </c>
      <c r="J1188" s="36">
        <v>14.04</v>
      </c>
      <c r="K1188" s="36">
        <v>1365</v>
      </c>
      <c r="L1188" s="36">
        <v>0</v>
      </c>
      <c r="M1188" s="36">
        <v>0</v>
      </c>
      <c r="N1188" s="36">
        <v>1365</v>
      </c>
      <c r="O1188" s="36">
        <v>12</v>
      </c>
      <c r="P1188" s="36">
        <v>0.88</v>
      </c>
      <c r="Q1188" s="36">
        <v>473</v>
      </c>
      <c r="R1188" s="36">
        <v>466</v>
      </c>
      <c r="S1188" s="36">
        <v>0</v>
      </c>
      <c r="T1188" s="36">
        <v>0</v>
      </c>
      <c r="U1188" s="36">
        <v>98.52</v>
      </c>
      <c r="V1188" s="36">
        <v>97.65</v>
      </c>
      <c r="W1188" s="36">
        <v>466</v>
      </c>
      <c r="X1188" s="36">
        <v>1</v>
      </c>
      <c r="Y1188" s="36">
        <v>0.21</v>
      </c>
      <c r="Z1188" s="36">
        <v>219</v>
      </c>
      <c r="AA1188" s="36">
        <v>214.01</v>
      </c>
      <c r="AB1188" s="36">
        <v>97.72</v>
      </c>
      <c r="AC1188" s="36">
        <v>225</v>
      </c>
      <c r="AD1188" s="36">
        <v>216</v>
      </c>
      <c r="AE1188" s="36">
        <v>96</v>
      </c>
      <c r="AF1188" s="36">
        <v>5.58</v>
      </c>
      <c r="AG1188" s="36">
        <v>0.81111109999999997</v>
      </c>
      <c r="AH1188" s="36">
        <v>39.729999999999997</v>
      </c>
      <c r="AI1188" s="36">
        <v>14.54</v>
      </c>
      <c r="AJ1188" s="46">
        <f t="shared" ca="1" si="19"/>
        <v>2</v>
      </c>
      <c r="AK1188" s="47">
        <v>0.21367977948246758</v>
      </c>
      <c r="AL1188" s="48">
        <v>11.115499999999972</v>
      </c>
      <c r="AM1188" s="1">
        <v>0</v>
      </c>
      <c r="AN1188" s="1">
        <v>0</v>
      </c>
      <c r="AO1188" s="1">
        <v>1</v>
      </c>
      <c r="AP1188" s="1">
        <v>0</v>
      </c>
      <c r="AQ1188" s="1">
        <v>0</v>
      </c>
      <c r="AR1188" s="36">
        <v>0</v>
      </c>
      <c r="AS1188" s="36">
        <v>1</v>
      </c>
      <c r="AT1188" s="36">
        <v>0</v>
      </c>
      <c r="AU1188" s="36">
        <v>1</v>
      </c>
    </row>
    <row r="1189" spans="1:47">
      <c r="A1189" s="49">
        <v>41914.833333333336</v>
      </c>
      <c r="B1189" s="36" t="s">
        <v>94</v>
      </c>
      <c r="C1189" s="36" t="s">
        <v>101</v>
      </c>
      <c r="D1189" s="36" t="s">
        <v>359</v>
      </c>
      <c r="E1189" s="36" t="s">
        <v>102</v>
      </c>
      <c r="F1189" s="36" t="s">
        <v>585</v>
      </c>
      <c r="G1189" s="36">
        <v>2</v>
      </c>
      <c r="H1189" s="36">
        <v>23</v>
      </c>
      <c r="I1189" s="36">
        <v>10.61</v>
      </c>
      <c r="J1189" s="36">
        <v>5.84</v>
      </c>
      <c r="K1189" s="36">
        <v>387</v>
      </c>
      <c r="L1189" s="36">
        <v>0</v>
      </c>
      <c r="M1189" s="36">
        <v>0</v>
      </c>
      <c r="N1189" s="36">
        <v>387</v>
      </c>
      <c r="O1189" s="36">
        <v>7</v>
      </c>
      <c r="P1189" s="36">
        <v>1.81</v>
      </c>
      <c r="Q1189" s="36">
        <v>149</v>
      </c>
      <c r="R1189" s="36">
        <v>148</v>
      </c>
      <c r="S1189" s="36">
        <v>0</v>
      </c>
      <c r="T1189" s="36">
        <v>0</v>
      </c>
      <c r="U1189" s="36">
        <v>99.33</v>
      </c>
      <c r="V1189" s="36">
        <v>97.53</v>
      </c>
      <c r="W1189" s="36">
        <v>148</v>
      </c>
      <c r="X1189" s="36">
        <v>10</v>
      </c>
      <c r="Y1189" s="36">
        <v>7.04</v>
      </c>
      <c r="Z1189" s="36">
        <v>230</v>
      </c>
      <c r="AA1189" s="36">
        <v>226</v>
      </c>
      <c r="AB1189" s="36">
        <v>98.26</v>
      </c>
      <c r="AC1189" s="36">
        <v>230</v>
      </c>
      <c r="AD1189" s="36">
        <v>220</v>
      </c>
      <c r="AE1189" s="36">
        <v>95.65</v>
      </c>
      <c r="AF1189" s="36">
        <v>2.1800000000000002</v>
      </c>
      <c r="AG1189" s="36">
        <v>5.5555559999999997E-2</v>
      </c>
      <c r="AH1189" s="36">
        <v>37.28</v>
      </c>
      <c r="AI1189" s="36">
        <v>2.5499999999999998</v>
      </c>
      <c r="AJ1189" s="46">
        <f t="shared" ca="1" si="19"/>
        <v>2</v>
      </c>
      <c r="AK1189" s="47">
        <v>7.042253521126761</v>
      </c>
      <c r="AL1189" s="48">
        <v>3.6802999999999986</v>
      </c>
      <c r="AM1189" s="1">
        <v>1</v>
      </c>
      <c r="AN1189" s="1">
        <v>0</v>
      </c>
      <c r="AO1189" s="1">
        <v>2</v>
      </c>
      <c r="AP1189" s="1">
        <v>1</v>
      </c>
      <c r="AQ1189" s="1">
        <v>0</v>
      </c>
      <c r="AR1189" s="36">
        <v>1</v>
      </c>
      <c r="AS1189" s="36">
        <v>0</v>
      </c>
      <c r="AT1189" s="36">
        <v>1</v>
      </c>
      <c r="AU1189" s="36">
        <v>1</v>
      </c>
    </row>
    <row r="1190" spans="1:47">
      <c r="A1190" s="50">
        <v>41914</v>
      </c>
      <c r="B1190" s="36" t="s">
        <v>103</v>
      </c>
      <c r="C1190" s="36" t="s">
        <v>107</v>
      </c>
      <c r="D1190" s="36" t="s">
        <v>1114</v>
      </c>
      <c r="E1190" s="36" t="s">
        <v>108</v>
      </c>
      <c r="F1190" s="36" t="s">
        <v>1115</v>
      </c>
      <c r="G1190" s="36">
        <v>3</v>
      </c>
      <c r="H1190" s="36">
        <v>40</v>
      </c>
      <c r="I1190" s="36">
        <v>17</v>
      </c>
      <c r="J1190" s="36">
        <v>11.49</v>
      </c>
      <c r="K1190" s="36">
        <v>2015</v>
      </c>
      <c r="L1190" s="36">
        <v>0</v>
      </c>
      <c r="M1190" s="36">
        <v>0</v>
      </c>
      <c r="N1190" s="36">
        <v>2014</v>
      </c>
      <c r="O1190" s="36">
        <v>2</v>
      </c>
      <c r="P1190" s="36">
        <v>0.1</v>
      </c>
      <c r="Q1190" s="36">
        <v>1159</v>
      </c>
      <c r="R1190" s="36">
        <v>1110</v>
      </c>
      <c r="S1190" s="36">
        <v>0</v>
      </c>
      <c r="T1190" s="36">
        <v>0</v>
      </c>
      <c r="U1190" s="36">
        <v>95.77</v>
      </c>
      <c r="V1190" s="36">
        <v>95.68</v>
      </c>
      <c r="W1190" s="36">
        <v>1110</v>
      </c>
      <c r="X1190" s="36">
        <v>2</v>
      </c>
      <c r="Y1190" s="36">
        <v>0.18</v>
      </c>
      <c r="Z1190" s="36">
        <v>509</v>
      </c>
      <c r="AA1190" s="36">
        <v>497</v>
      </c>
      <c r="AB1190" s="36">
        <v>97.64</v>
      </c>
      <c r="AC1190" s="36">
        <v>531</v>
      </c>
      <c r="AD1190" s="36">
        <v>512</v>
      </c>
      <c r="AE1190" s="36">
        <v>96.42</v>
      </c>
      <c r="AF1190" s="36">
        <v>17.13</v>
      </c>
      <c r="AG1190" s="36">
        <v>17.13</v>
      </c>
      <c r="AH1190" s="36">
        <v>149.09</v>
      </c>
      <c r="AI1190" s="36">
        <v>100</v>
      </c>
      <c r="AJ1190" s="46">
        <f t="shared" ca="1" si="19"/>
        <v>2</v>
      </c>
      <c r="AK1190" s="47">
        <v>0.17777777777777778</v>
      </c>
      <c r="AL1190" s="48">
        <v>50.068799999999918</v>
      </c>
      <c r="AM1190" s="1">
        <v>0</v>
      </c>
      <c r="AN1190" s="1">
        <v>0</v>
      </c>
      <c r="AO1190" s="1">
        <v>1</v>
      </c>
      <c r="AP1190" s="1">
        <v>0</v>
      </c>
      <c r="AQ1190" s="1">
        <v>0</v>
      </c>
      <c r="AR1190" s="36">
        <v>0</v>
      </c>
      <c r="AS1190" s="36">
        <v>1</v>
      </c>
      <c r="AT1190" s="36">
        <v>0</v>
      </c>
      <c r="AU1190" s="36">
        <v>2</v>
      </c>
    </row>
    <row r="1191" spans="1:47">
      <c r="A1191" s="50">
        <v>41914</v>
      </c>
      <c r="B1191" s="36" t="s">
        <v>103</v>
      </c>
      <c r="C1191" s="36" t="s">
        <v>107</v>
      </c>
      <c r="D1191" s="36" t="s">
        <v>300</v>
      </c>
      <c r="E1191" s="36" t="s">
        <v>108</v>
      </c>
      <c r="F1191" s="36" t="s">
        <v>361</v>
      </c>
      <c r="G1191" s="36">
        <v>2</v>
      </c>
      <c r="H1191" s="36">
        <v>24</v>
      </c>
      <c r="I1191" s="36">
        <v>11</v>
      </c>
      <c r="J1191" s="36">
        <v>6.6150000000000002</v>
      </c>
      <c r="K1191" s="36">
        <v>527</v>
      </c>
      <c r="L1191" s="36">
        <v>0</v>
      </c>
      <c r="M1191" s="36">
        <v>0</v>
      </c>
      <c r="N1191" s="36">
        <v>527</v>
      </c>
      <c r="O1191" s="36">
        <v>5</v>
      </c>
      <c r="P1191" s="36">
        <v>0.95</v>
      </c>
      <c r="Q1191" s="36">
        <v>269</v>
      </c>
      <c r="R1191" s="36">
        <v>264</v>
      </c>
      <c r="S1191" s="36">
        <v>0</v>
      </c>
      <c r="T1191" s="36">
        <v>0</v>
      </c>
      <c r="U1191" s="36">
        <v>98.14</v>
      </c>
      <c r="V1191" s="36">
        <v>97.21</v>
      </c>
      <c r="W1191" s="36">
        <v>264</v>
      </c>
      <c r="X1191" s="36">
        <v>7</v>
      </c>
      <c r="Y1191" s="36">
        <v>2.65</v>
      </c>
      <c r="Z1191" s="36">
        <v>230</v>
      </c>
      <c r="AA1191" s="36">
        <v>211</v>
      </c>
      <c r="AB1191" s="36">
        <v>91.74</v>
      </c>
      <c r="AC1191" s="36">
        <v>409</v>
      </c>
      <c r="AD1191" s="36">
        <v>278</v>
      </c>
      <c r="AE1191" s="36">
        <v>67.97</v>
      </c>
      <c r="AF1191" s="36">
        <v>4.7</v>
      </c>
      <c r="AG1191" s="36">
        <v>0.82</v>
      </c>
      <c r="AH1191" s="36">
        <v>71.05</v>
      </c>
      <c r="AI1191" s="36">
        <v>17.53</v>
      </c>
      <c r="AJ1191" s="46">
        <f t="shared" ca="1" si="19"/>
        <v>2</v>
      </c>
      <c r="AK1191" s="47">
        <v>2.1148036253776437</v>
      </c>
      <c r="AL1191" s="48">
        <v>7.5051000000000165</v>
      </c>
      <c r="AM1191" s="1">
        <v>0</v>
      </c>
      <c r="AN1191" s="1">
        <v>0</v>
      </c>
      <c r="AO1191" s="1">
        <v>2</v>
      </c>
      <c r="AP1191" s="1">
        <v>0</v>
      </c>
      <c r="AQ1191" s="1">
        <v>0</v>
      </c>
      <c r="AR1191" s="36">
        <v>1</v>
      </c>
      <c r="AS1191" s="36">
        <v>1</v>
      </c>
      <c r="AT1191" s="36">
        <v>5</v>
      </c>
      <c r="AU1191" s="36">
        <v>3</v>
      </c>
    </row>
    <row r="1192" spans="1:47">
      <c r="A1192" s="50">
        <v>41914</v>
      </c>
      <c r="B1192" s="36" t="s">
        <v>103</v>
      </c>
      <c r="C1192" s="36" t="s">
        <v>107</v>
      </c>
      <c r="D1192" s="36" t="s">
        <v>300</v>
      </c>
      <c r="E1192" s="36" t="s">
        <v>108</v>
      </c>
      <c r="F1192" s="36" t="s">
        <v>301</v>
      </c>
      <c r="G1192" s="36">
        <v>4</v>
      </c>
      <c r="H1192" s="36">
        <v>56</v>
      </c>
      <c r="I1192" s="36">
        <v>23</v>
      </c>
      <c r="J1192" s="36">
        <v>16.63</v>
      </c>
      <c r="K1192" s="36">
        <v>2297</v>
      </c>
      <c r="L1192" s="36">
        <v>0</v>
      </c>
      <c r="M1192" s="36">
        <v>0</v>
      </c>
      <c r="N1192" s="36">
        <v>2297</v>
      </c>
      <c r="O1192" s="36">
        <v>25</v>
      </c>
      <c r="P1192" s="36">
        <v>1.0900000000000001</v>
      </c>
      <c r="Q1192" s="36">
        <v>1070</v>
      </c>
      <c r="R1192" s="36">
        <v>1033</v>
      </c>
      <c r="S1192" s="36">
        <v>0</v>
      </c>
      <c r="T1192" s="36">
        <v>0</v>
      </c>
      <c r="U1192" s="36">
        <v>96.54</v>
      </c>
      <c r="V1192" s="36">
        <v>95.49</v>
      </c>
      <c r="W1192" s="36">
        <v>1033</v>
      </c>
      <c r="X1192" s="36">
        <v>17</v>
      </c>
      <c r="Y1192" s="36">
        <v>1.65</v>
      </c>
      <c r="Z1192" s="36">
        <v>501</v>
      </c>
      <c r="AA1192" s="36">
        <v>337</v>
      </c>
      <c r="AB1192" s="36">
        <v>67.27</v>
      </c>
      <c r="AC1192" s="36">
        <v>321</v>
      </c>
      <c r="AD1192" s="36">
        <v>298</v>
      </c>
      <c r="AE1192" s="36">
        <v>92.83</v>
      </c>
      <c r="AF1192" s="36">
        <v>21.93</v>
      </c>
      <c r="AG1192" s="36">
        <v>21.93</v>
      </c>
      <c r="AH1192" s="36">
        <v>131.86000000000001</v>
      </c>
      <c r="AI1192" s="36">
        <v>100</v>
      </c>
      <c r="AJ1192" s="46">
        <f t="shared" ca="1" si="19"/>
        <v>2</v>
      </c>
      <c r="AK1192" s="47">
        <v>1.7102615694164991</v>
      </c>
      <c r="AL1192" s="48">
        <v>48.257000000000055</v>
      </c>
      <c r="AM1192" s="1">
        <v>0</v>
      </c>
      <c r="AN1192" s="1">
        <v>0</v>
      </c>
      <c r="AO1192" s="1">
        <v>1</v>
      </c>
      <c r="AP1192" s="1">
        <v>0</v>
      </c>
      <c r="AQ1192" s="1">
        <v>4</v>
      </c>
      <c r="AR1192" s="36">
        <v>0</v>
      </c>
      <c r="AS1192" s="36">
        <v>1</v>
      </c>
      <c r="AT1192" s="36">
        <v>0</v>
      </c>
      <c r="AU1192" s="36">
        <v>6</v>
      </c>
    </row>
    <row r="1193" spans="1:47">
      <c r="A1193" s="50">
        <v>41914</v>
      </c>
      <c r="B1193" s="36" t="s">
        <v>103</v>
      </c>
      <c r="C1193" s="36" t="s">
        <v>107</v>
      </c>
      <c r="D1193" s="36" t="s">
        <v>302</v>
      </c>
      <c r="E1193" s="36" t="s">
        <v>108</v>
      </c>
      <c r="F1193" s="36" t="s">
        <v>403</v>
      </c>
      <c r="G1193" s="36">
        <v>6</v>
      </c>
      <c r="H1193" s="36">
        <v>64</v>
      </c>
      <c r="I1193" s="36">
        <v>38</v>
      </c>
      <c r="J1193" s="36">
        <v>30.08</v>
      </c>
      <c r="K1193" s="36">
        <v>19887</v>
      </c>
      <c r="L1193" s="36">
        <v>585</v>
      </c>
      <c r="M1193" s="36">
        <v>2.94</v>
      </c>
      <c r="N1193" s="36">
        <v>19302</v>
      </c>
      <c r="O1193" s="36">
        <v>9</v>
      </c>
      <c r="P1193" s="36">
        <v>0.05</v>
      </c>
      <c r="Q1193" s="36">
        <v>9255</v>
      </c>
      <c r="R1193" s="36">
        <v>8709</v>
      </c>
      <c r="S1193" s="36">
        <v>416</v>
      </c>
      <c r="T1193" s="36">
        <v>4.49</v>
      </c>
      <c r="U1193" s="36">
        <v>94.1</v>
      </c>
      <c r="V1193" s="36">
        <v>94.06</v>
      </c>
      <c r="W1193" s="36">
        <v>8709</v>
      </c>
      <c r="X1193" s="36">
        <v>7</v>
      </c>
      <c r="Y1193" s="36">
        <v>0.08</v>
      </c>
      <c r="Z1193" s="36">
        <v>3389</v>
      </c>
      <c r="AA1193" s="36">
        <v>3341</v>
      </c>
      <c r="AB1193" s="36">
        <v>98.58</v>
      </c>
      <c r="AC1193" s="36">
        <v>601</v>
      </c>
      <c r="AD1193" s="36">
        <v>591</v>
      </c>
      <c r="AE1193" s="36">
        <v>98.34</v>
      </c>
      <c r="AF1193" s="36">
        <v>75.989999999999995</v>
      </c>
      <c r="AG1193" s="36">
        <v>75.989999999999995</v>
      </c>
      <c r="AH1193" s="36">
        <v>252.63</v>
      </c>
      <c r="AI1193" s="36">
        <v>100</v>
      </c>
      <c r="AJ1193" s="46">
        <f t="shared" ca="1" si="19"/>
        <v>2</v>
      </c>
      <c r="AK1193" s="47">
        <v>0.11746937405604967</v>
      </c>
      <c r="AL1193" s="48">
        <v>549.74699999999984</v>
      </c>
      <c r="AM1193" s="1">
        <v>0</v>
      </c>
      <c r="AN1193" s="1">
        <v>1</v>
      </c>
      <c r="AO1193" s="1">
        <v>2</v>
      </c>
      <c r="AP1193" s="1">
        <v>0</v>
      </c>
      <c r="AQ1193" s="1">
        <v>6</v>
      </c>
      <c r="AR1193" s="36">
        <v>0</v>
      </c>
      <c r="AS1193" s="36">
        <v>1</v>
      </c>
      <c r="AT1193" s="36">
        <v>0</v>
      </c>
      <c r="AU1193" s="36">
        <v>7</v>
      </c>
    </row>
    <row r="1194" spans="1:47">
      <c r="A1194" s="50">
        <v>41914</v>
      </c>
      <c r="B1194" s="36" t="s">
        <v>103</v>
      </c>
      <c r="C1194" s="36" t="s">
        <v>107</v>
      </c>
      <c r="D1194" s="36" t="s">
        <v>302</v>
      </c>
      <c r="E1194" s="36" t="s">
        <v>108</v>
      </c>
      <c r="F1194" s="36" t="s">
        <v>303</v>
      </c>
      <c r="G1194" s="36">
        <v>6</v>
      </c>
      <c r="H1194" s="36">
        <v>64</v>
      </c>
      <c r="I1194" s="36">
        <v>38</v>
      </c>
      <c r="J1194" s="36">
        <v>30.08</v>
      </c>
      <c r="K1194" s="36">
        <v>16381</v>
      </c>
      <c r="L1194" s="36">
        <v>13</v>
      </c>
      <c r="M1194" s="36">
        <v>0.08</v>
      </c>
      <c r="N1194" s="36">
        <v>16368</v>
      </c>
      <c r="O1194" s="36">
        <v>15</v>
      </c>
      <c r="P1194" s="36">
        <v>0.09</v>
      </c>
      <c r="Q1194" s="36">
        <v>7915</v>
      </c>
      <c r="R1194" s="36">
        <v>7746</v>
      </c>
      <c r="S1194" s="36">
        <v>114</v>
      </c>
      <c r="T1194" s="36">
        <v>1.44</v>
      </c>
      <c r="U1194" s="36">
        <v>97.86</v>
      </c>
      <c r="V1194" s="36">
        <v>97.78</v>
      </c>
      <c r="W1194" s="36">
        <v>7746</v>
      </c>
      <c r="X1194" s="36">
        <v>10</v>
      </c>
      <c r="Y1194" s="36">
        <v>0.13</v>
      </c>
      <c r="Z1194" s="36">
        <v>4263</v>
      </c>
      <c r="AA1194" s="36">
        <v>4165</v>
      </c>
      <c r="AB1194" s="36">
        <v>97.7</v>
      </c>
      <c r="AC1194" s="36">
        <v>1828</v>
      </c>
      <c r="AD1194" s="36">
        <v>1814</v>
      </c>
      <c r="AE1194" s="36">
        <v>99.23</v>
      </c>
      <c r="AF1194" s="36">
        <v>75.790000000000006</v>
      </c>
      <c r="AG1194" s="36">
        <v>75.739999999999995</v>
      </c>
      <c r="AH1194" s="36">
        <v>251.97</v>
      </c>
      <c r="AI1194" s="36">
        <v>99.93</v>
      </c>
      <c r="AJ1194" s="46">
        <f t="shared" ca="1" si="19"/>
        <v>2</v>
      </c>
      <c r="AK1194" s="47">
        <v>0.18535681186283595</v>
      </c>
      <c r="AL1194" s="48">
        <v>175.71299999999991</v>
      </c>
      <c r="AM1194" s="1">
        <v>0</v>
      </c>
      <c r="AN1194" s="1">
        <v>0</v>
      </c>
      <c r="AO1194" s="1">
        <v>1</v>
      </c>
      <c r="AP1194" s="1">
        <v>0</v>
      </c>
      <c r="AQ1194" s="1">
        <v>0</v>
      </c>
      <c r="AR1194" s="36">
        <v>0</v>
      </c>
      <c r="AS1194" s="36">
        <v>1</v>
      </c>
      <c r="AT1194" s="36">
        <v>0</v>
      </c>
      <c r="AU1194" s="36">
        <v>7</v>
      </c>
    </row>
    <row r="1195" spans="1:47">
      <c r="A1195" s="50">
        <v>41914</v>
      </c>
      <c r="B1195" s="36" t="s">
        <v>103</v>
      </c>
      <c r="C1195" s="36" t="s">
        <v>107</v>
      </c>
      <c r="D1195" s="36" t="s">
        <v>1023</v>
      </c>
      <c r="E1195" s="36" t="s">
        <v>108</v>
      </c>
      <c r="F1195" s="36" t="s">
        <v>1024</v>
      </c>
      <c r="G1195" s="36">
        <v>6</v>
      </c>
      <c r="H1195" s="36">
        <v>56</v>
      </c>
      <c r="I1195" s="36">
        <v>39</v>
      </c>
      <c r="J1195" s="36">
        <v>31</v>
      </c>
      <c r="K1195" s="36">
        <v>9693</v>
      </c>
      <c r="L1195" s="36">
        <v>0</v>
      </c>
      <c r="M1195" s="36">
        <v>0</v>
      </c>
      <c r="N1195" s="36">
        <v>9693</v>
      </c>
      <c r="O1195" s="36">
        <v>13</v>
      </c>
      <c r="P1195" s="36">
        <v>0.13</v>
      </c>
      <c r="Q1195" s="36">
        <v>4295</v>
      </c>
      <c r="R1195" s="36">
        <v>4209</v>
      </c>
      <c r="S1195" s="36">
        <v>58</v>
      </c>
      <c r="T1195" s="36">
        <v>1.35</v>
      </c>
      <c r="U1195" s="36">
        <v>98</v>
      </c>
      <c r="V1195" s="36">
        <v>97.87</v>
      </c>
      <c r="W1195" s="36">
        <v>4209</v>
      </c>
      <c r="X1195" s="36">
        <v>4</v>
      </c>
      <c r="Y1195" s="36">
        <v>0.1</v>
      </c>
      <c r="Z1195" s="36">
        <v>4056</v>
      </c>
      <c r="AA1195" s="36">
        <v>4007</v>
      </c>
      <c r="AB1195" s="36">
        <v>98.79</v>
      </c>
      <c r="AC1195" s="36">
        <v>4031</v>
      </c>
      <c r="AD1195" s="36">
        <v>4017</v>
      </c>
      <c r="AE1195" s="36">
        <v>99.65</v>
      </c>
      <c r="AF1195" s="36">
        <v>77.59</v>
      </c>
      <c r="AG1195" s="36">
        <v>77.540000000000006</v>
      </c>
      <c r="AH1195" s="36">
        <v>250.28</v>
      </c>
      <c r="AI1195" s="36">
        <v>99.94</v>
      </c>
      <c r="AJ1195" s="46">
        <f t="shared" ca="1" si="19"/>
        <v>2</v>
      </c>
      <c r="AK1195" s="47">
        <v>9.4809196492059725E-2</v>
      </c>
      <c r="AL1195" s="48">
        <v>91.483499999999808</v>
      </c>
      <c r="AM1195" s="1">
        <v>0</v>
      </c>
      <c r="AN1195" s="1">
        <v>0</v>
      </c>
      <c r="AO1195" s="1">
        <v>1</v>
      </c>
      <c r="AP1195" s="1">
        <v>0</v>
      </c>
      <c r="AQ1195" s="1">
        <v>0</v>
      </c>
      <c r="AR1195" s="36">
        <v>0</v>
      </c>
      <c r="AS1195" s="36">
        <v>1</v>
      </c>
      <c r="AT1195" s="36">
        <v>0</v>
      </c>
      <c r="AU1195" s="36">
        <v>2</v>
      </c>
    </row>
    <row r="1196" spans="1:47">
      <c r="A1196" s="50">
        <v>41914</v>
      </c>
      <c r="B1196" s="36" t="s">
        <v>103</v>
      </c>
      <c r="C1196" s="36" t="s">
        <v>107</v>
      </c>
      <c r="D1196" s="36" t="s">
        <v>417</v>
      </c>
      <c r="E1196" s="36" t="s">
        <v>108</v>
      </c>
      <c r="F1196" s="36" t="s">
        <v>418</v>
      </c>
      <c r="G1196" s="36">
        <v>2</v>
      </c>
      <c r="H1196" s="36">
        <v>16</v>
      </c>
      <c r="I1196" s="36">
        <v>12</v>
      </c>
      <c r="J1196" s="36">
        <v>7.4020000000000001</v>
      </c>
      <c r="K1196" s="36">
        <v>2767</v>
      </c>
      <c r="L1196" s="36">
        <v>403</v>
      </c>
      <c r="M1196" s="36">
        <v>14.56</v>
      </c>
      <c r="N1196" s="36">
        <v>2364</v>
      </c>
      <c r="O1196" s="36">
        <v>0</v>
      </c>
      <c r="P1196" s="36">
        <v>0</v>
      </c>
      <c r="Q1196" s="36">
        <v>1319</v>
      </c>
      <c r="R1196" s="36">
        <v>1214</v>
      </c>
      <c r="S1196" s="36">
        <v>98</v>
      </c>
      <c r="T1196" s="36">
        <v>7.43</v>
      </c>
      <c r="U1196" s="36">
        <v>92.04</v>
      </c>
      <c r="V1196" s="36">
        <v>92.04</v>
      </c>
      <c r="W1196" s="36">
        <v>1214</v>
      </c>
      <c r="X1196" s="36">
        <v>10</v>
      </c>
      <c r="Y1196" s="36">
        <v>0.82</v>
      </c>
      <c r="Z1196" s="36">
        <v>658</v>
      </c>
      <c r="AA1196" s="36">
        <v>645</v>
      </c>
      <c r="AB1196" s="36">
        <v>98.02</v>
      </c>
      <c r="AC1196" s="36">
        <v>207</v>
      </c>
      <c r="AD1196" s="36">
        <v>205</v>
      </c>
      <c r="AE1196" s="36">
        <v>99.03</v>
      </c>
      <c r="AF1196" s="36">
        <v>9.44</v>
      </c>
      <c r="AG1196" s="36">
        <v>9.43</v>
      </c>
      <c r="AH1196" s="36">
        <v>127.47</v>
      </c>
      <c r="AI1196" s="36">
        <v>99.97</v>
      </c>
      <c r="AJ1196" s="46">
        <f t="shared" ca="1" si="19"/>
        <v>2</v>
      </c>
      <c r="AK1196" s="47">
        <v>1.2919896640826873</v>
      </c>
      <c r="AL1196" s="48">
        <v>104.99239999999992</v>
      </c>
      <c r="AM1196" s="1">
        <v>0</v>
      </c>
      <c r="AN1196" s="1">
        <v>1</v>
      </c>
      <c r="AO1196" s="1">
        <v>2</v>
      </c>
      <c r="AP1196" s="1">
        <v>0</v>
      </c>
      <c r="AQ1196" s="1">
        <v>3</v>
      </c>
      <c r="AR1196" s="36">
        <v>0</v>
      </c>
      <c r="AS1196" s="36">
        <v>1</v>
      </c>
      <c r="AT1196" s="36">
        <v>0</v>
      </c>
      <c r="AU1196" s="36">
        <v>6</v>
      </c>
    </row>
    <row r="1197" spans="1:47">
      <c r="A1197" s="50">
        <v>41914</v>
      </c>
      <c r="B1197" s="36" t="s">
        <v>103</v>
      </c>
      <c r="C1197" s="36" t="s">
        <v>107</v>
      </c>
      <c r="D1197" s="36" t="s">
        <v>417</v>
      </c>
      <c r="E1197" s="36" t="s">
        <v>108</v>
      </c>
      <c r="F1197" s="36" t="s">
        <v>438</v>
      </c>
      <c r="G1197" s="36">
        <v>5</v>
      </c>
      <c r="H1197" s="36">
        <v>72</v>
      </c>
      <c r="I1197" s="36">
        <v>29</v>
      </c>
      <c r="J1197" s="36">
        <v>21.93</v>
      </c>
      <c r="K1197" s="36">
        <v>5641</v>
      </c>
      <c r="L1197" s="36">
        <v>0</v>
      </c>
      <c r="M1197" s="36">
        <v>0</v>
      </c>
      <c r="N1197" s="36">
        <v>5601</v>
      </c>
      <c r="O1197" s="36">
        <v>15</v>
      </c>
      <c r="P1197" s="36">
        <v>0.27</v>
      </c>
      <c r="Q1197" s="36">
        <v>2645</v>
      </c>
      <c r="R1197" s="36">
        <v>2554</v>
      </c>
      <c r="S1197" s="36">
        <v>0</v>
      </c>
      <c r="T1197" s="36">
        <v>0</v>
      </c>
      <c r="U1197" s="36">
        <v>96.56</v>
      </c>
      <c r="V1197" s="36">
        <v>96.3</v>
      </c>
      <c r="W1197" s="36">
        <v>2554</v>
      </c>
      <c r="X1197" s="36">
        <v>11</v>
      </c>
      <c r="Y1197" s="36">
        <v>0.43</v>
      </c>
      <c r="Z1197" s="36">
        <v>2333</v>
      </c>
      <c r="AA1197" s="36">
        <v>2184</v>
      </c>
      <c r="AB1197" s="36">
        <v>93.61</v>
      </c>
      <c r="AC1197" s="36">
        <v>978</v>
      </c>
      <c r="AD1197" s="36">
        <v>931</v>
      </c>
      <c r="AE1197" s="36">
        <v>95.19</v>
      </c>
      <c r="AF1197" s="36">
        <v>14.55</v>
      </c>
      <c r="AG1197" s="36">
        <v>2.0499999999999998</v>
      </c>
      <c r="AH1197" s="36">
        <v>66.37</v>
      </c>
      <c r="AI1197" s="36">
        <v>14.06</v>
      </c>
      <c r="AJ1197" s="46">
        <f t="shared" ca="1" si="19"/>
        <v>2</v>
      </c>
      <c r="AK1197" s="47">
        <v>0.84550345887778633</v>
      </c>
      <c r="AL1197" s="48">
        <v>97.865000000000066</v>
      </c>
      <c r="AM1197" s="1">
        <v>0</v>
      </c>
      <c r="AN1197" s="1">
        <v>0</v>
      </c>
      <c r="AO1197" s="1">
        <v>1</v>
      </c>
      <c r="AP1197" s="1">
        <v>0</v>
      </c>
      <c r="AQ1197" s="1">
        <v>0</v>
      </c>
      <c r="AR1197" s="36">
        <v>0</v>
      </c>
      <c r="AS1197" s="36">
        <v>1</v>
      </c>
      <c r="AT1197" s="36">
        <v>0</v>
      </c>
      <c r="AU1197" s="36">
        <v>3</v>
      </c>
    </row>
    <row r="1198" spans="1:47">
      <c r="A1198" s="50">
        <v>41914</v>
      </c>
      <c r="B1198" s="36" t="s">
        <v>103</v>
      </c>
      <c r="C1198" s="36" t="s">
        <v>107</v>
      </c>
      <c r="D1198" s="36" t="s">
        <v>306</v>
      </c>
      <c r="E1198" s="36" t="s">
        <v>108</v>
      </c>
      <c r="F1198" s="36" t="s">
        <v>307</v>
      </c>
      <c r="G1198" s="36">
        <v>2</v>
      </c>
      <c r="H1198" s="36">
        <v>24</v>
      </c>
      <c r="I1198" s="36">
        <v>11</v>
      </c>
      <c r="J1198" s="36">
        <v>6.6150000000000002</v>
      </c>
      <c r="K1198" s="36">
        <v>2499</v>
      </c>
      <c r="L1198" s="36">
        <v>0</v>
      </c>
      <c r="M1198" s="36">
        <v>0</v>
      </c>
      <c r="N1198" s="36">
        <v>2479</v>
      </c>
      <c r="O1198" s="36">
        <v>6</v>
      </c>
      <c r="P1198" s="36">
        <v>0.24</v>
      </c>
      <c r="Q1198" s="36">
        <v>694</v>
      </c>
      <c r="R1198" s="36">
        <v>674</v>
      </c>
      <c r="S1198" s="36">
        <v>0</v>
      </c>
      <c r="T1198" s="36">
        <v>0</v>
      </c>
      <c r="U1198" s="36">
        <v>97.12</v>
      </c>
      <c r="V1198" s="36">
        <v>96.88</v>
      </c>
      <c r="W1198" s="36">
        <v>674</v>
      </c>
      <c r="X1198" s="36">
        <v>8</v>
      </c>
      <c r="Y1198" s="36">
        <v>1.19</v>
      </c>
      <c r="Z1198" s="36">
        <v>533</v>
      </c>
      <c r="AA1198" s="36">
        <v>513</v>
      </c>
      <c r="AB1198" s="36">
        <v>96.25</v>
      </c>
      <c r="AC1198" s="36">
        <v>535</v>
      </c>
      <c r="AD1198" s="36">
        <v>525</v>
      </c>
      <c r="AE1198" s="36">
        <v>98.13</v>
      </c>
      <c r="AF1198" s="36">
        <v>9.33</v>
      </c>
      <c r="AG1198" s="36">
        <v>9.33</v>
      </c>
      <c r="AH1198" s="36">
        <v>141.03</v>
      </c>
      <c r="AI1198" s="36">
        <v>100</v>
      </c>
      <c r="AJ1198" s="46">
        <f t="shared" ca="1" si="19"/>
        <v>2</v>
      </c>
      <c r="AK1198" s="47">
        <v>1.1661807580174928</v>
      </c>
      <c r="AL1198" s="48">
        <v>21.652800000000035</v>
      </c>
      <c r="AM1198" s="1">
        <v>0</v>
      </c>
      <c r="AN1198" s="1">
        <v>0</v>
      </c>
      <c r="AO1198" s="1">
        <v>1</v>
      </c>
      <c r="AP1198" s="1">
        <v>0</v>
      </c>
      <c r="AQ1198" s="1">
        <v>0</v>
      </c>
      <c r="AR1198" s="36">
        <v>0</v>
      </c>
      <c r="AS1198" s="36">
        <v>1</v>
      </c>
      <c r="AT1198" s="36">
        <v>0</v>
      </c>
      <c r="AU1198" s="36">
        <v>5</v>
      </c>
    </row>
    <row r="1199" spans="1:47">
      <c r="A1199" s="50">
        <v>41914</v>
      </c>
      <c r="B1199" s="36" t="s">
        <v>103</v>
      </c>
      <c r="C1199" s="36" t="s">
        <v>107</v>
      </c>
      <c r="D1199" s="36" t="s">
        <v>132</v>
      </c>
      <c r="E1199" s="36" t="s">
        <v>108</v>
      </c>
      <c r="F1199" s="36" t="s">
        <v>308</v>
      </c>
      <c r="G1199" s="36">
        <v>6</v>
      </c>
      <c r="H1199" s="36">
        <v>88</v>
      </c>
      <c r="I1199" s="36">
        <v>35</v>
      </c>
      <c r="J1199" s="36">
        <v>27.34</v>
      </c>
      <c r="K1199" s="36">
        <v>4624</v>
      </c>
      <c r="L1199" s="36">
        <v>0</v>
      </c>
      <c r="M1199" s="36">
        <v>0</v>
      </c>
      <c r="N1199" s="36">
        <v>4624</v>
      </c>
      <c r="O1199" s="36">
        <v>2</v>
      </c>
      <c r="P1199" s="36">
        <v>0.04</v>
      </c>
      <c r="Q1199" s="36">
        <v>2658</v>
      </c>
      <c r="R1199" s="36">
        <v>2654</v>
      </c>
      <c r="S1199" s="36">
        <v>0</v>
      </c>
      <c r="T1199" s="36">
        <v>0</v>
      </c>
      <c r="U1199" s="36">
        <v>99.85</v>
      </c>
      <c r="V1199" s="36">
        <v>99.81</v>
      </c>
      <c r="W1199" s="36">
        <v>2654</v>
      </c>
      <c r="X1199" s="36">
        <v>52</v>
      </c>
      <c r="Y1199" s="36">
        <v>1.96</v>
      </c>
      <c r="Z1199" s="36">
        <v>2913</v>
      </c>
      <c r="AA1199" s="36">
        <v>2831</v>
      </c>
      <c r="AB1199" s="36">
        <v>97.19</v>
      </c>
      <c r="AC1199" s="36">
        <v>2194</v>
      </c>
      <c r="AD1199" s="36">
        <v>2023</v>
      </c>
      <c r="AE1199" s="36">
        <v>92.21</v>
      </c>
      <c r="AF1199" s="36">
        <v>22.99</v>
      </c>
      <c r="AG1199" s="36">
        <v>7.89</v>
      </c>
      <c r="AH1199" s="36">
        <v>84.1</v>
      </c>
      <c r="AI1199" s="36">
        <v>34.29</v>
      </c>
      <c r="AJ1199" s="46">
        <f t="shared" ca="1" si="19"/>
        <v>2</v>
      </c>
      <c r="AK1199" s="47">
        <v>2.8169014084507045</v>
      </c>
      <c r="AL1199" s="48">
        <v>5.0501999999999398</v>
      </c>
      <c r="AM1199" s="1">
        <v>0</v>
      </c>
      <c r="AN1199" s="1">
        <v>0</v>
      </c>
      <c r="AO1199" s="1">
        <v>1</v>
      </c>
      <c r="AP1199" s="1">
        <v>0</v>
      </c>
      <c r="AQ1199" s="1">
        <v>0</v>
      </c>
      <c r="AR1199" s="36">
        <v>1</v>
      </c>
      <c r="AS1199" s="36">
        <v>0</v>
      </c>
      <c r="AT1199" s="36">
        <v>6</v>
      </c>
      <c r="AU1199" s="36">
        <v>0</v>
      </c>
    </row>
    <row r="1200" spans="1:47">
      <c r="A1200" s="50">
        <v>41914</v>
      </c>
      <c r="B1200" s="36" t="s">
        <v>103</v>
      </c>
      <c r="C1200" s="36" t="s">
        <v>107</v>
      </c>
      <c r="D1200" s="36" t="s">
        <v>132</v>
      </c>
      <c r="E1200" s="36" t="s">
        <v>108</v>
      </c>
      <c r="F1200" s="36" t="s">
        <v>133</v>
      </c>
      <c r="G1200" s="36">
        <v>4</v>
      </c>
      <c r="H1200" s="36">
        <v>56</v>
      </c>
      <c r="I1200" s="36">
        <v>23</v>
      </c>
      <c r="J1200" s="36">
        <v>16.63</v>
      </c>
      <c r="K1200" s="36">
        <v>3313</v>
      </c>
      <c r="L1200" s="36">
        <v>5</v>
      </c>
      <c r="M1200" s="36">
        <v>0.15</v>
      </c>
      <c r="N1200" s="36">
        <v>3206</v>
      </c>
      <c r="O1200" s="36">
        <v>9</v>
      </c>
      <c r="P1200" s="36">
        <v>0.28000000000000003</v>
      </c>
      <c r="Q1200" s="36">
        <v>1618</v>
      </c>
      <c r="R1200" s="36">
        <v>1487</v>
      </c>
      <c r="S1200" s="36">
        <v>0</v>
      </c>
      <c r="T1200" s="36">
        <v>0</v>
      </c>
      <c r="U1200" s="36">
        <v>91.9</v>
      </c>
      <c r="V1200" s="36">
        <v>91.65</v>
      </c>
      <c r="W1200" s="36">
        <v>1487</v>
      </c>
      <c r="X1200" s="36">
        <v>83</v>
      </c>
      <c r="Y1200" s="36">
        <v>5.58</v>
      </c>
      <c r="Z1200" s="36">
        <v>2324</v>
      </c>
      <c r="AA1200" s="36">
        <v>2115</v>
      </c>
      <c r="AB1200" s="36">
        <v>91.01</v>
      </c>
      <c r="AC1200" s="36">
        <v>2561</v>
      </c>
      <c r="AD1200" s="36">
        <v>2494</v>
      </c>
      <c r="AE1200" s="36">
        <v>97.38</v>
      </c>
      <c r="AF1200" s="36">
        <v>33.299999999999997</v>
      </c>
      <c r="AG1200" s="36">
        <v>33.020000000000003</v>
      </c>
      <c r="AH1200" s="36">
        <v>200.22</v>
      </c>
      <c r="AI1200" s="36">
        <v>99.18</v>
      </c>
      <c r="AJ1200" s="46">
        <f t="shared" ca="1" si="19"/>
        <v>2</v>
      </c>
      <c r="AK1200" s="47">
        <v>4.448017148981779</v>
      </c>
      <c r="AL1200" s="48">
        <v>135.10299999999989</v>
      </c>
      <c r="AM1200" s="1">
        <v>0</v>
      </c>
      <c r="AN1200" s="1">
        <v>1</v>
      </c>
      <c r="AO1200" s="1">
        <v>3</v>
      </c>
      <c r="AP1200" s="1">
        <v>1</v>
      </c>
      <c r="AQ1200" s="1">
        <v>4</v>
      </c>
      <c r="AR1200" s="36">
        <v>1</v>
      </c>
      <c r="AS1200" s="36">
        <v>1</v>
      </c>
      <c r="AT1200" s="36">
        <v>2</v>
      </c>
      <c r="AU1200" s="36">
        <v>6</v>
      </c>
    </row>
    <row r="1201" spans="1:47">
      <c r="A1201" s="50">
        <v>41914</v>
      </c>
      <c r="B1201" s="36" t="s">
        <v>103</v>
      </c>
      <c r="C1201" s="36" t="s">
        <v>98</v>
      </c>
      <c r="D1201" s="36" t="s">
        <v>202</v>
      </c>
      <c r="E1201" s="36" t="s">
        <v>109</v>
      </c>
      <c r="F1201" s="36" t="s">
        <v>198</v>
      </c>
      <c r="G1201" s="36">
        <v>2</v>
      </c>
      <c r="H1201" s="36">
        <v>24</v>
      </c>
      <c r="I1201" s="36">
        <v>11</v>
      </c>
      <c r="J1201" s="36">
        <v>6.6150000000000002</v>
      </c>
      <c r="K1201" s="36">
        <v>1436</v>
      </c>
      <c r="L1201" s="36">
        <v>0</v>
      </c>
      <c r="M1201" s="36">
        <v>0</v>
      </c>
      <c r="N1201" s="36">
        <v>1436</v>
      </c>
      <c r="O1201" s="36">
        <v>2</v>
      </c>
      <c r="P1201" s="36">
        <v>0.14000000000000001</v>
      </c>
      <c r="Q1201" s="36">
        <v>316</v>
      </c>
      <c r="R1201" s="36">
        <v>316</v>
      </c>
      <c r="S1201" s="36">
        <v>0</v>
      </c>
      <c r="T1201" s="36">
        <v>0</v>
      </c>
      <c r="U1201" s="36">
        <v>100</v>
      </c>
      <c r="V1201" s="36">
        <v>99.86</v>
      </c>
      <c r="W1201" s="36">
        <v>316</v>
      </c>
      <c r="X1201" s="36">
        <v>24</v>
      </c>
      <c r="Y1201" s="36">
        <v>7.59</v>
      </c>
      <c r="Z1201" s="36">
        <v>207</v>
      </c>
      <c r="AA1201" s="36">
        <v>206</v>
      </c>
      <c r="AB1201" s="36">
        <v>99.52</v>
      </c>
      <c r="AC1201" s="36">
        <v>276</v>
      </c>
      <c r="AD1201" s="36">
        <v>276</v>
      </c>
      <c r="AE1201" s="36">
        <v>100</v>
      </c>
      <c r="AF1201" s="36">
        <v>5.05</v>
      </c>
      <c r="AG1201" s="36">
        <v>4.32</v>
      </c>
      <c r="AH1201" s="36">
        <v>76.36</v>
      </c>
      <c r="AI1201" s="36">
        <v>85.61</v>
      </c>
      <c r="AJ1201" s="46">
        <f t="shared" ca="1" si="19"/>
        <v>2</v>
      </c>
      <c r="AK1201" s="47">
        <v>6.2176165803108807</v>
      </c>
      <c r="AL1201" s="48">
        <v>0.44240000000000179</v>
      </c>
      <c r="AM1201" s="1">
        <v>1</v>
      </c>
      <c r="AN1201" s="1">
        <v>0</v>
      </c>
      <c r="AO1201" s="1">
        <v>2</v>
      </c>
      <c r="AP1201" s="1">
        <v>4</v>
      </c>
      <c r="AQ1201" s="1">
        <v>0</v>
      </c>
      <c r="AR1201" s="36">
        <v>1</v>
      </c>
      <c r="AS1201" s="36">
        <v>0</v>
      </c>
      <c r="AT1201" s="36">
        <v>6</v>
      </c>
      <c r="AU1201" s="36">
        <v>0</v>
      </c>
    </row>
    <row r="1202" spans="1:47">
      <c r="A1202" s="50">
        <v>41914</v>
      </c>
      <c r="B1202" s="36" t="s">
        <v>103</v>
      </c>
      <c r="C1202" s="36" t="s">
        <v>98</v>
      </c>
      <c r="D1202" s="36" t="s">
        <v>1335</v>
      </c>
      <c r="E1202" s="36" t="s">
        <v>109</v>
      </c>
      <c r="F1202" s="36" t="s">
        <v>1337</v>
      </c>
      <c r="G1202" s="36">
        <v>2</v>
      </c>
      <c r="H1202" s="36">
        <v>24</v>
      </c>
      <c r="I1202" s="36">
        <v>11</v>
      </c>
      <c r="J1202" s="36">
        <v>6.6150000000000002</v>
      </c>
      <c r="K1202" s="36">
        <v>2426</v>
      </c>
      <c r="L1202" s="36">
        <v>0</v>
      </c>
      <c r="M1202" s="36">
        <v>0</v>
      </c>
      <c r="N1202" s="36">
        <v>2414</v>
      </c>
      <c r="O1202" s="36">
        <v>7</v>
      </c>
      <c r="P1202" s="36">
        <v>0.28999999999999998</v>
      </c>
      <c r="Q1202" s="36">
        <v>612</v>
      </c>
      <c r="R1202" s="36">
        <v>599</v>
      </c>
      <c r="S1202" s="36">
        <v>0</v>
      </c>
      <c r="T1202" s="36">
        <v>0</v>
      </c>
      <c r="U1202" s="36">
        <v>97.88</v>
      </c>
      <c r="V1202" s="36">
        <v>97.59</v>
      </c>
      <c r="W1202" s="36">
        <v>599</v>
      </c>
      <c r="X1202" s="36">
        <v>2</v>
      </c>
      <c r="Y1202" s="36">
        <v>0.33</v>
      </c>
      <c r="Z1202" s="36">
        <v>156</v>
      </c>
      <c r="AA1202" s="36">
        <v>153</v>
      </c>
      <c r="AB1202" s="36">
        <v>98.08</v>
      </c>
      <c r="AC1202" s="36">
        <v>162</v>
      </c>
      <c r="AD1202" s="36">
        <v>130</v>
      </c>
      <c r="AE1202" s="36">
        <v>80.25</v>
      </c>
      <c r="AF1202" s="36">
        <v>7.99</v>
      </c>
      <c r="AG1202" s="36">
        <v>7.55</v>
      </c>
      <c r="AH1202" s="36">
        <v>120.71</v>
      </c>
      <c r="AI1202" s="36">
        <v>94.54</v>
      </c>
      <c r="AJ1202" s="46">
        <f t="shared" ca="1" si="19"/>
        <v>2</v>
      </c>
      <c r="AK1202" s="47">
        <v>0.34722222222222221</v>
      </c>
      <c r="AL1202" s="48">
        <v>14.749199999999979</v>
      </c>
      <c r="AM1202" s="1">
        <v>0</v>
      </c>
      <c r="AN1202" s="1">
        <v>0</v>
      </c>
      <c r="AO1202" s="1">
        <v>1</v>
      </c>
      <c r="AP1202" s="1">
        <v>0</v>
      </c>
      <c r="AQ1202" s="1">
        <v>1</v>
      </c>
      <c r="AR1202" s="36">
        <v>0</v>
      </c>
      <c r="AS1202" s="36">
        <v>1</v>
      </c>
      <c r="AT1202" s="36">
        <v>1</v>
      </c>
      <c r="AU1202" s="36">
        <v>4</v>
      </c>
    </row>
    <row r="1203" spans="1:47">
      <c r="A1203" s="50">
        <v>41914</v>
      </c>
      <c r="B1203" s="36" t="s">
        <v>103</v>
      </c>
      <c r="C1203" s="36" t="s">
        <v>24</v>
      </c>
      <c r="D1203" s="36" t="s">
        <v>128</v>
      </c>
      <c r="E1203" s="36" t="s">
        <v>110</v>
      </c>
      <c r="F1203" s="36" t="s">
        <v>129</v>
      </c>
      <c r="G1203" s="36">
        <v>2</v>
      </c>
      <c r="H1203" s="36">
        <v>24</v>
      </c>
      <c r="I1203" s="36">
        <v>11</v>
      </c>
      <c r="J1203" s="36">
        <v>6.6150000000000002</v>
      </c>
      <c r="K1203" s="36">
        <v>928</v>
      </c>
      <c r="L1203" s="36">
        <v>0</v>
      </c>
      <c r="M1203" s="36">
        <v>0</v>
      </c>
      <c r="N1203" s="36">
        <v>924</v>
      </c>
      <c r="O1203" s="36">
        <v>0</v>
      </c>
      <c r="P1203" s="36">
        <v>0</v>
      </c>
      <c r="Q1203" s="36">
        <v>298</v>
      </c>
      <c r="R1203" s="36">
        <v>290</v>
      </c>
      <c r="S1203" s="36">
        <v>0</v>
      </c>
      <c r="T1203" s="36">
        <v>0</v>
      </c>
      <c r="U1203" s="36">
        <v>97.32</v>
      </c>
      <c r="V1203" s="36">
        <v>97.32</v>
      </c>
      <c r="W1203" s="36">
        <v>290</v>
      </c>
      <c r="X1203" s="36">
        <v>0</v>
      </c>
      <c r="Y1203" s="36">
        <v>0</v>
      </c>
      <c r="Z1203" s="36">
        <v>373</v>
      </c>
      <c r="AA1203" s="36">
        <v>369</v>
      </c>
      <c r="AB1203" s="36">
        <v>98.93</v>
      </c>
      <c r="AC1203" s="36">
        <v>372</v>
      </c>
      <c r="AD1203" s="36">
        <v>372</v>
      </c>
      <c r="AE1203" s="36">
        <v>100</v>
      </c>
      <c r="AF1203" s="36">
        <v>5.35</v>
      </c>
      <c r="AG1203" s="36">
        <v>0.77</v>
      </c>
      <c r="AH1203" s="36">
        <v>80.88</v>
      </c>
      <c r="AI1203" s="36">
        <v>14.36</v>
      </c>
      <c r="AJ1203" s="46">
        <f t="shared" ca="1" si="19"/>
        <v>2</v>
      </c>
      <c r="AK1203" s="47">
        <v>0</v>
      </c>
      <c r="AL1203" s="48">
        <v>7.9864000000000201</v>
      </c>
      <c r="AM1203" s="1">
        <v>0</v>
      </c>
      <c r="AN1203" s="1">
        <v>0</v>
      </c>
      <c r="AO1203" s="1">
        <v>1</v>
      </c>
      <c r="AP1203" s="1">
        <v>0</v>
      </c>
      <c r="AQ1203" s="1">
        <v>0</v>
      </c>
      <c r="AR1203" s="36">
        <v>0</v>
      </c>
      <c r="AS1203" s="36">
        <v>1</v>
      </c>
      <c r="AT1203" s="36">
        <v>0</v>
      </c>
      <c r="AU1203" s="36">
        <v>2</v>
      </c>
    </row>
    <row r="1204" spans="1:47">
      <c r="A1204" s="50">
        <v>41914</v>
      </c>
      <c r="B1204" s="36" t="s">
        <v>103</v>
      </c>
      <c r="C1204" s="36" t="s">
        <v>24</v>
      </c>
      <c r="D1204" s="36" t="s">
        <v>1602</v>
      </c>
      <c r="E1204" s="36" t="s">
        <v>110</v>
      </c>
      <c r="F1204" s="36" t="s">
        <v>1603</v>
      </c>
      <c r="G1204" s="36">
        <v>4</v>
      </c>
      <c r="H1204" s="36">
        <v>64</v>
      </c>
      <c r="I1204" s="36">
        <v>22</v>
      </c>
      <c r="J1204" s="36">
        <v>15.76</v>
      </c>
      <c r="K1204" s="36">
        <v>874</v>
      </c>
      <c r="L1204" s="36">
        <v>0</v>
      </c>
      <c r="M1204" s="36">
        <v>0</v>
      </c>
      <c r="N1204" s="36">
        <v>874</v>
      </c>
      <c r="O1204" s="36">
        <v>5</v>
      </c>
      <c r="P1204" s="36">
        <v>0.56999999999999995</v>
      </c>
      <c r="Q1204" s="36">
        <v>338</v>
      </c>
      <c r="R1204" s="36">
        <v>310</v>
      </c>
      <c r="S1204" s="36">
        <v>0</v>
      </c>
      <c r="T1204" s="36">
        <v>0</v>
      </c>
      <c r="U1204" s="36">
        <v>91.72</v>
      </c>
      <c r="V1204" s="36">
        <v>91.19</v>
      </c>
      <c r="W1204" s="36">
        <v>310</v>
      </c>
      <c r="X1204" s="36">
        <v>2</v>
      </c>
      <c r="Y1204" s="36">
        <v>0.65</v>
      </c>
      <c r="Z1204" s="36">
        <v>240</v>
      </c>
      <c r="AA1204" s="36">
        <v>236</v>
      </c>
      <c r="AB1204" s="36">
        <v>98.33</v>
      </c>
      <c r="AC1204" s="36">
        <v>228</v>
      </c>
      <c r="AD1204" s="36">
        <v>227</v>
      </c>
      <c r="AE1204" s="36">
        <v>99.56</v>
      </c>
      <c r="AF1204" s="36">
        <v>3.11</v>
      </c>
      <c r="AG1204" s="36">
        <v>0</v>
      </c>
      <c r="AH1204" s="36">
        <v>19.73</v>
      </c>
      <c r="AI1204" s="36">
        <v>0</v>
      </c>
      <c r="AJ1204" s="46">
        <f t="shared" ca="1" si="19"/>
        <v>2</v>
      </c>
      <c r="AK1204" s="47">
        <v>0.66445182724252494</v>
      </c>
      <c r="AL1204" s="48">
        <v>29.777800000000006</v>
      </c>
      <c r="AM1204" s="1">
        <v>0</v>
      </c>
      <c r="AN1204" s="1">
        <v>1</v>
      </c>
      <c r="AO1204" s="1">
        <v>2</v>
      </c>
      <c r="AP1204" s="1">
        <v>0</v>
      </c>
      <c r="AQ1204" s="1">
        <v>1</v>
      </c>
      <c r="AR1204" s="36">
        <v>0</v>
      </c>
      <c r="AS1204" s="36">
        <v>1</v>
      </c>
      <c r="AT1204" s="36">
        <v>0</v>
      </c>
      <c r="AU1204" s="36">
        <v>1</v>
      </c>
    </row>
    <row r="1205" spans="1:47">
      <c r="A1205" s="50">
        <v>41914</v>
      </c>
      <c r="B1205" s="36" t="s">
        <v>103</v>
      </c>
      <c r="C1205" s="36" t="s">
        <v>24</v>
      </c>
      <c r="D1205" s="36" t="s">
        <v>309</v>
      </c>
      <c r="E1205" s="36" t="s">
        <v>110</v>
      </c>
      <c r="F1205" s="36" t="s">
        <v>310</v>
      </c>
      <c r="G1205" s="36">
        <v>2</v>
      </c>
      <c r="H1205" s="36">
        <v>24</v>
      </c>
      <c r="I1205" s="36">
        <v>11</v>
      </c>
      <c r="J1205" s="36">
        <v>6.6150000000000002</v>
      </c>
      <c r="K1205" s="36">
        <v>1964</v>
      </c>
      <c r="L1205" s="36">
        <v>1</v>
      </c>
      <c r="M1205" s="36">
        <v>0.05</v>
      </c>
      <c r="N1205" s="36">
        <v>1961</v>
      </c>
      <c r="O1205" s="36">
        <v>10</v>
      </c>
      <c r="P1205" s="36">
        <v>0.51</v>
      </c>
      <c r="Q1205" s="36">
        <v>650</v>
      </c>
      <c r="R1205" s="36">
        <v>637</v>
      </c>
      <c r="S1205" s="36">
        <v>0</v>
      </c>
      <c r="T1205" s="36">
        <v>0</v>
      </c>
      <c r="U1205" s="36">
        <v>98</v>
      </c>
      <c r="V1205" s="36">
        <v>97.5</v>
      </c>
      <c r="W1205" s="36">
        <v>637</v>
      </c>
      <c r="X1205" s="36">
        <v>8</v>
      </c>
      <c r="Y1205" s="36">
        <v>1.26</v>
      </c>
      <c r="Z1205" s="36">
        <v>325</v>
      </c>
      <c r="AA1205" s="36">
        <v>321</v>
      </c>
      <c r="AB1205" s="36">
        <v>98.77</v>
      </c>
      <c r="AC1205" s="36">
        <v>332</v>
      </c>
      <c r="AD1205" s="36">
        <v>324</v>
      </c>
      <c r="AE1205" s="36">
        <v>97.59</v>
      </c>
      <c r="AF1205" s="36">
        <v>8.92</v>
      </c>
      <c r="AG1205" s="36">
        <v>8.83</v>
      </c>
      <c r="AH1205" s="36">
        <v>134.86000000000001</v>
      </c>
      <c r="AI1205" s="36">
        <v>98.94</v>
      </c>
      <c r="AJ1205" s="46">
        <f t="shared" ca="1" si="19"/>
        <v>2</v>
      </c>
      <c r="AK1205" s="47">
        <v>1.25</v>
      </c>
      <c r="AL1205" s="48">
        <v>16.25</v>
      </c>
      <c r="AM1205" s="1">
        <v>0</v>
      </c>
      <c r="AN1205" s="1">
        <v>0</v>
      </c>
      <c r="AO1205" s="1">
        <v>1</v>
      </c>
      <c r="AP1205" s="1">
        <v>0</v>
      </c>
      <c r="AQ1205" s="1">
        <v>1</v>
      </c>
      <c r="AR1205" s="36">
        <v>0</v>
      </c>
      <c r="AS1205" s="36">
        <v>1</v>
      </c>
      <c r="AT1205" s="36">
        <v>1</v>
      </c>
      <c r="AU1205" s="36">
        <v>6</v>
      </c>
    </row>
    <row r="1206" spans="1:47">
      <c r="A1206" s="50">
        <v>41914</v>
      </c>
      <c r="B1206" s="36" t="s">
        <v>103</v>
      </c>
      <c r="C1206" s="36" t="s">
        <v>24</v>
      </c>
      <c r="D1206" s="36" t="s">
        <v>309</v>
      </c>
      <c r="E1206" s="36" t="s">
        <v>110</v>
      </c>
      <c r="F1206" s="36" t="s">
        <v>470</v>
      </c>
      <c r="G1206" s="36">
        <v>4</v>
      </c>
      <c r="H1206" s="36">
        <v>56</v>
      </c>
      <c r="I1206" s="36">
        <v>23</v>
      </c>
      <c r="J1206" s="36">
        <v>16.63</v>
      </c>
      <c r="K1206" s="36">
        <v>2001</v>
      </c>
      <c r="L1206" s="36">
        <v>0</v>
      </c>
      <c r="M1206" s="36">
        <v>0</v>
      </c>
      <c r="N1206" s="36">
        <v>2001</v>
      </c>
      <c r="O1206" s="36">
        <v>19</v>
      </c>
      <c r="P1206" s="36">
        <v>0.95</v>
      </c>
      <c r="Q1206" s="36">
        <v>817</v>
      </c>
      <c r="R1206" s="36">
        <v>785</v>
      </c>
      <c r="S1206" s="36">
        <v>1</v>
      </c>
      <c r="T1206" s="36">
        <v>0.12</v>
      </c>
      <c r="U1206" s="36">
        <v>96.08</v>
      </c>
      <c r="V1206" s="36">
        <v>95.17</v>
      </c>
      <c r="W1206" s="36">
        <v>785</v>
      </c>
      <c r="X1206" s="36">
        <v>11</v>
      </c>
      <c r="Y1206" s="36">
        <v>1.4</v>
      </c>
      <c r="Z1206" s="36">
        <v>46</v>
      </c>
      <c r="AA1206" s="36">
        <v>46</v>
      </c>
      <c r="AB1206" s="36">
        <v>100</v>
      </c>
      <c r="AC1206" s="36">
        <v>44</v>
      </c>
      <c r="AD1206" s="36">
        <v>40</v>
      </c>
      <c r="AE1206" s="36">
        <v>90.91</v>
      </c>
      <c r="AF1206" s="36">
        <v>8.2100000000000009</v>
      </c>
      <c r="AG1206" s="36">
        <v>3.52</v>
      </c>
      <c r="AH1206" s="36">
        <v>49.39</v>
      </c>
      <c r="AI1206" s="36">
        <v>42.87</v>
      </c>
      <c r="AJ1206" s="46">
        <f t="shared" ca="1" si="19"/>
        <v>2</v>
      </c>
      <c r="AK1206" s="47">
        <v>1.4120667522464698</v>
      </c>
      <c r="AL1206" s="48">
        <v>39.461099999999988</v>
      </c>
      <c r="AM1206" s="1">
        <v>0</v>
      </c>
      <c r="AN1206" s="1">
        <v>0</v>
      </c>
      <c r="AO1206" s="1">
        <v>1</v>
      </c>
      <c r="AP1206" s="1">
        <v>0</v>
      </c>
      <c r="AQ1206" s="1">
        <v>2</v>
      </c>
      <c r="AR1206" s="36">
        <v>0</v>
      </c>
      <c r="AS1206" s="36">
        <v>1</v>
      </c>
      <c r="AT1206" s="36">
        <v>5</v>
      </c>
      <c r="AU1206" s="36">
        <v>7</v>
      </c>
    </row>
    <row r="1207" spans="1:47">
      <c r="A1207" s="50">
        <v>41914</v>
      </c>
      <c r="B1207" s="36" t="s">
        <v>103</v>
      </c>
      <c r="C1207" s="36" t="s">
        <v>24</v>
      </c>
      <c r="D1207" s="36" t="s">
        <v>1604</v>
      </c>
      <c r="E1207" s="36" t="s">
        <v>110</v>
      </c>
      <c r="F1207" s="36" t="s">
        <v>1605</v>
      </c>
      <c r="G1207" s="36">
        <v>2</v>
      </c>
      <c r="H1207" s="36">
        <v>32</v>
      </c>
      <c r="I1207" s="36">
        <v>10</v>
      </c>
      <c r="J1207" s="36">
        <v>5.8419999999999996</v>
      </c>
      <c r="K1207" s="36">
        <v>872</v>
      </c>
      <c r="L1207" s="36">
        <v>0</v>
      </c>
      <c r="M1207" s="36">
        <v>0</v>
      </c>
      <c r="N1207" s="36">
        <v>872</v>
      </c>
      <c r="O1207" s="36">
        <v>5</v>
      </c>
      <c r="P1207" s="36">
        <v>0.56999999999999995</v>
      </c>
      <c r="Q1207" s="36">
        <v>273</v>
      </c>
      <c r="R1207" s="36">
        <v>268</v>
      </c>
      <c r="S1207" s="36">
        <v>0</v>
      </c>
      <c r="T1207" s="36">
        <v>0</v>
      </c>
      <c r="U1207" s="36">
        <v>98.17</v>
      </c>
      <c r="V1207" s="36">
        <v>97.61</v>
      </c>
      <c r="W1207" s="36">
        <v>268</v>
      </c>
      <c r="X1207" s="36">
        <v>1</v>
      </c>
      <c r="Y1207" s="36">
        <v>0.37</v>
      </c>
      <c r="Z1207" s="36">
        <v>247</v>
      </c>
      <c r="AA1207" s="36">
        <v>245</v>
      </c>
      <c r="AB1207" s="36">
        <v>99.19</v>
      </c>
      <c r="AC1207" s="36">
        <v>256</v>
      </c>
      <c r="AD1207" s="36">
        <v>248</v>
      </c>
      <c r="AE1207" s="36">
        <v>96.88</v>
      </c>
      <c r="AF1207" s="36">
        <v>4.13</v>
      </c>
      <c r="AG1207" s="36">
        <v>1.58</v>
      </c>
      <c r="AH1207" s="36">
        <v>70.66</v>
      </c>
      <c r="AI1207" s="36">
        <v>38.32</v>
      </c>
      <c r="AJ1207" s="46">
        <f t="shared" ca="1" si="19"/>
        <v>2</v>
      </c>
      <c r="AK1207" s="47">
        <v>0.36900369003690037</v>
      </c>
      <c r="AL1207" s="48">
        <v>6.5247000000000011</v>
      </c>
      <c r="AM1207" s="1">
        <v>0</v>
      </c>
      <c r="AN1207" s="1">
        <v>0</v>
      </c>
      <c r="AO1207" s="1">
        <v>1</v>
      </c>
      <c r="AP1207" s="1">
        <v>0</v>
      </c>
      <c r="AQ1207" s="1">
        <v>0</v>
      </c>
      <c r="AR1207" s="36">
        <v>0</v>
      </c>
      <c r="AS1207" s="36">
        <v>1</v>
      </c>
      <c r="AT1207" s="36">
        <v>0</v>
      </c>
      <c r="AU1207" s="36">
        <v>1</v>
      </c>
    </row>
    <row r="1208" spans="1:47">
      <c r="A1208" s="50">
        <v>41914</v>
      </c>
      <c r="B1208" s="36" t="s">
        <v>103</v>
      </c>
      <c r="C1208" s="36" t="s">
        <v>24</v>
      </c>
      <c r="D1208" s="36" t="s">
        <v>196</v>
      </c>
      <c r="E1208" s="36" t="s">
        <v>110</v>
      </c>
      <c r="F1208" s="36" t="s">
        <v>197</v>
      </c>
      <c r="G1208" s="36">
        <v>4</v>
      </c>
      <c r="H1208" s="36">
        <v>56</v>
      </c>
      <c r="I1208" s="36">
        <v>23</v>
      </c>
      <c r="J1208" s="36">
        <v>16.63</v>
      </c>
      <c r="K1208" s="36">
        <v>2182</v>
      </c>
      <c r="L1208" s="36">
        <v>0</v>
      </c>
      <c r="M1208" s="36">
        <v>0</v>
      </c>
      <c r="N1208" s="36">
        <v>2155</v>
      </c>
      <c r="O1208" s="36">
        <v>7</v>
      </c>
      <c r="P1208" s="36">
        <v>0.32</v>
      </c>
      <c r="Q1208" s="36">
        <v>655</v>
      </c>
      <c r="R1208" s="36">
        <v>632</v>
      </c>
      <c r="S1208" s="36">
        <v>0</v>
      </c>
      <c r="T1208" s="36">
        <v>0</v>
      </c>
      <c r="U1208" s="36">
        <v>96.49</v>
      </c>
      <c r="V1208" s="36">
        <v>96.18</v>
      </c>
      <c r="W1208" s="36">
        <v>632</v>
      </c>
      <c r="X1208" s="36">
        <v>10</v>
      </c>
      <c r="Y1208" s="36">
        <v>1.58</v>
      </c>
      <c r="Z1208" s="36">
        <v>643</v>
      </c>
      <c r="AA1208" s="36">
        <v>368</v>
      </c>
      <c r="AB1208" s="36">
        <v>57.23</v>
      </c>
      <c r="AC1208" s="36">
        <v>418</v>
      </c>
      <c r="AD1208" s="36">
        <v>411</v>
      </c>
      <c r="AE1208" s="36">
        <v>98.33</v>
      </c>
      <c r="AF1208" s="36">
        <v>18.09</v>
      </c>
      <c r="AG1208" s="36">
        <v>17.77</v>
      </c>
      <c r="AH1208" s="36">
        <v>108.77</v>
      </c>
      <c r="AI1208" s="36">
        <v>98.22</v>
      </c>
      <c r="AJ1208" s="46">
        <f t="shared" ca="1" si="19"/>
        <v>2</v>
      </c>
      <c r="AK1208" s="47">
        <v>1.4814814814814816</v>
      </c>
      <c r="AL1208" s="48">
        <v>25.020999999999955</v>
      </c>
      <c r="AM1208" s="1">
        <v>0</v>
      </c>
      <c r="AN1208" s="1">
        <v>0</v>
      </c>
      <c r="AO1208" s="1">
        <v>1</v>
      </c>
      <c r="AP1208" s="1">
        <v>0</v>
      </c>
      <c r="AQ1208" s="1">
        <v>1</v>
      </c>
      <c r="AR1208" s="36">
        <v>0</v>
      </c>
      <c r="AS1208" s="36">
        <v>1</v>
      </c>
      <c r="AT1208" s="36">
        <v>1</v>
      </c>
      <c r="AU1208" s="36">
        <v>2</v>
      </c>
    </row>
    <row r="1209" spans="1:47">
      <c r="A1209" s="50">
        <v>41914</v>
      </c>
      <c r="B1209" s="36" t="s">
        <v>103</v>
      </c>
      <c r="C1209" s="36" t="s">
        <v>24</v>
      </c>
      <c r="D1209" s="36" t="s">
        <v>243</v>
      </c>
      <c r="E1209" s="36" t="s">
        <v>110</v>
      </c>
      <c r="F1209" s="36" t="s">
        <v>244</v>
      </c>
      <c r="G1209" s="36">
        <v>4</v>
      </c>
      <c r="H1209" s="36">
        <v>56</v>
      </c>
      <c r="I1209" s="36">
        <v>23</v>
      </c>
      <c r="J1209" s="36">
        <v>16.63</v>
      </c>
      <c r="K1209" s="36">
        <v>2468</v>
      </c>
      <c r="L1209" s="36">
        <v>0</v>
      </c>
      <c r="M1209" s="36">
        <v>0</v>
      </c>
      <c r="N1209" s="36">
        <v>2441</v>
      </c>
      <c r="O1209" s="36">
        <v>4</v>
      </c>
      <c r="P1209" s="36">
        <v>0.16</v>
      </c>
      <c r="Q1209" s="36">
        <v>1005</v>
      </c>
      <c r="R1209" s="36">
        <v>978</v>
      </c>
      <c r="S1209" s="36">
        <v>0</v>
      </c>
      <c r="T1209" s="36">
        <v>0</v>
      </c>
      <c r="U1209" s="36">
        <v>97.31</v>
      </c>
      <c r="V1209" s="36">
        <v>97.15</v>
      </c>
      <c r="W1209" s="36">
        <v>978</v>
      </c>
      <c r="X1209" s="36">
        <v>2</v>
      </c>
      <c r="Y1209" s="36">
        <v>0.2</v>
      </c>
      <c r="Z1209" s="36">
        <v>402</v>
      </c>
      <c r="AA1209" s="36">
        <v>395</v>
      </c>
      <c r="AB1209" s="36">
        <v>98.26</v>
      </c>
      <c r="AC1209" s="36">
        <v>392</v>
      </c>
      <c r="AD1209" s="36">
        <v>383</v>
      </c>
      <c r="AE1209" s="36">
        <v>97.7</v>
      </c>
      <c r="AF1209" s="36">
        <v>12.17</v>
      </c>
      <c r="AG1209" s="36">
        <v>2.08</v>
      </c>
      <c r="AH1209" s="36">
        <v>73.209999999999994</v>
      </c>
      <c r="AI1209" s="36">
        <v>17.079999999999998</v>
      </c>
      <c r="AJ1209" s="46">
        <f t="shared" ca="1" si="19"/>
        <v>2</v>
      </c>
      <c r="AK1209" s="47">
        <v>0.20703933747412009</v>
      </c>
      <c r="AL1209" s="48">
        <v>28.642499999999941</v>
      </c>
      <c r="AM1209" s="1">
        <v>0</v>
      </c>
      <c r="AN1209" s="1">
        <v>0</v>
      </c>
      <c r="AO1209" s="1">
        <v>1</v>
      </c>
      <c r="AP1209" s="1">
        <v>0</v>
      </c>
      <c r="AQ1209" s="1">
        <v>0</v>
      </c>
      <c r="AR1209" s="36">
        <v>0</v>
      </c>
      <c r="AS1209" s="36">
        <v>1</v>
      </c>
      <c r="AT1209" s="36">
        <v>0</v>
      </c>
      <c r="AU1209" s="36">
        <v>6</v>
      </c>
    </row>
    <row r="1210" spans="1:47">
      <c r="A1210" s="50">
        <v>41914</v>
      </c>
      <c r="B1210" s="36" t="s">
        <v>103</v>
      </c>
      <c r="C1210" s="36" t="s">
        <v>24</v>
      </c>
      <c r="D1210" s="36" t="s">
        <v>243</v>
      </c>
      <c r="E1210" s="36" t="s">
        <v>110</v>
      </c>
      <c r="F1210" s="36" t="s">
        <v>311</v>
      </c>
      <c r="G1210" s="36">
        <v>2</v>
      </c>
      <c r="H1210" s="36">
        <v>24</v>
      </c>
      <c r="I1210" s="36">
        <v>11</v>
      </c>
      <c r="J1210" s="36">
        <v>6.6150000000000002</v>
      </c>
      <c r="K1210" s="36">
        <v>1398</v>
      </c>
      <c r="L1210" s="36">
        <v>0</v>
      </c>
      <c r="M1210" s="36">
        <v>0</v>
      </c>
      <c r="N1210" s="36">
        <v>1384</v>
      </c>
      <c r="O1210" s="36">
        <v>6</v>
      </c>
      <c r="P1210" s="36">
        <v>0.43</v>
      </c>
      <c r="Q1210" s="36">
        <v>546</v>
      </c>
      <c r="R1210" s="36">
        <v>527</v>
      </c>
      <c r="S1210" s="36">
        <v>0</v>
      </c>
      <c r="T1210" s="36">
        <v>0</v>
      </c>
      <c r="U1210" s="36">
        <v>96.52</v>
      </c>
      <c r="V1210" s="36">
        <v>96.1</v>
      </c>
      <c r="W1210" s="36">
        <v>527</v>
      </c>
      <c r="X1210" s="36">
        <v>4</v>
      </c>
      <c r="Y1210" s="36">
        <v>0.76</v>
      </c>
      <c r="Z1210" s="36">
        <v>64</v>
      </c>
      <c r="AA1210" s="36">
        <v>62</v>
      </c>
      <c r="AB1210" s="36">
        <v>96.88</v>
      </c>
      <c r="AC1210" s="36">
        <v>65</v>
      </c>
      <c r="AD1210" s="36">
        <v>62</v>
      </c>
      <c r="AE1210" s="36">
        <v>95.38</v>
      </c>
      <c r="AF1210" s="36">
        <v>8.65</v>
      </c>
      <c r="AG1210" s="36">
        <v>8.65</v>
      </c>
      <c r="AH1210" s="36">
        <v>130.82</v>
      </c>
      <c r="AI1210" s="36">
        <v>100</v>
      </c>
      <c r="AJ1210" s="46">
        <f t="shared" ca="1" si="19"/>
        <v>2</v>
      </c>
      <c r="AK1210" s="47">
        <v>0.75901328273244784</v>
      </c>
      <c r="AL1210" s="48">
        <v>21.294000000000032</v>
      </c>
      <c r="AM1210" s="1">
        <v>0</v>
      </c>
      <c r="AN1210" s="1">
        <v>0</v>
      </c>
      <c r="AO1210" s="1">
        <v>1</v>
      </c>
      <c r="AP1210" s="1">
        <v>0</v>
      </c>
      <c r="AQ1210" s="1">
        <v>6</v>
      </c>
      <c r="AR1210" s="36">
        <v>0</v>
      </c>
      <c r="AS1210" s="36">
        <v>1</v>
      </c>
      <c r="AT1210" s="36">
        <v>1</v>
      </c>
      <c r="AU1210" s="36">
        <v>7</v>
      </c>
    </row>
    <row r="1211" spans="1:47">
      <c r="A1211" s="50">
        <v>41914</v>
      </c>
      <c r="B1211" s="36" t="s">
        <v>103</v>
      </c>
      <c r="C1211" s="36" t="s">
        <v>24</v>
      </c>
      <c r="D1211" s="36" t="s">
        <v>111</v>
      </c>
      <c r="E1211" s="36" t="s">
        <v>110</v>
      </c>
      <c r="F1211" s="36" t="s">
        <v>13</v>
      </c>
      <c r="G1211" s="36">
        <v>4</v>
      </c>
      <c r="H1211" s="36">
        <v>56</v>
      </c>
      <c r="I1211" s="36">
        <v>23</v>
      </c>
      <c r="J1211" s="36">
        <v>16.63</v>
      </c>
      <c r="K1211" s="36">
        <v>3682</v>
      </c>
      <c r="L1211" s="36">
        <v>0</v>
      </c>
      <c r="M1211" s="36">
        <v>0</v>
      </c>
      <c r="N1211" s="36">
        <v>3680</v>
      </c>
      <c r="O1211" s="36">
        <v>10</v>
      </c>
      <c r="P1211" s="36">
        <v>0.27</v>
      </c>
      <c r="Q1211" s="36">
        <v>1326</v>
      </c>
      <c r="R1211" s="36">
        <v>1241</v>
      </c>
      <c r="S1211" s="36">
        <v>0</v>
      </c>
      <c r="T1211" s="36">
        <v>0</v>
      </c>
      <c r="U1211" s="36">
        <v>93.59</v>
      </c>
      <c r="V1211" s="36">
        <v>93.34</v>
      </c>
      <c r="W1211" s="36">
        <v>1241</v>
      </c>
      <c r="X1211" s="36">
        <v>8</v>
      </c>
      <c r="Y1211" s="36">
        <v>0.64</v>
      </c>
      <c r="Z1211" s="36">
        <v>392</v>
      </c>
      <c r="AA1211" s="36">
        <v>391</v>
      </c>
      <c r="AB1211" s="36">
        <v>99.74</v>
      </c>
      <c r="AC1211" s="36">
        <v>423</v>
      </c>
      <c r="AD1211" s="36">
        <v>412</v>
      </c>
      <c r="AE1211" s="36">
        <v>97.4</v>
      </c>
      <c r="AF1211" s="36">
        <v>11.23</v>
      </c>
      <c r="AG1211" s="36">
        <v>4.99</v>
      </c>
      <c r="AH1211" s="36">
        <v>67.52</v>
      </c>
      <c r="AI1211" s="36">
        <v>44.4</v>
      </c>
      <c r="AJ1211" s="46">
        <f t="shared" ca="1" si="19"/>
        <v>2</v>
      </c>
      <c r="AK1211" s="47">
        <v>0.6339144215530903</v>
      </c>
      <c r="AL1211" s="48">
        <v>88.311599999999956</v>
      </c>
      <c r="AM1211" s="1">
        <v>0</v>
      </c>
      <c r="AN1211" s="1">
        <v>1</v>
      </c>
      <c r="AO1211" s="1">
        <v>2</v>
      </c>
      <c r="AP1211" s="1">
        <v>0</v>
      </c>
      <c r="AQ1211" s="1">
        <v>4</v>
      </c>
      <c r="AR1211" s="36">
        <v>0</v>
      </c>
      <c r="AS1211" s="36">
        <v>1</v>
      </c>
      <c r="AT1211" s="36">
        <v>0</v>
      </c>
      <c r="AU1211" s="36">
        <v>7</v>
      </c>
    </row>
    <row r="1212" spans="1:47">
      <c r="A1212" s="50">
        <v>41914</v>
      </c>
      <c r="B1212" s="36" t="s">
        <v>103</v>
      </c>
      <c r="C1212" s="36" t="s">
        <v>24</v>
      </c>
      <c r="D1212" s="36" t="s">
        <v>1349</v>
      </c>
      <c r="E1212" s="36" t="s">
        <v>110</v>
      </c>
      <c r="F1212" s="36" t="s">
        <v>1482</v>
      </c>
      <c r="G1212" s="36">
        <v>2</v>
      </c>
      <c r="H1212" s="36">
        <v>24</v>
      </c>
      <c r="I1212" s="36">
        <v>11</v>
      </c>
      <c r="J1212" s="36">
        <v>6.6150000000000002</v>
      </c>
      <c r="K1212" s="36">
        <v>1045</v>
      </c>
      <c r="L1212" s="36">
        <v>0</v>
      </c>
      <c r="M1212" s="36">
        <v>0</v>
      </c>
      <c r="N1212" s="36">
        <v>1045</v>
      </c>
      <c r="O1212" s="36">
        <v>5</v>
      </c>
      <c r="P1212" s="36">
        <v>0.48</v>
      </c>
      <c r="Q1212" s="36">
        <v>420</v>
      </c>
      <c r="R1212" s="36">
        <v>409</v>
      </c>
      <c r="S1212" s="36">
        <v>10</v>
      </c>
      <c r="T1212" s="36">
        <v>2.38</v>
      </c>
      <c r="U1212" s="36">
        <v>97.38</v>
      </c>
      <c r="V1212" s="36">
        <v>96.92</v>
      </c>
      <c r="W1212" s="36">
        <v>409</v>
      </c>
      <c r="X1212" s="36">
        <v>6</v>
      </c>
      <c r="Y1212" s="36">
        <v>1.47</v>
      </c>
      <c r="Z1212" s="36">
        <v>107</v>
      </c>
      <c r="AA1212" s="36">
        <v>105</v>
      </c>
      <c r="AB1212" s="36">
        <v>98.13</v>
      </c>
      <c r="AC1212" s="36">
        <v>126</v>
      </c>
      <c r="AD1212" s="36">
        <v>124</v>
      </c>
      <c r="AE1212" s="36">
        <v>98.41</v>
      </c>
      <c r="AF1212" s="36">
        <v>16.8</v>
      </c>
      <c r="AG1212" s="36">
        <v>16.79</v>
      </c>
      <c r="AH1212" s="36">
        <v>253.91</v>
      </c>
      <c r="AI1212" s="36">
        <v>99.98</v>
      </c>
      <c r="AJ1212" s="46">
        <f t="shared" ca="1" si="19"/>
        <v>2</v>
      </c>
      <c r="AK1212" s="47">
        <v>1.4018691588785046</v>
      </c>
      <c r="AL1212" s="48">
        <v>12.935999999999993</v>
      </c>
      <c r="AM1212" s="1">
        <v>0</v>
      </c>
      <c r="AN1212" s="1">
        <v>0</v>
      </c>
      <c r="AO1212" s="1">
        <v>1</v>
      </c>
      <c r="AP1212" s="1">
        <v>0</v>
      </c>
      <c r="AQ1212" s="1">
        <v>0</v>
      </c>
      <c r="AR1212" s="36">
        <v>0</v>
      </c>
      <c r="AS1212" s="36">
        <v>1</v>
      </c>
      <c r="AT1212" s="36">
        <v>1</v>
      </c>
      <c r="AU1212" s="36">
        <v>1</v>
      </c>
    </row>
    <row r="1213" spans="1:47">
      <c r="A1213" s="50">
        <v>41914</v>
      </c>
      <c r="B1213" s="36" t="s">
        <v>103</v>
      </c>
      <c r="C1213" s="36" t="s">
        <v>24</v>
      </c>
      <c r="D1213" s="36" t="s">
        <v>1349</v>
      </c>
      <c r="E1213" s="36" t="s">
        <v>110</v>
      </c>
      <c r="F1213" s="36" t="s">
        <v>1350</v>
      </c>
      <c r="G1213" s="36">
        <v>2</v>
      </c>
      <c r="H1213" s="36">
        <v>24</v>
      </c>
      <c r="I1213" s="36">
        <v>11</v>
      </c>
      <c r="J1213" s="36">
        <v>6.6150000000000002</v>
      </c>
      <c r="K1213" s="36">
        <v>2484</v>
      </c>
      <c r="L1213" s="36">
        <v>0</v>
      </c>
      <c r="M1213" s="36">
        <v>0</v>
      </c>
      <c r="N1213" s="36">
        <v>2484</v>
      </c>
      <c r="O1213" s="36">
        <v>3</v>
      </c>
      <c r="P1213" s="36">
        <v>0.12</v>
      </c>
      <c r="Q1213" s="36">
        <v>1121</v>
      </c>
      <c r="R1213" s="36">
        <v>1042</v>
      </c>
      <c r="S1213" s="36">
        <v>75</v>
      </c>
      <c r="T1213" s="36">
        <v>6.69</v>
      </c>
      <c r="U1213" s="36">
        <v>92.95</v>
      </c>
      <c r="V1213" s="36">
        <v>92.84</v>
      </c>
      <c r="W1213" s="36">
        <v>1042</v>
      </c>
      <c r="X1213" s="36">
        <v>12</v>
      </c>
      <c r="Y1213" s="36">
        <v>1.1499999999999999</v>
      </c>
      <c r="Z1213" s="36">
        <v>484</v>
      </c>
      <c r="AA1213" s="36">
        <v>481</v>
      </c>
      <c r="AB1213" s="36">
        <v>99.38</v>
      </c>
      <c r="AC1213" s="36">
        <v>334</v>
      </c>
      <c r="AD1213" s="36">
        <v>329</v>
      </c>
      <c r="AE1213" s="36">
        <v>98.5</v>
      </c>
      <c r="AF1213" s="36">
        <v>21.51</v>
      </c>
      <c r="AG1213" s="36">
        <v>21.47</v>
      </c>
      <c r="AH1213" s="36">
        <v>325.11</v>
      </c>
      <c r="AI1213" s="36">
        <v>99.81</v>
      </c>
      <c r="AJ1213" s="46">
        <f t="shared" ca="1" si="19"/>
        <v>2</v>
      </c>
      <c r="AK1213" s="47">
        <v>1.348314606741573</v>
      </c>
      <c r="AL1213" s="48">
        <v>80.263599999999954</v>
      </c>
      <c r="AM1213" s="1">
        <v>0</v>
      </c>
      <c r="AN1213" s="1">
        <v>1</v>
      </c>
      <c r="AO1213" s="1">
        <v>2</v>
      </c>
      <c r="AP1213" s="1">
        <v>0</v>
      </c>
      <c r="AQ1213" s="1">
        <v>3</v>
      </c>
      <c r="AR1213" s="36">
        <v>0</v>
      </c>
      <c r="AS1213" s="36">
        <v>1</v>
      </c>
      <c r="AT1213" s="36">
        <v>1</v>
      </c>
      <c r="AU1213" s="36">
        <v>3</v>
      </c>
    </row>
    <row r="1214" spans="1:47">
      <c r="A1214" s="50">
        <v>41914</v>
      </c>
      <c r="B1214" s="36" t="s">
        <v>103</v>
      </c>
      <c r="C1214" s="36" t="s">
        <v>107</v>
      </c>
      <c r="D1214" s="36" t="s">
        <v>1352</v>
      </c>
      <c r="E1214" s="36" t="s">
        <v>134</v>
      </c>
      <c r="F1214" s="36" t="s">
        <v>1356</v>
      </c>
      <c r="G1214" s="36">
        <v>4</v>
      </c>
      <c r="H1214" s="36">
        <v>56</v>
      </c>
      <c r="I1214" s="36">
        <v>23</v>
      </c>
      <c r="J1214" s="36">
        <v>16.63</v>
      </c>
      <c r="K1214" s="36">
        <v>1521</v>
      </c>
      <c r="L1214" s="36">
        <v>0</v>
      </c>
      <c r="M1214" s="36">
        <v>0</v>
      </c>
      <c r="N1214" s="36">
        <v>1521</v>
      </c>
      <c r="O1214" s="36">
        <v>1</v>
      </c>
      <c r="P1214" s="36">
        <v>7.0000000000000007E-2</v>
      </c>
      <c r="Q1214" s="36">
        <v>818</v>
      </c>
      <c r="R1214" s="36">
        <v>801</v>
      </c>
      <c r="S1214" s="36">
        <v>0</v>
      </c>
      <c r="T1214" s="36">
        <v>0</v>
      </c>
      <c r="U1214" s="36">
        <v>97.92</v>
      </c>
      <c r="V1214" s="36">
        <v>97.86</v>
      </c>
      <c r="W1214" s="36">
        <v>801</v>
      </c>
      <c r="X1214" s="36">
        <v>0</v>
      </c>
      <c r="Y1214" s="36">
        <v>0</v>
      </c>
      <c r="Z1214" s="36">
        <v>2782</v>
      </c>
      <c r="AA1214" s="36">
        <v>2761</v>
      </c>
      <c r="AB1214" s="36">
        <v>99.25</v>
      </c>
      <c r="AC1214" s="36">
        <v>4540</v>
      </c>
      <c r="AD1214" s="36">
        <v>4501</v>
      </c>
      <c r="AE1214" s="36">
        <v>99.14</v>
      </c>
      <c r="AF1214" s="36">
        <v>41.45</v>
      </c>
      <c r="AG1214" s="36">
        <v>41.32</v>
      </c>
      <c r="AH1214" s="36">
        <v>249.25</v>
      </c>
      <c r="AI1214" s="36">
        <v>99.68</v>
      </c>
      <c r="AJ1214" s="46">
        <f t="shared" ca="1" si="19"/>
        <v>2</v>
      </c>
      <c r="AK1214" s="47">
        <v>0</v>
      </c>
      <c r="AL1214" s="48">
        <v>17.505200000000006</v>
      </c>
      <c r="AM1214" s="1">
        <v>0</v>
      </c>
      <c r="AN1214" s="1">
        <v>0</v>
      </c>
      <c r="AO1214" s="1">
        <v>1</v>
      </c>
      <c r="AP1214" s="1">
        <v>0</v>
      </c>
      <c r="AQ1214" s="1">
        <v>0</v>
      </c>
      <c r="AR1214" s="36">
        <v>0</v>
      </c>
      <c r="AS1214" s="36">
        <v>1</v>
      </c>
      <c r="AT1214" s="36">
        <v>1</v>
      </c>
      <c r="AU1214" s="36">
        <v>2</v>
      </c>
    </row>
    <row r="1215" spans="1:47">
      <c r="A1215" s="50">
        <v>41914</v>
      </c>
      <c r="B1215" s="36" t="s">
        <v>103</v>
      </c>
      <c r="C1215" s="36" t="s">
        <v>107</v>
      </c>
      <c r="D1215" s="36" t="s">
        <v>200</v>
      </c>
      <c r="E1215" s="36" t="s">
        <v>134</v>
      </c>
      <c r="F1215" s="36" t="s">
        <v>199</v>
      </c>
      <c r="G1215" s="36">
        <v>2</v>
      </c>
      <c r="H1215" s="36">
        <v>24</v>
      </c>
      <c r="I1215" s="36">
        <v>11</v>
      </c>
      <c r="J1215" s="36">
        <v>6.6150000000000002</v>
      </c>
      <c r="K1215" s="36">
        <v>4068</v>
      </c>
      <c r="L1215" s="36">
        <v>0</v>
      </c>
      <c r="M1215" s="36">
        <v>0</v>
      </c>
      <c r="N1215" s="36">
        <v>4068</v>
      </c>
      <c r="O1215" s="36">
        <v>1</v>
      </c>
      <c r="P1215" s="36">
        <v>0.02</v>
      </c>
      <c r="Q1215" s="36">
        <v>1641</v>
      </c>
      <c r="R1215" s="36">
        <v>1524</v>
      </c>
      <c r="S1215" s="36">
        <v>96</v>
      </c>
      <c r="T1215" s="36">
        <v>5.85</v>
      </c>
      <c r="U1215" s="36">
        <v>92.87</v>
      </c>
      <c r="V1215" s="36">
        <v>92.85</v>
      </c>
      <c r="W1215" s="36">
        <v>1524</v>
      </c>
      <c r="X1215" s="36">
        <v>3</v>
      </c>
      <c r="Y1215" s="36">
        <v>0.2</v>
      </c>
      <c r="Z1215" s="36">
        <v>1205</v>
      </c>
      <c r="AA1215" s="36">
        <v>1200</v>
      </c>
      <c r="AB1215" s="36">
        <v>99.59</v>
      </c>
      <c r="AC1215" s="36">
        <v>820</v>
      </c>
      <c r="AD1215" s="36">
        <v>816</v>
      </c>
      <c r="AE1215" s="36">
        <v>99.51</v>
      </c>
      <c r="AF1215" s="36">
        <v>21.89</v>
      </c>
      <c r="AG1215" s="36">
        <v>21.89</v>
      </c>
      <c r="AH1215" s="36">
        <v>330.84</v>
      </c>
      <c r="AI1215" s="36">
        <v>100</v>
      </c>
      <c r="AJ1215" s="46">
        <f t="shared" ca="1" si="19"/>
        <v>2</v>
      </c>
      <c r="AK1215" s="47">
        <v>0.26315789473684209</v>
      </c>
      <c r="AL1215" s="48">
        <v>117.33150000000009</v>
      </c>
      <c r="AM1215" s="1">
        <v>0</v>
      </c>
      <c r="AN1215" s="1">
        <v>1</v>
      </c>
      <c r="AO1215" s="1">
        <v>2</v>
      </c>
      <c r="AP1215" s="1">
        <v>0</v>
      </c>
      <c r="AQ1215" s="1">
        <v>6</v>
      </c>
      <c r="AR1215" s="36">
        <v>0</v>
      </c>
      <c r="AS1215" s="36">
        <v>1</v>
      </c>
      <c r="AT1215" s="36">
        <v>0</v>
      </c>
      <c r="AU1215" s="36">
        <v>7</v>
      </c>
    </row>
    <row r="1216" spans="1:47">
      <c r="A1216" s="50">
        <v>41914</v>
      </c>
      <c r="B1216" s="36" t="s">
        <v>103</v>
      </c>
      <c r="C1216" s="36" t="s">
        <v>107</v>
      </c>
      <c r="D1216" s="36" t="s">
        <v>1606</v>
      </c>
      <c r="E1216" s="36" t="s">
        <v>134</v>
      </c>
      <c r="F1216" s="36" t="s">
        <v>1607</v>
      </c>
      <c r="G1216" s="36">
        <v>4</v>
      </c>
      <c r="H1216" s="36">
        <v>56</v>
      </c>
      <c r="I1216" s="36">
        <v>23</v>
      </c>
      <c r="J1216" s="36">
        <v>16.63</v>
      </c>
      <c r="K1216" s="36">
        <v>1417</v>
      </c>
      <c r="L1216" s="36">
        <v>0</v>
      </c>
      <c r="M1216" s="36">
        <v>0</v>
      </c>
      <c r="N1216" s="36">
        <v>1417</v>
      </c>
      <c r="O1216" s="36">
        <v>3</v>
      </c>
      <c r="P1216" s="36">
        <v>0.21</v>
      </c>
      <c r="Q1216" s="36">
        <v>641</v>
      </c>
      <c r="R1216" s="36">
        <v>624</v>
      </c>
      <c r="S1216" s="36">
        <v>0</v>
      </c>
      <c r="T1216" s="36">
        <v>0</v>
      </c>
      <c r="U1216" s="36">
        <v>97.35</v>
      </c>
      <c r="V1216" s="36">
        <v>97.14</v>
      </c>
      <c r="W1216" s="36">
        <v>624</v>
      </c>
      <c r="X1216" s="36">
        <v>1</v>
      </c>
      <c r="Y1216" s="36">
        <v>0.16</v>
      </c>
      <c r="Z1216" s="36">
        <v>419</v>
      </c>
      <c r="AA1216" s="36">
        <v>419</v>
      </c>
      <c r="AB1216" s="36">
        <v>100</v>
      </c>
      <c r="AC1216" s="36">
        <v>417</v>
      </c>
      <c r="AD1216" s="36">
        <v>417</v>
      </c>
      <c r="AE1216" s="36">
        <v>100</v>
      </c>
      <c r="AF1216" s="36">
        <v>9.0500000000000007</v>
      </c>
      <c r="AG1216" s="36">
        <v>0.55000000000000004</v>
      </c>
      <c r="AH1216" s="36">
        <v>54.43</v>
      </c>
      <c r="AI1216" s="36">
        <v>6.07</v>
      </c>
      <c r="AJ1216" s="46">
        <f t="shared" ca="1" si="19"/>
        <v>2</v>
      </c>
      <c r="AK1216" s="47">
        <v>0.16077170418006431</v>
      </c>
      <c r="AL1216" s="48">
        <v>18.332599999999996</v>
      </c>
      <c r="AM1216" s="1">
        <v>0</v>
      </c>
      <c r="AN1216" s="1">
        <v>0</v>
      </c>
      <c r="AO1216" s="1">
        <v>1</v>
      </c>
      <c r="AP1216" s="1">
        <v>0</v>
      </c>
      <c r="AQ1216" s="1">
        <v>0</v>
      </c>
      <c r="AR1216" s="36">
        <v>0</v>
      </c>
      <c r="AS1216" s="36">
        <v>1</v>
      </c>
      <c r="AT1216" s="36">
        <v>0</v>
      </c>
      <c r="AU1216" s="36">
        <v>1</v>
      </c>
    </row>
    <row r="1217" spans="1:47">
      <c r="A1217" s="50">
        <v>41914</v>
      </c>
      <c r="B1217" s="36" t="s">
        <v>103</v>
      </c>
      <c r="C1217" s="36" t="s">
        <v>107</v>
      </c>
      <c r="D1217" s="36" t="s">
        <v>304</v>
      </c>
      <c r="E1217" s="36" t="s">
        <v>134</v>
      </c>
      <c r="F1217" s="36" t="s">
        <v>305</v>
      </c>
      <c r="G1217" s="36">
        <v>4</v>
      </c>
      <c r="H1217" s="36">
        <v>56</v>
      </c>
      <c r="I1217" s="36">
        <v>23</v>
      </c>
      <c r="J1217" s="36">
        <v>16.63</v>
      </c>
      <c r="K1217" s="36">
        <v>2533</v>
      </c>
      <c r="L1217" s="36">
        <v>0</v>
      </c>
      <c r="M1217" s="36">
        <v>0</v>
      </c>
      <c r="N1217" s="36">
        <v>2533</v>
      </c>
      <c r="O1217" s="36">
        <v>48</v>
      </c>
      <c r="P1217" s="36">
        <v>1.89</v>
      </c>
      <c r="Q1217" s="36">
        <v>763</v>
      </c>
      <c r="R1217" s="36">
        <v>746</v>
      </c>
      <c r="S1217" s="36">
        <v>0</v>
      </c>
      <c r="T1217" s="36">
        <v>0</v>
      </c>
      <c r="U1217" s="36">
        <v>97.77</v>
      </c>
      <c r="V1217" s="36">
        <v>95.92</v>
      </c>
      <c r="W1217" s="36">
        <v>746</v>
      </c>
      <c r="X1217" s="36">
        <v>8</v>
      </c>
      <c r="Y1217" s="36">
        <v>1.07</v>
      </c>
      <c r="Z1217" s="36">
        <v>120</v>
      </c>
      <c r="AA1217" s="36">
        <v>119</v>
      </c>
      <c r="AB1217" s="36">
        <v>99.17</v>
      </c>
      <c r="AC1217" s="36">
        <v>123</v>
      </c>
      <c r="AD1217" s="36">
        <v>122</v>
      </c>
      <c r="AE1217" s="36">
        <v>99.19</v>
      </c>
      <c r="AF1217" s="36">
        <v>10.75</v>
      </c>
      <c r="AG1217" s="36">
        <v>7.68</v>
      </c>
      <c r="AH1217" s="36">
        <v>64.66</v>
      </c>
      <c r="AI1217" s="36">
        <v>71.38</v>
      </c>
      <c r="AJ1217" s="46">
        <f t="shared" ca="1" si="19"/>
        <v>2</v>
      </c>
      <c r="AK1217" s="47">
        <v>1.0680907877169559</v>
      </c>
      <c r="AL1217" s="48">
        <v>31.130399999999987</v>
      </c>
      <c r="AM1217" s="1">
        <v>0</v>
      </c>
      <c r="AN1217" s="1">
        <v>0</v>
      </c>
      <c r="AO1217" s="1">
        <v>1</v>
      </c>
      <c r="AP1217" s="1">
        <v>0</v>
      </c>
      <c r="AQ1217" s="1">
        <v>0</v>
      </c>
      <c r="AR1217" s="36">
        <v>0</v>
      </c>
      <c r="AS1217" s="36">
        <v>1</v>
      </c>
      <c r="AT1217" s="36">
        <v>0</v>
      </c>
      <c r="AU1217" s="36">
        <v>6</v>
      </c>
    </row>
    <row r="1218" spans="1:47">
      <c r="A1218" s="50">
        <v>41914</v>
      </c>
      <c r="B1218" s="36" t="s">
        <v>103</v>
      </c>
      <c r="C1218" s="36" t="s">
        <v>107</v>
      </c>
      <c r="D1218" s="36" t="s">
        <v>1608</v>
      </c>
      <c r="E1218" s="36" t="s">
        <v>134</v>
      </c>
      <c r="F1218" s="36" t="s">
        <v>1609</v>
      </c>
      <c r="G1218" s="36">
        <v>2</v>
      </c>
      <c r="H1218" s="36">
        <v>24</v>
      </c>
      <c r="I1218" s="36">
        <v>11</v>
      </c>
      <c r="J1218" s="36">
        <v>6.6150000000000002</v>
      </c>
      <c r="K1218" s="36">
        <v>6827</v>
      </c>
      <c r="L1218" s="36">
        <v>647</v>
      </c>
      <c r="M1218" s="36">
        <v>9.48</v>
      </c>
      <c r="N1218" s="36">
        <v>6180</v>
      </c>
      <c r="O1218" s="36">
        <v>4</v>
      </c>
      <c r="P1218" s="36">
        <v>0.06</v>
      </c>
      <c r="Q1218" s="36">
        <v>2252</v>
      </c>
      <c r="R1218" s="36">
        <v>2103</v>
      </c>
      <c r="S1218" s="36">
        <v>107</v>
      </c>
      <c r="T1218" s="36">
        <v>4.75</v>
      </c>
      <c r="U1218" s="36">
        <v>93.38</v>
      </c>
      <c r="V1218" s="36">
        <v>93.32</v>
      </c>
      <c r="W1218" s="36">
        <v>2103</v>
      </c>
      <c r="X1218" s="36">
        <v>11</v>
      </c>
      <c r="Y1218" s="36">
        <v>0.52</v>
      </c>
      <c r="Z1218" s="36">
        <v>575</v>
      </c>
      <c r="AA1218" s="36">
        <v>559</v>
      </c>
      <c r="AB1218" s="36">
        <v>97.22</v>
      </c>
      <c r="AC1218" s="36">
        <v>335</v>
      </c>
      <c r="AD1218" s="36">
        <v>325</v>
      </c>
      <c r="AE1218" s="36">
        <v>97.01</v>
      </c>
      <c r="AF1218" s="36">
        <v>18.78</v>
      </c>
      <c r="AG1218" s="36">
        <v>18.64</v>
      </c>
      <c r="AH1218" s="36">
        <v>283.89</v>
      </c>
      <c r="AI1218" s="36">
        <v>99.27</v>
      </c>
      <c r="AJ1218" s="46">
        <f t="shared" ref="AJ1218:AJ1281" ca="1" si="20">DAY(TODAY()-DAY(A1218))</f>
        <v>2</v>
      </c>
      <c r="AK1218" s="47">
        <v>0.58855002675227397</v>
      </c>
      <c r="AL1218" s="48">
        <v>150.43360000000015</v>
      </c>
      <c r="AM1218" s="1">
        <v>0</v>
      </c>
      <c r="AN1218" s="1">
        <v>1</v>
      </c>
      <c r="AO1218" s="1">
        <v>2</v>
      </c>
      <c r="AP1218" s="1">
        <v>0</v>
      </c>
      <c r="AQ1218" s="1">
        <v>1</v>
      </c>
      <c r="AR1218" s="36">
        <v>0</v>
      </c>
      <c r="AS1218" s="36">
        <v>1</v>
      </c>
      <c r="AT1218" s="36">
        <v>0</v>
      </c>
      <c r="AU1218" s="36">
        <v>1</v>
      </c>
    </row>
    <row r="1219" spans="1:47">
      <c r="A1219" s="50">
        <v>41914</v>
      </c>
      <c r="B1219" s="36" t="s">
        <v>103</v>
      </c>
      <c r="C1219" s="36" t="s">
        <v>107</v>
      </c>
      <c r="D1219" s="36" t="s">
        <v>681</v>
      </c>
      <c r="E1219" s="36" t="s">
        <v>134</v>
      </c>
      <c r="F1219" s="36" t="s">
        <v>682</v>
      </c>
      <c r="G1219" s="36">
        <v>2</v>
      </c>
      <c r="H1219" s="36">
        <v>24</v>
      </c>
      <c r="I1219" s="36">
        <v>11</v>
      </c>
      <c r="J1219" s="36">
        <v>6.6150000000000002</v>
      </c>
      <c r="K1219" s="36">
        <v>640</v>
      </c>
      <c r="L1219" s="36">
        <v>0</v>
      </c>
      <c r="M1219" s="36">
        <v>0</v>
      </c>
      <c r="N1219" s="36">
        <v>639</v>
      </c>
      <c r="O1219" s="36">
        <v>0</v>
      </c>
      <c r="P1219" s="36">
        <v>0</v>
      </c>
      <c r="Q1219" s="36">
        <v>297</v>
      </c>
      <c r="R1219" s="36">
        <v>289</v>
      </c>
      <c r="S1219" s="36">
        <v>0</v>
      </c>
      <c r="T1219" s="36">
        <v>0</v>
      </c>
      <c r="U1219" s="36">
        <v>97.31</v>
      </c>
      <c r="V1219" s="36">
        <v>97.31</v>
      </c>
      <c r="W1219" s="36">
        <v>289</v>
      </c>
      <c r="X1219" s="36">
        <v>2</v>
      </c>
      <c r="Y1219" s="36">
        <v>0.69</v>
      </c>
      <c r="Z1219" s="36">
        <v>215</v>
      </c>
      <c r="AA1219" s="36">
        <v>209</v>
      </c>
      <c r="AB1219" s="36">
        <v>97.21</v>
      </c>
      <c r="AC1219" s="36">
        <v>240</v>
      </c>
      <c r="AD1219" s="36">
        <v>226</v>
      </c>
      <c r="AE1219" s="36">
        <v>94.17</v>
      </c>
      <c r="AF1219" s="36">
        <v>2.94</v>
      </c>
      <c r="AG1219" s="36">
        <v>0.04</v>
      </c>
      <c r="AH1219" s="36">
        <v>44.38</v>
      </c>
      <c r="AI1219" s="36">
        <v>1.33</v>
      </c>
      <c r="AJ1219" s="46">
        <f t="shared" ca="1" si="20"/>
        <v>2</v>
      </c>
      <c r="AK1219" s="47">
        <v>0.65359477124183007</v>
      </c>
      <c r="AL1219" s="48">
        <v>7.9892999999999939</v>
      </c>
      <c r="AM1219" s="1">
        <v>0</v>
      </c>
      <c r="AN1219" s="1">
        <v>0</v>
      </c>
      <c r="AO1219" s="1">
        <v>1</v>
      </c>
      <c r="AP1219" s="1">
        <v>0</v>
      </c>
      <c r="AQ1219" s="1">
        <v>0</v>
      </c>
      <c r="AR1219" s="36">
        <v>0</v>
      </c>
      <c r="AS1219" s="36">
        <v>1</v>
      </c>
      <c r="AT1219" s="36">
        <v>0</v>
      </c>
      <c r="AU1219" s="36">
        <v>4</v>
      </c>
    </row>
    <row r="1220" spans="1:47">
      <c r="A1220" s="50">
        <v>41914</v>
      </c>
      <c r="B1220" s="36" t="s">
        <v>103</v>
      </c>
      <c r="C1220" s="36" t="s">
        <v>107</v>
      </c>
      <c r="D1220" s="36" t="s">
        <v>759</v>
      </c>
      <c r="E1220" s="36" t="s">
        <v>134</v>
      </c>
      <c r="F1220" s="36" t="s">
        <v>760</v>
      </c>
      <c r="G1220" s="36">
        <v>4</v>
      </c>
      <c r="H1220" s="36">
        <v>56</v>
      </c>
      <c r="I1220" s="36">
        <v>23</v>
      </c>
      <c r="J1220" s="36">
        <v>16.63</v>
      </c>
      <c r="K1220" s="36">
        <v>8377</v>
      </c>
      <c r="L1220" s="36">
        <v>115</v>
      </c>
      <c r="M1220" s="36">
        <v>1.37</v>
      </c>
      <c r="N1220" s="36">
        <v>8185</v>
      </c>
      <c r="O1220" s="36">
        <v>57</v>
      </c>
      <c r="P1220" s="36">
        <v>0.7</v>
      </c>
      <c r="Q1220" s="36">
        <v>2719</v>
      </c>
      <c r="R1220" s="36">
        <v>2575</v>
      </c>
      <c r="S1220" s="36">
        <v>6</v>
      </c>
      <c r="T1220" s="36">
        <v>0.22</v>
      </c>
      <c r="U1220" s="36">
        <v>94.7</v>
      </c>
      <c r="V1220" s="36">
        <v>94.04</v>
      </c>
      <c r="W1220" s="36">
        <v>2575</v>
      </c>
      <c r="X1220" s="36">
        <v>76</v>
      </c>
      <c r="Y1220" s="36">
        <v>2.95</v>
      </c>
      <c r="Z1220" s="36">
        <v>1869</v>
      </c>
      <c r="AA1220" s="36">
        <v>1813</v>
      </c>
      <c r="AB1220" s="36">
        <v>97</v>
      </c>
      <c r="AC1220" s="36">
        <v>1721</v>
      </c>
      <c r="AD1220" s="36">
        <v>1670</v>
      </c>
      <c r="AE1220" s="36">
        <v>97.04</v>
      </c>
      <c r="AF1220" s="36">
        <v>38.64</v>
      </c>
      <c r="AG1220" s="36">
        <v>38.54</v>
      </c>
      <c r="AH1220" s="36">
        <v>232.36</v>
      </c>
      <c r="AI1220" s="36">
        <v>99.74</v>
      </c>
      <c r="AJ1220" s="46">
        <f t="shared" ca="1" si="20"/>
        <v>2</v>
      </c>
      <c r="AK1220" s="47">
        <v>3.125</v>
      </c>
      <c r="AL1220" s="48">
        <v>162.05239999999984</v>
      </c>
      <c r="AM1220" s="1">
        <v>0</v>
      </c>
      <c r="AN1220" s="1">
        <v>1</v>
      </c>
      <c r="AO1220" s="1">
        <v>3</v>
      </c>
      <c r="AP1220" s="1">
        <v>0</v>
      </c>
      <c r="AQ1220" s="1">
        <v>3</v>
      </c>
      <c r="AR1220" s="36">
        <v>1</v>
      </c>
      <c r="AS1220" s="36">
        <v>1</v>
      </c>
      <c r="AT1220" s="36">
        <v>3</v>
      </c>
      <c r="AU1220" s="36">
        <v>7</v>
      </c>
    </row>
    <row r="1221" spans="1:47">
      <c r="A1221" s="50">
        <v>41914</v>
      </c>
      <c r="B1221" s="36" t="s">
        <v>103</v>
      </c>
      <c r="C1221" s="36" t="s">
        <v>107</v>
      </c>
      <c r="D1221" s="36" t="s">
        <v>864</v>
      </c>
      <c r="E1221" s="36" t="s">
        <v>134</v>
      </c>
      <c r="F1221" s="36" t="s">
        <v>1610</v>
      </c>
      <c r="G1221" s="36">
        <v>2</v>
      </c>
      <c r="H1221" s="36">
        <v>24</v>
      </c>
      <c r="I1221" s="36">
        <v>11</v>
      </c>
      <c r="J1221" s="36">
        <v>6.6150000000000002</v>
      </c>
      <c r="K1221" s="36">
        <v>6355</v>
      </c>
      <c r="L1221" s="36">
        <v>427</v>
      </c>
      <c r="M1221" s="36">
        <v>6.72</v>
      </c>
      <c r="N1221" s="36">
        <v>5928</v>
      </c>
      <c r="O1221" s="36">
        <v>4</v>
      </c>
      <c r="P1221" s="36">
        <v>7.0000000000000007E-2</v>
      </c>
      <c r="Q1221" s="36">
        <v>2277</v>
      </c>
      <c r="R1221" s="36">
        <v>2080</v>
      </c>
      <c r="S1221" s="36">
        <v>146</v>
      </c>
      <c r="T1221" s="36">
        <v>6.41</v>
      </c>
      <c r="U1221" s="36">
        <v>91.35</v>
      </c>
      <c r="V1221" s="36">
        <v>91.29</v>
      </c>
      <c r="W1221" s="36">
        <v>2080</v>
      </c>
      <c r="X1221" s="36">
        <v>9</v>
      </c>
      <c r="Y1221" s="36">
        <v>0.43</v>
      </c>
      <c r="Z1221" s="36">
        <v>841</v>
      </c>
      <c r="AA1221" s="36">
        <v>809</v>
      </c>
      <c r="AB1221" s="36">
        <v>96.2</v>
      </c>
      <c r="AC1221" s="36">
        <v>542</v>
      </c>
      <c r="AD1221" s="36">
        <v>518</v>
      </c>
      <c r="AE1221" s="36">
        <v>95.57</v>
      </c>
      <c r="AF1221" s="36">
        <v>19.57</v>
      </c>
      <c r="AG1221" s="36">
        <v>19.43</v>
      </c>
      <c r="AH1221" s="36">
        <v>295.86</v>
      </c>
      <c r="AI1221" s="36">
        <v>99.31</v>
      </c>
      <c r="AJ1221" s="46">
        <f t="shared" ca="1" si="20"/>
        <v>2</v>
      </c>
      <c r="AK1221" s="47">
        <v>0.50307434320849642</v>
      </c>
      <c r="AL1221" s="48">
        <v>198.32669999999987</v>
      </c>
      <c r="AM1221" s="1">
        <v>0</v>
      </c>
      <c r="AN1221" s="1">
        <v>1</v>
      </c>
      <c r="AO1221" s="1">
        <v>2</v>
      </c>
      <c r="AP1221" s="1">
        <v>0</v>
      </c>
      <c r="AQ1221" s="1">
        <v>1</v>
      </c>
      <c r="AR1221" s="36">
        <v>0</v>
      </c>
      <c r="AS1221" s="36">
        <v>1</v>
      </c>
      <c r="AT1221" s="36">
        <v>0</v>
      </c>
      <c r="AU1221" s="36">
        <v>1</v>
      </c>
    </row>
    <row r="1222" spans="1:47">
      <c r="A1222" s="50">
        <v>41914</v>
      </c>
      <c r="B1222" s="36" t="s">
        <v>103</v>
      </c>
      <c r="C1222" s="36" t="s">
        <v>107</v>
      </c>
      <c r="D1222" s="36" t="s">
        <v>864</v>
      </c>
      <c r="E1222" s="36" t="s">
        <v>134</v>
      </c>
      <c r="F1222" s="36" t="s">
        <v>958</v>
      </c>
      <c r="G1222" s="36">
        <v>4</v>
      </c>
      <c r="H1222" s="36">
        <v>56</v>
      </c>
      <c r="I1222" s="36">
        <v>23</v>
      </c>
      <c r="J1222" s="36">
        <v>16.63</v>
      </c>
      <c r="K1222" s="36">
        <v>2668</v>
      </c>
      <c r="L1222" s="36">
        <v>0</v>
      </c>
      <c r="M1222" s="36">
        <v>0</v>
      </c>
      <c r="N1222" s="36">
        <v>2669</v>
      </c>
      <c r="O1222" s="36">
        <v>4</v>
      </c>
      <c r="P1222" s="36">
        <v>0.15</v>
      </c>
      <c r="Q1222" s="36">
        <v>1062</v>
      </c>
      <c r="R1222" s="36">
        <v>1036</v>
      </c>
      <c r="S1222" s="36">
        <v>0</v>
      </c>
      <c r="T1222" s="36">
        <v>0</v>
      </c>
      <c r="U1222" s="36">
        <v>97.55</v>
      </c>
      <c r="V1222" s="36">
        <v>97.41</v>
      </c>
      <c r="W1222" s="36">
        <v>1036</v>
      </c>
      <c r="X1222" s="36">
        <v>18</v>
      </c>
      <c r="Y1222" s="36">
        <v>1.74</v>
      </c>
      <c r="Z1222" s="36">
        <v>551</v>
      </c>
      <c r="AA1222" s="36">
        <v>546</v>
      </c>
      <c r="AB1222" s="36">
        <v>99.09</v>
      </c>
      <c r="AC1222" s="36">
        <v>545</v>
      </c>
      <c r="AD1222" s="36">
        <v>535</v>
      </c>
      <c r="AE1222" s="36">
        <v>98.17</v>
      </c>
      <c r="AF1222" s="36">
        <v>12.68</v>
      </c>
      <c r="AG1222" s="36">
        <v>4.79</v>
      </c>
      <c r="AH1222" s="36">
        <v>76.260000000000005</v>
      </c>
      <c r="AI1222" s="36">
        <v>37.79</v>
      </c>
      <c r="AJ1222" s="46">
        <f t="shared" ca="1" si="20"/>
        <v>2</v>
      </c>
      <c r="AK1222" s="47">
        <v>1.75609756097561</v>
      </c>
      <c r="AL1222" s="48">
        <v>27.505800000000036</v>
      </c>
      <c r="AM1222" s="1">
        <v>0</v>
      </c>
      <c r="AN1222" s="1">
        <v>0</v>
      </c>
      <c r="AO1222" s="1">
        <v>1</v>
      </c>
      <c r="AP1222" s="1">
        <v>0</v>
      </c>
      <c r="AQ1222" s="1">
        <v>1</v>
      </c>
      <c r="AR1222" s="36">
        <v>0</v>
      </c>
      <c r="AS1222" s="36">
        <v>1</v>
      </c>
      <c r="AT1222" s="36">
        <v>1</v>
      </c>
      <c r="AU1222" s="36">
        <v>3</v>
      </c>
    </row>
    <row r="1223" spans="1:47">
      <c r="A1223" s="50">
        <v>41914</v>
      </c>
      <c r="B1223" s="36" t="s">
        <v>103</v>
      </c>
      <c r="C1223" s="36" t="s">
        <v>107</v>
      </c>
      <c r="D1223" s="36" t="s">
        <v>1611</v>
      </c>
      <c r="E1223" s="36" t="s">
        <v>134</v>
      </c>
      <c r="F1223" s="36" t="s">
        <v>1612</v>
      </c>
      <c r="G1223" s="36">
        <v>2</v>
      </c>
      <c r="H1223" s="36">
        <v>24</v>
      </c>
      <c r="I1223" s="36">
        <v>11</v>
      </c>
      <c r="J1223" s="36">
        <v>6.6150000000000002</v>
      </c>
      <c r="K1223" s="36">
        <v>1844</v>
      </c>
      <c r="L1223" s="36">
        <v>0</v>
      </c>
      <c r="M1223" s="36">
        <v>0</v>
      </c>
      <c r="N1223" s="36">
        <v>1836</v>
      </c>
      <c r="O1223" s="36">
        <v>0</v>
      </c>
      <c r="P1223" s="36">
        <v>0</v>
      </c>
      <c r="Q1223" s="36">
        <v>821</v>
      </c>
      <c r="R1223" s="36">
        <v>797</v>
      </c>
      <c r="S1223" s="36">
        <v>0</v>
      </c>
      <c r="T1223" s="36">
        <v>0</v>
      </c>
      <c r="U1223" s="36">
        <v>97.08</v>
      </c>
      <c r="V1223" s="36">
        <v>97.08</v>
      </c>
      <c r="W1223" s="36">
        <v>797</v>
      </c>
      <c r="X1223" s="36">
        <v>4</v>
      </c>
      <c r="Y1223" s="36">
        <v>0.5</v>
      </c>
      <c r="Z1223" s="36">
        <v>958</v>
      </c>
      <c r="AA1223" s="36">
        <v>942</v>
      </c>
      <c r="AB1223" s="36">
        <v>98.33</v>
      </c>
      <c r="AC1223" s="36">
        <v>1012</v>
      </c>
      <c r="AD1223" s="36">
        <v>969</v>
      </c>
      <c r="AE1223" s="36">
        <v>95.75</v>
      </c>
      <c r="AF1223" s="36">
        <v>13.93</v>
      </c>
      <c r="AG1223" s="36">
        <v>13.74</v>
      </c>
      <c r="AH1223" s="36">
        <v>210.61</v>
      </c>
      <c r="AI1223" s="36">
        <v>98.64</v>
      </c>
      <c r="AJ1223" s="46">
        <f t="shared" ca="1" si="20"/>
        <v>2</v>
      </c>
      <c r="AK1223" s="47">
        <v>0.48543689320388345</v>
      </c>
      <c r="AL1223" s="48">
        <v>23.973200000000016</v>
      </c>
      <c r="AM1223" s="1">
        <v>0</v>
      </c>
      <c r="AN1223" s="1">
        <v>0</v>
      </c>
      <c r="AO1223" s="1">
        <v>1</v>
      </c>
      <c r="AP1223" s="1">
        <v>0</v>
      </c>
      <c r="AQ1223" s="1">
        <v>0</v>
      </c>
      <c r="AR1223" s="36">
        <v>0</v>
      </c>
      <c r="AS1223" s="36">
        <v>1</v>
      </c>
      <c r="AT1223" s="36">
        <v>0</v>
      </c>
      <c r="AU1223" s="36">
        <v>1</v>
      </c>
    </row>
    <row r="1224" spans="1:47">
      <c r="A1224" s="50">
        <v>41914</v>
      </c>
      <c r="B1224" s="36" t="s">
        <v>103</v>
      </c>
      <c r="C1224" s="36" t="s">
        <v>107</v>
      </c>
      <c r="D1224" s="36" t="s">
        <v>404</v>
      </c>
      <c r="E1224" s="36" t="s">
        <v>134</v>
      </c>
      <c r="F1224" s="36" t="s">
        <v>405</v>
      </c>
      <c r="G1224" s="36">
        <v>4</v>
      </c>
      <c r="H1224" s="36">
        <v>56</v>
      </c>
      <c r="I1224" s="36">
        <v>23</v>
      </c>
      <c r="J1224" s="36">
        <v>16.63</v>
      </c>
      <c r="K1224" s="36">
        <v>1501</v>
      </c>
      <c r="L1224" s="36">
        <v>0</v>
      </c>
      <c r="M1224" s="36">
        <v>0</v>
      </c>
      <c r="N1224" s="36">
        <v>1479</v>
      </c>
      <c r="O1224" s="36">
        <v>0</v>
      </c>
      <c r="P1224" s="36">
        <v>0</v>
      </c>
      <c r="Q1224" s="36">
        <v>848</v>
      </c>
      <c r="R1224" s="36">
        <v>821</v>
      </c>
      <c r="S1224" s="36">
        <v>0</v>
      </c>
      <c r="T1224" s="36">
        <v>0</v>
      </c>
      <c r="U1224" s="36">
        <v>96.82</v>
      </c>
      <c r="V1224" s="36">
        <v>96.82</v>
      </c>
      <c r="W1224" s="36">
        <v>821</v>
      </c>
      <c r="X1224" s="36">
        <v>4</v>
      </c>
      <c r="Y1224" s="36">
        <v>0.49</v>
      </c>
      <c r="Z1224" s="36">
        <v>347</v>
      </c>
      <c r="AA1224" s="36">
        <v>341</v>
      </c>
      <c r="AB1224" s="36">
        <v>98.27</v>
      </c>
      <c r="AC1224" s="36">
        <v>332</v>
      </c>
      <c r="AD1224" s="36">
        <v>329</v>
      </c>
      <c r="AE1224" s="36">
        <v>99.1</v>
      </c>
      <c r="AF1224" s="36">
        <v>12.08</v>
      </c>
      <c r="AG1224" s="36">
        <v>2.04</v>
      </c>
      <c r="AH1224" s="36">
        <v>72.63</v>
      </c>
      <c r="AI1224" s="36">
        <v>16.920000000000002</v>
      </c>
      <c r="AJ1224" s="46">
        <f t="shared" ca="1" si="20"/>
        <v>2</v>
      </c>
      <c r="AK1224" s="47">
        <v>0.4944375772558714</v>
      </c>
      <c r="AL1224" s="48">
        <v>26.966400000000057</v>
      </c>
      <c r="AM1224" s="1">
        <v>0</v>
      </c>
      <c r="AN1224" s="1">
        <v>0</v>
      </c>
      <c r="AO1224" s="1">
        <v>1</v>
      </c>
      <c r="AP1224" s="1">
        <v>0</v>
      </c>
      <c r="AQ1224" s="1">
        <v>0</v>
      </c>
      <c r="AR1224" s="36">
        <v>0</v>
      </c>
      <c r="AS1224" s="36">
        <v>1</v>
      </c>
      <c r="AT1224" s="36">
        <v>0</v>
      </c>
      <c r="AU1224" s="36">
        <v>6</v>
      </c>
    </row>
    <row r="1225" spans="1:47">
      <c r="A1225" s="50">
        <v>41914</v>
      </c>
      <c r="B1225" s="36" t="s">
        <v>103</v>
      </c>
      <c r="C1225" s="36" t="s">
        <v>98</v>
      </c>
      <c r="D1225" s="36" t="s">
        <v>414</v>
      </c>
      <c r="E1225" s="36" t="s">
        <v>127</v>
      </c>
      <c r="F1225" s="36" t="s">
        <v>415</v>
      </c>
      <c r="G1225" s="36">
        <v>4</v>
      </c>
      <c r="H1225" s="36">
        <v>56</v>
      </c>
      <c r="I1225" s="36">
        <v>23</v>
      </c>
      <c r="J1225" s="36">
        <v>16.63</v>
      </c>
      <c r="K1225" s="36">
        <v>1307</v>
      </c>
      <c r="L1225" s="36">
        <v>0</v>
      </c>
      <c r="M1225" s="36">
        <v>0</v>
      </c>
      <c r="N1225" s="36">
        <v>1307</v>
      </c>
      <c r="O1225" s="36">
        <v>2</v>
      </c>
      <c r="P1225" s="36">
        <v>0.15</v>
      </c>
      <c r="Q1225" s="36">
        <v>427</v>
      </c>
      <c r="R1225" s="36">
        <v>419</v>
      </c>
      <c r="S1225" s="36">
        <v>0</v>
      </c>
      <c r="T1225" s="36">
        <v>0</v>
      </c>
      <c r="U1225" s="36">
        <v>98.13</v>
      </c>
      <c r="V1225" s="36">
        <v>97.98</v>
      </c>
      <c r="W1225" s="36">
        <v>419</v>
      </c>
      <c r="X1225" s="36">
        <v>0</v>
      </c>
      <c r="Y1225" s="36">
        <v>0</v>
      </c>
      <c r="Z1225" s="36">
        <v>602</v>
      </c>
      <c r="AA1225" s="36">
        <v>588</v>
      </c>
      <c r="AB1225" s="36">
        <v>97.67</v>
      </c>
      <c r="AC1225" s="36">
        <v>492</v>
      </c>
      <c r="AD1225" s="36">
        <v>464</v>
      </c>
      <c r="AE1225" s="36">
        <v>94.31</v>
      </c>
      <c r="AF1225" s="36">
        <v>3.43</v>
      </c>
      <c r="AG1225" s="36">
        <v>0.12</v>
      </c>
      <c r="AH1225" s="36">
        <v>20.61</v>
      </c>
      <c r="AI1225" s="36">
        <v>3.62</v>
      </c>
      <c r="AJ1225" s="46">
        <f t="shared" ca="1" si="20"/>
        <v>2</v>
      </c>
      <c r="AK1225" s="47">
        <v>0</v>
      </c>
      <c r="AL1225" s="48">
        <v>8.6253999999999831</v>
      </c>
      <c r="AM1225" s="1">
        <v>0</v>
      </c>
      <c r="AN1225" s="1">
        <v>0</v>
      </c>
      <c r="AO1225" s="1">
        <v>1</v>
      </c>
      <c r="AP1225" s="1">
        <v>0</v>
      </c>
      <c r="AQ1225" s="1">
        <v>0</v>
      </c>
      <c r="AR1225" s="36">
        <v>0</v>
      </c>
      <c r="AS1225" s="36">
        <v>1</v>
      </c>
      <c r="AT1225" s="36">
        <v>0</v>
      </c>
      <c r="AU1225" s="36">
        <v>6</v>
      </c>
    </row>
    <row r="1226" spans="1:47">
      <c r="A1226" s="50">
        <v>41914</v>
      </c>
      <c r="B1226" s="36" t="s">
        <v>103</v>
      </c>
      <c r="C1226" s="36" t="s">
        <v>98</v>
      </c>
      <c r="D1226" s="36" t="s">
        <v>551</v>
      </c>
      <c r="E1226" s="36" t="s">
        <v>127</v>
      </c>
      <c r="F1226" s="36" t="s">
        <v>552</v>
      </c>
      <c r="G1226" s="36">
        <v>4</v>
      </c>
      <c r="H1226" s="36">
        <v>56</v>
      </c>
      <c r="I1226" s="36">
        <v>23</v>
      </c>
      <c r="J1226" s="36">
        <v>16.63</v>
      </c>
      <c r="K1226" s="36">
        <v>7276</v>
      </c>
      <c r="L1226" s="36">
        <v>0</v>
      </c>
      <c r="M1226" s="36">
        <v>0</v>
      </c>
      <c r="N1226" s="36">
        <v>7276</v>
      </c>
      <c r="O1226" s="36">
        <v>55</v>
      </c>
      <c r="P1226" s="36">
        <v>0.76</v>
      </c>
      <c r="Q1226" s="36">
        <v>1641</v>
      </c>
      <c r="R1226" s="36">
        <v>1620</v>
      </c>
      <c r="S1226" s="36">
        <v>0</v>
      </c>
      <c r="T1226" s="36">
        <v>0</v>
      </c>
      <c r="U1226" s="36">
        <v>98.72</v>
      </c>
      <c r="V1226" s="36">
        <v>97.97</v>
      </c>
      <c r="W1226" s="36">
        <v>1620</v>
      </c>
      <c r="X1226" s="36">
        <v>14</v>
      </c>
      <c r="Y1226" s="36">
        <v>0.86</v>
      </c>
      <c r="Z1226" s="36">
        <v>2777</v>
      </c>
      <c r="AA1226" s="36">
        <v>2707</v>
      </c>
      <c r="AB1226" s="36">
        <v>97.48</v>
      </c>
      <c r="AC1226" s="36">
        <v>2733</v>
      </c>
      <c r="AD1226" s="36">
        <v>2589</v>
      </c>
      <c r="AE1226" s="36">
        <v>94.73</v>
      </c>
      <c r="AF1226" s="36">
        <v>21.38</v>
      </c>
      <c r="AG1226" s="36">
        <v>21.27</v>
      </c>
      <c r="AH1226" s="36">
        <v>128.58000000000001</v>
      </c>
      <c r="AI1226" s="36">
        <v>99.48</v>
      </c>
      <c r="AJ1226" s="46">
        <f t="shared" ca="1" si="20"/>
        <v>2</v>
      </c>
      <c r="AK1226" s="47">
        <v>0.9320905459387484</v>
      </c>
      <c r="AL1226" s="48">
        <v>33.312300000000022</v>
      </c>
      <c r="AM1226" s="1">
        <v>0</v>
      </c>
      <c r="AN1226" s="1">
        <v>0</v>
      </c>
      <c r="AO1226" s="1">
        <v>1</v>
      </c>
      <c r="AP1226" s="1">
        <v>0</v>
      </c>
      <c r="AQ1226" s="1">
        <v>0</v>
      </c>
      <c r="AR1226" s="36">
        <v>0</v>
      </c>
      <c r="AS1226" s="36">
        <v>1</v>
      </c>
      <c r="AT1226" s="36">
        <v>0</v>
      </c>
      <c r="AU1226" s="36">
        <v>3</v>
      </c>
    </row>
    <row r="1227" spans="1:47">
      <c r="A1227" s="50">
        <v>41914</v>
      </c>
      <c r="B1227" s="36" t="s">
        <v>103</v>
      </c>
      <c r="C1227" s="36" t="s">
        <v>98</v>
      </c>
      <c r="D1227" s="36" t="s">
        <v>419</v>
      </c>
      <c r="E1227" s="36" t="s">
        <v>127</v>
      </c>
      <c r="F1227" s="36" t="s">
        <v>420</v>
      </c>
      <c r="G1227" s="36">
        <v>4</v>
      </c>
      <c r="H1227" s="36">
        <v>56</v>
      </c>
      <c r="I1227" s="36">
        <v>23</v>
      </c>
      <c r="J1227" s="36">
        <v>16.63</v>
      </c>
      <c r="K1227" s="36">
        <v>6233</v>
      </c>
      <c r="L1227" s="36">
        <v>213</v>
      </c>
      <c r="M1227" s="36">
        <v>3.42</v>
      </c>
      <c r="N1227" s="36">
        <v>6020</v>
      </c>
      <c r="O1227" s="36">
        <v>7</v>
      </c>
      <c r="P1227" s="36">
        <v>0.12</v>
      </c>
      <c r="Q1227" s="36">
        <v>2346</v>
      </c>
      <c r="R1227" s="36">
        <v>2281</v>
      </c>
      <c r="S1227" s="36">
        <v>0</v>
      </c>
      <c r="T1227" s="36">
        <v>0</v>
      </c>
      <c r="U1227" s="36">
        <v>97.23</v>
      </c>
      <c r="V1227" s="36">
        <v>97.12</v>
      </c>
      <c r="W1227" s="36">
        <v>2281</v>
      </c>
      <c r="X1227" s="36">
        <v>6</v>
      </c>
      <c r="Y1227" s="36">
        <v>0.26</v>
      </c>
      <c r="Z1227" s="36">
        <v>4220</v>
      </c>
      <c r="AA1227" s="36">
        <v>4138</v>
      </c>
      <c r="AB1227" s="36">
        <v>98.06</v>
      </c>
      <c r="AC1227" s="36">
        <v>3039</v>
      </c>
      <c r="AD1227" s="36">
        <v>2674</v>
      </c>
      <c r="AE1227" s="36">
        <v>87.99</v>
      </c>
      <c r="AF1227" s="36">
        <v>12.94</v>
      </c>
      <c r="AG1227" s="36">
        <v>12.84</v>
      </c>
      <c r="AH1227" s="36">
        <v>77.819999999999993</v>
      </c>
      <c r="AI1227" s="36">
        <v>99.2</v>
      </c>
      <c r="AJ1227" s="46">
        <f t="shared" ca="1" si="20"/>
        <v>2</v>
      </c>
      <c r="AK1227" s="47">
        <v>0.73439412484700128</v>
      </c>
      <c r="AL1227" s="48">
        <v>67.564799999999892</v>
      </c>
      <c r="AM1227" s="1">
        <v>0</v>
      </c>
      <c r="AN1227" s="1">
        <v>0</v>
      </c>
      <c r="AO1227" s="1">
        <v>1</v>
      </c>
      <c r="AP1227" s="1">
        <v>0</v>
      </c>
      <c r="AQ1227" s="1">
        <v>0</v>
      </c>
      <c r="AR1227" s="36">
        <v>0</v>
      </c>
      <c r="AS1227" s="36">
        <v>1</v>
      </c>
      <c r="AT1227" s="36">
        <v>2</v>
      </c>
      <c r="AU1227" s="36">
        <v>6</v>
      </c>
    </row>
    <row r="1228" spans="1:47">
      <c r="A1228" s="50">
        <v>41914</v>
      </c>
      <c r="B1228" s="36" t="s">
        <v>103</v>
      </c>
      <c r="C1228" s="36" t="s">
        <v>98</v>
      </c>
      <c r="D1228" s="36" t="s">
        <v>1613</v>
      </c>
      <c r="E1228" s="36" t="s">
        <v>127</v>
      </c>
      <c r="F1228" s="36" t="s">
        <v>1614</v>
      </c>
      <c r="G1228" s="36">
        <v>4</v>
      </c>
      <c r="H1228" s="36">
        <v>56</v>
      </c>
      <c r="I1228" s="36">
        <v>23</v>
      </c>
      <c r="J1228" s="36">
        <v>16.63</v>
      </c>
      <c r="K1228" s="36">
        <v>10547</v>
      </c>
      <c r="L1228" s="36">
        <v>1294</v>
      </c>
      <c r="M1228" s="36">
        <v>12.27</v>
      </c>
      <c r="N1228" s="36">
        <v>9244</v>
      </c>
      <c r="O1228" s="36">
        <v>2</v>
      </c>
      <c r="P1228" s="36">
        <v>0.02</v>
      </c>
      <c r="Q1228" s="36">
        <v>3566</v>
      </c>
      <c r="R1228" s="36">
        <v>2749</v>
      </c>
      <c r="S1228" s="36">
        <v>769</v>
      </c>
      <c r="T1228" s="36">
        <v>21.56</v>
      </c>
      <c r="U1228" s="36">
        <v>77.09</v>
      </c>
      <c r="V1228" s="36">
        <v>77.069999999999993</v>
      </c>
      <c r="W1228" s="36">
        <v>2749</v>
      </c>
      <c r="X1228" s="36">
        <v>3</v>
      </c>
      <c r="Y1228" s="36">
        <v>0.11</v>
      </c>
      <c r="Z1228" s="36">
        <v>732</v>
      </c>
      <c r="AA1228" s="36">
        <v>714</v>
      </c>
      <c r="AB1228" s="36">
        <v>97.54</v>
      </c>
      <c r="AC1228" s="36">
        <v>385</v>
      </c>
      <c r="AD1228" s="36">
        <v>385</v>
      </c>
      <c r="AE1228" s="36">
        <v>100</v>
      </c>
      <c r="AF1228" s="36">
        <v>33.799999999999997</v>
      </c>
      <c r="AG1228" s="36">
        <v>33.75</v>
      </c>
      <c r="AH1228" s="36">
        <v>203.22</v>
      </c>
      <c r="AI1228" s="36">
        <v>99.86</v>
      </c>
      <c r="AJ1228" s="46">
        <f t="shared" ca="1" si="20"/>
        <v>2</v>
      </c>
      <c r="AK1228" s="47">
        <v>0.12396694214876033</v>
      </c>
      <c r="AL1228" s="48">
        <v>817.68380000000025</v>
      </c>
      <c r="AM1228" s="1">
        <v>0</v>
      </c>
      <c r="AN1228" s="1">
        <v>1</v>
      </c>
      <c r="AO1228" s="1">
        <v>2</v>
      </c>
      <c r="AP1228" s="1">
        <v>0</v>
      </c>
      <c r="AQ1228" s="1">
        <v>1</v>
      </c>
      <c r="AR1228" s="36">
        <v>0</v>
      </c>
      <c r="AS1228" s="36">
        <v>1</v>
      </c>
      <c r="AT1228" s="36">
        <v>0</v>
      </c>
      <c r="AU1228" s="36">
        <v>1</v>
      </c>
    </row>
    <row r="1229" spans="1:47">
      <c r="A1229" s="50">
        <v>41914</v>
      </c>
      <c r="B1229" s="36" t="s">
        <v>103</v>
      </c>
      <c r="C1229" s="36" t="s">
        <v>98</v>
      </c>
      <c r="D1229" s="36" t="s">
        <v>416</v>
      </c>
      <c r="E1229" s="36" t="s">
        <v>127</v>
      </c>
      <c r="F1229" s="36" t="s">
        <v>579</v>
      </c>
      <c r="G1229" s="36">
        <v>2</v>
      </c>
      <c r="H1229" s="36">
        <v>24</v>
      </c>
      <c r="I1229" s="36">
        <v>11</v>
      </c>
      <c r="J1229" s="36">
        <v>6.6150000000000002</v>
      </c>
      <c r="K1229" s="36">
        <v>4043</v>
      </c>
      <c r="L1229" s="36">
        <v>152</v>
      </c>
      <c r="M1229" s="36">
        <v>3.76</v>
      </c>
      <c r="N1229" s="36">
        <v>3891</v>
      </c>
      <c r="O1229" s="36">
        <v>4</v>
      </c>
      <c r="P1229" s="36">
        <v>0.1</v>
      </c>
      <c r="Q1229" s="36">
        <v>1510</v>
      </c>
      <c r="R1229" s="36">
        <v>1445</v>
      </c>
      <c r="S1229" s="36">
        <v>15</v>
      </c>
      <c r="T1229" s="36">
        <v>0.99</v>
      </c>
      <c r="U1229" s="36">
        <v>95.7</v>
      </c>
      <c r="V1229" s="36">
        <v>95.6</v>
      </c>
      <c r="W1229" s="36">
        <v>1445</v>
      </c>
      <c r="X1229" s="36">
        <v>6</v>
      </c>
      <c r="Y1229" s="36">
        <v>0.42</v>
      </c>
      <c r="Z1229" s="36">
        <v>2975</v>
      </c>
      <c r="AA1229" s="36">
        <v>2908</v>
      </c>
      <c r="AB1229" s="36">
        <v>97.75</v>
      </c>
      <c r="AC1229" s="36">
        <v>2141</v>
      </c>
      <c r="AD1229" s="36">
        <v>2021</v>
      </c>
      <c r="AE1229" s="36">
        <v>94.4</v>
      </c>
      <c r="AF1229" s="36">
        <v>7.07</v>
      </c>
      <c r="AG1229" s="36">
        <v>7.02</v>
      </c>
      <c r="AH1229" s="36">
        <v>106.89</v>
      </c>
      <c r="AI1229" s="36">
        <v>99.25</v>
      </c>
      <c r="AJ1229" s="46">
        <f t="shared" ca="1" si="20"/>
        <v>2</v>
      </c>
      <c r="AK1229" s="47">
        <v>1.0752688172043012</v>
      </c>
      <c r="AL1229" s="48">
        <v>66.440000000000083</v>
      </c>
      <c r="AM1229" s="1">
        <v>0</v>
      </c>
      <c r="AN1229" s="1">
        <v>0</v>
      </c>
      <c r="AO1229" s="1">
        <v>1</v>
      </c>
      <c r="AP1229" s="1">
        <v>0</v>
      </c>
      <c r="AQ1229" s="1">
        <v>0</v>
      </c>
      <c r="AR1229" s="36">
        <v>0</v>
      </c>
      <c r="AS1229" s="36">
        <v>1</v>
      </c>
      <c r="AT1229" s="36">
        <v>1</v>
      </c>
      <c r="AU1229" s="36">
        <v>6</v>
      </c>
    </row>
    <row r="1230" spans="1:47">
      <c r="A1230" s="50">
        <v>41914</v>
      </c>
      <c r="B1230" s="36" t="s">
        <v>103</v>
      </c>
      <c r="C1230" s="36" t="s">
        <v>98</v>
      </c>
      <c r="D1230" s="36" t="s">
        <v>1615</v>
      </c>
      <c r="E1230" s="36" t="s">
        <v>127</v>
      </c>
      <c r="F1230" s="36" t="s">
        <v>1616</v>
      </c>
      <c r="G1230" s="36">
        <v>2</v>
      </c>
      <c r="H1230" s="36">
        <v>24</v>
      </c>
      <c r="I1230" s="36">
        <v>11</v>
      </c>
      <c r="J1230" s="36">
        <v>6.6150000000000002</v>
      </c>
      <c r="K1230" s="36">
        <v>2734</v>
      </c>
      <c r="L1230" s="36">
        <v>22</v>
      </c>
      <c r="M1230" s="36">
        <v>0.8</v>
      </c>
      <c r="N1230" s="36">
        <v>2712</v>
      </c>
      <c r="O1230" s="36">
        <v>0</v>
      </c>
      <c r="P1230" s="36">
        <v>0</v>
      </c>
      <c r="Q1230" s="36">
        <v>828</v>
      </c>
      <c r="R1230" s="36">
        <v>769</v>
      </c>
      <c r="S1230" s="36">
        <v>37</v>
      </c>
      <c r="T1230" s="36">
        <v>4.47</v>
      </c>
      <c r="U1230" s="36">
        <v>92.87</v>
      </c>
      <c r="V1230" s="36">
        <v>92.87</v>
      </c>
      <c r="W1230" s="36">
        <v>769</v>
      </c>
      <c r="X1230" s="36">
        <v>1</v>
      </c>
      <c r="Y1230" s="36">
        <v>0.13</v>
      </c>
      <c r="Z1230" s="36">
        <v>314</v>
      </c>
      <c r="AA1230" s="36">
        <v>293</v>
      </c>
      <c r="AB1230" s="36">
        <v>93.31</v>
      </c>
      <c r="AC1230" s="36">
        <v>213</v>
      </c>
      <c r="AD1230" s="36">
        <v>213</v>
      </c>
      <c r="AE1230" s="36">
        <v>100</v>
      </c>
      <c r="AF1230" s="36">
        <v>9.02</v>
      </c>
      <c r="AG1230" s="36">
        <v>7.78</v>
      </c>
      <c r="AH1230" s="36">
        <v>136.38999999999999</v>
      </c>
      <c r="AI1230" s="36">
        <v>86.27</v>
      </c>
      <c r="AJ1230" s="46">
        <f t="shared" ca="1" si="20"/>
        <v>2</v>
      </c>
      <c r="AK1230" s="47">
        <v>0.14513788098693758</v>
      </c>
      <c r="AL1230" s="48">
        <v>59.036399999999958</v>
      </c>
      <c r="AM1230" s="1">
        <v>0</v>
      </c>
      <c r="AN1230" s="1">
        <v>1</v>
      </c>
      <c r="AO1230" s="1">
        <v>2</v>
      </c>
      <c r="AP1230" s="1">
        <v>0</v>
      </c>
      <c r="AQ1230" s="1">
        <v>1</v>
      </c>
      <c r="AR1230" s="36">
        <v>0</v>
      </c>
      <c r="AS1230" s="36">
        <v>1</v>
      </c>
      <c r="AT1230" s="36">
        <v>0</v>
      </c>
      <c r="AU1230" s="36">
        <v>1</v>
      </c>
    </row>
    <row r="1231" spans="1:47">
      <c r="A1231" s="50">
        <v>41914</v>
      </c>
      <c r="B1231" s="36" t="s">
        <v>103</v>
      </c>
      <c r="C1231" s="36" t="s">
        <v>98</v>
      </c>
      <c r="D1231" s="36" t="s">
        <v>1230</v>
      </c>
      <c r="E1231" s="36" t="s">
        <v>127</v>
      </c>
      <c r="F1231" s="36" t="s">
        <v>1232</v>
      </c>
      <c r="G1231" s="36">
        <v>4</v>
      </c>
      <c r="H1231" s="36">
        <v>56</v>
      </c>
      <c r="I1231" s="36">
        <v>23</v>
      </c>
      <c r="J1231" s="36">
        <v>16.63</v>
      </c>
      <c r="K1231" s="36">
        <v>5327</v>
      </c>
      <c r="L1231" s="36">
        <v>0</v>
      </c>
      <c r="M1231" s="36">
        <v>0</v>
      </c>
      <c r="N1231" s="36">
        <v>5327</v>
      </c>
      <c r="O1231" s="36">
        <v>1</v>
      </c>
      <c r="P1231" s="36">
        <v>0.02</v>
      </c>
      <c r="Q1231" s="36">
        <v>2595</v>
      </c>
      <c r="R1231" s="36">
        <v>2520</v>
      </c>
      <c r="S1231" s="36">
        <v>65</v>
      </c>
      <c r="T1231" s="36">
        <v>2.5</v>
      </c>
      <c r="U1231" s="36">
        <v>97.11</v>
      </c>
      <c r="V1231" s="36">
        <v>97.09</v>
      </c>
      <c r="W1231" s="36">
        <v>2520</v>
      </c>
      <c r="X1231" s="36">
        <v>9</v>
      </c>
      <c r="Y1231" s="36">
        <v>0.36</v>
      </c>
      <c r="Z1231" s="36">
        <v>391</v>
      </c>
      <c r="AA1231" s="36">
        <v>387</v>
      </c>
      <c r="AB1231" s="36">
        <v>98.98</v>
      </c>
      <c r="AC1231" s="36">
        <v>384</v>
      </c>
      <c r="AD1231" s="36">
        <v>383</v>
      </c>
      <c r="AE1231" s="36">
        <v>99.74</v>
      </c>
      <c r="AF1231" s="36">
        <v>42.28</v>
      </c>
      <c r="AG1231" s="36">
        <v>42.2</v>
      </c>
      <c r="AH1231" s="36">
        <v>254.23</v>
      </c>
      <c r="AI1231" s="36">
        <v>99.81</v>
      </c>
      <c r="AJ1231" s="46">
        <f t="shared" ca="1" si="20"/>
        <v>2</v>
      </c>
      <c r="AK1231" s="47">
        <v>0.35771065182829892</v>
      </c>
      <c r="AL1231" s="48">
        <v>75.514499999999913</v>
      </c>
      <c r="AM1231" s="1">
        <v>0</v>
      </c>
      <c r="AN1231" s="1">
        <v>0</v>
      </c>
      <c r="AO1231" s="1">
        <v>1</v>
      </c>
      <c r="AP1231" s="1">
        <v>0</v>
      </c>
      <c r="AQ1231" s="1">
        <v>3</v>
      </c>
      <c r="AR1231" s="36">
        <v>0</v>
      </c>
      <c r="AS1231" s="36">
        <v>1</v>
      </c>
      <c r="AT1231" s="36">
        <v>0</v>
      </c>
      <c r="AU1231" s="36">
        <v>4</v>
      </c>
    </row>
    <row r="1232" spans="1:47">
      <c r="A1232" s="50">
        <v>41914</v>
      </c>
      <c r="B1232" s="36" t="s">
        <v>103</v>
      </c>
      <c r="C1232" s="36" t="s">
        <v>98</v>
      </c>
      <c r="D1232" s="36" t="s">
        <v>778</v>
      </c>
      <c r="E1232" s="36" t="s">
        <v>127</v>
      </c>
      <c r="F1232" s="36" t="s">
        <v>779</v>
      </c>
      <c r="G1232" s="36">
        <v>4</v>
      </c>
      <c r="H1232" s="36">
        <v>56</v>
      </c>
      <c r="I1232" s="36">
        <v>23</v>
      </c>
      <c r="J1232" s="36">
        <v>16.63</v>
      </c>
      <c r="K1232" s="36">
        <v>10973</v>
      </c>
      <c r="L1232" s="36">
        <v>0</v>
      </c>
      <c r="M1232" s="36">
        <v>0</v>
      </c>
      <c r="N1232" s="36">
        <v>10973</v>
      </c>
      <c r="O1232" s="36">
        <v>3</v>
      </c>
      <c r="P1232" s="36">
        <v>0.03</v>
      </c>
      <c r="Q1232" s="36">
        <v>3309</v>
      </c>
      <c r="R1232" s="36">
        <v>3163</v>
      </c>
      <c r="S1232" s="36">
        <v>90</v>
      </c>
      <c r="T1232" s="36">
        <v>2.72</v>
      </c>
      <c r="U1232" s="36">
        <v>95.59</v>
      </c>
      <c r="V1232" s="36">
        <v>95.56</v>
      </c>
      <c r="W1232" s="36">
        <v>3163</v>
      </c>
      <c r="X1232" s="36">
        <v>6</v>
      </c>
      <c r="Y1232" s="36">
        <v>0.19</v>
      </c>
      <c r="Z1232" s="36">
        <v>1187</v>
      </c>
      <c r="AA1232" s="36">
        <v>1089</v>
      </c>
      <c r="AB1232" s="36">
        <v>91.74</v>
      </c>
      <c r="AC1232" s="36">
        <v>699</v>
      </c>
      <c r="AD1232" s="36">
        <v>697</v>
      </c>
      <c r="AE1232" s="36">
        <v>99.71</v>
      </c>
      <c r="AF1232" s="36">
        <v>43.48</v>
      </c>
      <c r="AG1232" s="36">
        <v>42.93</v>
      </c>
      <c r="AH1232" s="36">
        <v>261.47000000000003</v>
      </c>
      <c r="AI1232" s="36">
        <v>98.72</v>
      </c>
      <c r="AJ1232" s="46">
        <f t="shared" ca="1" si="20"/>
        <v>2</v>
      </c>
      <c r="AK1232" s="47">
        <v>0.21652832912306025</v>
      </c>
      <c r="AL1232" s="48">
        <v>146.91959999999992</v>
      </c>
      <c r="AM1232" s="1">
        <v>0</v>
      </c>
      <c r="AN1232" s="1">
        <v>0</v>
      </c>
      <c r="AO1232" s="1">
        <v>1</v>
      </c>
      <c r="AP1232" s="1">
        <v>0</v>
      </c>
      <c r="AQ1232" s="1">
        <v>2</v>
      </c>
      <c r="AR1232" s="36">
        <v>0</v>
      </c>
      <c r="AS1232" s="36">
        <v>1</v>
      </c>
      <c r="AT1232" s="36">
        <v>0</v>
      </c>
      <c r="AU1232" s="36">
        <v>6</v>
      </c>
    </row>
    <row r="1233" spans="1:47">
      <c r="A1233" s="50">
        <v>41914</v>
      </c>
      <c r="B1233" s="36" t="s">
        <v>103</v>
      </c>
      <c r="C1233" s="36" t="s">
        <v>98</v>
      </c>
      <c r="D1233" s="36" t="s">
        <v>235</v>
      </c>
      <c r="E1233" s="36" t="s">
        <v>127</v>
      </c>
      <c r="F1233" s="36" t="s">
        <v>313</v>
      </c>
      <c r="G1233" s="36">
        <v>3</v>
      </c>
      <c r="H1233" s="36">
        <v>40</v>
      </c>
      <c r="I1233" s="36">
        <v>17</v>
      </c>
      <c r="J1233" s="36">
        <v>11.49</v>
      </c>
      <c r="K1233" s="36">
        <v>975</v>
      </c>
      <c r="L1233" s="36">
        <v>9</v>
      </c>
      <c r="M1233" s="36">
        <v>0.92</v>
      </c>
      <c r="N1233" s="36">
        <v>966</v>
      </c>
      <c r="O1233" s="36">
        <v>1</v>
      </c>
      <c r="P1233" s="36">
        <v>0.1</v>
      </c>
      <c r="Q1233" s="36">
        <v>420</v>
      </c>
      <c r="R1233" s="36">
        <v>419</v>
      </c>
      <c r="S1233" s="36">
        <v>0</v>
      </c>
      <c r="T1233" s="36">
        <v>0</v>
      </c>
      <c r="U1233" s="36">
        <v>99.76</v>
      </c>
      <c r="V1233" s="36">
        <v>99.66</v>
      </c>
      <c r="W1233" s="36">
        <v>419</v>
      </c>
      <c r="X1233" s="36">
        <v>12</v>
      </c>
      <c r="Y1233" s="36">
        <v>2.86</v>
      </c>
      <c r="Z1233" s="36">
        <v>435</v>
      </c>
      <c r="AA1233" s="36">
        <v>419</v>
      </c>
      <c r="AB1233" s="36">
        <v>96.32</v>
      </c>
      <c r="AC1233" s="36">
        <v>473</v>
      </c>
      <c r="AD1233" s="36">
        <v>457</v>
      </c>
      <c r="AE1233" s="36">
        <v>96.62</v>
      </c>
      <c r="AF1233" s="36">
        <v>6.84</v>
      </c>
      <c r="AG1233" s="36">
        <v>2.5</v>
      </c>
      <c r="AH1233" s="36">
        <v>59.49</v>
      </c>
      <c r="AI1233" s="36">
        <v>36.520000000000003</v>
      </c>
      <c r="AJ1233" s="46">
        <f t="shared" ca="1" si="20"/>
        <v>2</v>
      </c>
      <c r="AK1233" s="47">
        <v>2.6258205689277898</v>
      </c>
      <c r="AL1233" s="48">
        <v>1.4280000000000144</v>
      </c>
      <c r="AM1233" s="1">
        <v>0</v>
      </c>
      <c r="AN1233" s="1">
        <v>0</v>
      </c>
      <c r="AO1233" s="1">
        <v>1</v>
      </c>
      <c r="AP1233" s="1">
        <v>0</v>
      </c>
      <c r="AQ1233" s="1">
        <v>0</v>
      </c>
      <c r="AR1233" s="36">
        <v>1</v>
      </c>
      <c r="AS1233" s="36">
        <v>0</v>
      </c>
      <c r="AT1233" s="36">
        <v>3</v>
      </c>
      <c r="AU1233" s="36">
        <v>0</v>
      </c>
    </row>
    <row r="1234" spans="1:47">
      <c r="A1234" s="50">
        <v>41914</v>
      </c>
      <c r="B1234" s="36" t="s">
        <v>103</v>
      </c>
      <c r="C1234" s="36" t="s">
        <v>98</v>
      </c>
      <c r="D1234" s="36" t="s">
        <v>126</v>
      </c>
      <c r="E1234" s="36" t="s">
        <v>127</v>
      </c>
      <c r="F1234" s="36" t="s">
        <v>20</v>
      </c>
      <c r="G1234" s="36">
        <v>4</v>
      </c>
      <c r="H1234" s="36">
        <v>64</v>
      </c>
      <c r="I1234" s="36">
        <v>22</v>
      </c>
      <c r="J1234" s="36">
        <v>15.76</v>
      </c>
      <c r="K1234" s="36">
        <v>3676</v>
      </c>
      <c r="L1234" s="36">
        <v>21</v>
      </c>
      <c r="M1234" s="36">
        <v>0.56999999999999995</v>
      </c>
      <c r="N1234" s="36">
        <v>3601</v>
      </c>
      <c r="O1234" s="36">
        <v>15</v>
      </c>
      <c r="P1234" s="36">
        <v>0.42</v>
      </c>
      <c r="Q1234" s="36">
        <v>1593</v>
      </c>
      <c r="R1234" s="36">
        <v>1474</v>
      </c>
      <c r="S1234" s="36">
        <v>0</v>
      </c>
      <c r="T1234" s="36">
        <v>0</v>
      </c>
      <c r="U1234" s="36">
        <v>92.53</v>
      </c>
      <c r="V1234" s="36">
        <v>92.14</v>
      </c>
      <c r="W1234" s="36">
        <v>1474</v>
      </c>
      <c r="X1234" s="36">
        <v>52</v>
      </c>
      <c r="Y1234" s="36">
        <v>3.53</v>
      </c>
      <c r="Z1234" s="36">
        <v>624</v>
      </c>
      <c r="AA1234" s="36">
        <v>566</v>
      </c>
      <c r="AB1234" s="36">
        <v>90.71</v>
      </c>
      <c r="AC1234" s="36">
        <v>692</v>
      </c>
      <c r="AD1234" s="36">
        <v>653</v>
      </c>
      <c r="AE1234" s="36">
        <v>94.36</v>
      </c>
      <c r="AF1234" s="36">
        <v>20.71</v>
      </c>
      <c r="AG1234" s="36">
        <v>20.32</v>
      </c>
      <c r="AH1234" s="36">
        <v>131.43</v>
      </c>
      <c r="AI1234" s="36">
        <v>98.09</v>
      </c>
      <c r="AJ1234" s="46">
        <f t="shared" ca="1" si="20"/>
        <v>2</v>
      </c>
      <c r="AK1234" s="47">
        <v>3.3311979500320303</v>
      </c>
      <c r="AL1234" s="48">
        <v>125.2098</v>
      </c>
      <c r="AM1234" s="1">
        <v>0</v>
      </c>
      <c r="AN1234" s="1">
        <v>1</v>
      </c>
      <c r="AO1234" s="1">
        <v>3</v>
      </c>
      <c r="AP1234" s="1">
        <v>1</v>
      </c>
      <c r="AQ1234" s="1">
        <v>5</v>
      </c>
      <c r="AR1234" s="36">
        <v>1</v>
      </c>
      <c r="AS1234" s="36">
        <v>1</v>
      </c>
      <c r="AT1234" s="36">
        <v>4</v>
      </c>
      <c r="AU1234" s="36">
        <v>6</v>
      </c>
    </row>
    <row r="1235" spans="1:47">
      <c r="A1235" s="50">
        <v>41914</v>
      </c>
      <c r="B1235" s="36" t="s">
        <v>103</v>
      </c>
      <c r="C1235" s="36" t="s">
        <v>98</v>
      </c>
      <c r="D1235" s="36" t="s">
        <v>195</v>
      </c>
      <c r="E1235" s="36" t="s">
        <v>127</v>
      </c>
      <c r="F1235" s="36" t="s">
        <v>209</v>
      </c>
      <c r="G1235" s="36">
        <v>2</v>
      </c>
      <c r="H1235" s="36">
        <v>24</v>
      </c>
      <c r="I1235" s="36">
        <v>11</v>
      </c>
      <c r="J1235" s="36">
        <v>6.6150000000000002</v>
      </c>
      <c r="K1235" s="36">
        <v>1771</v>
      </c>
      <c r="L1235" s="36">
        <v>5</v>
      </c>
      <c r="M1235" s="36">
        <v>0.28000000000000003</v>
      </c>
      <c r="N1235" s="36">
        <v>1686</v>
      </c>
      <c r="O1235" s="36">
        <v>21</v>
      </c>
      <c r="P1235" s="36">
        <v>1.25</v>
      </c>
      <c r="Q1235" s="36">
        <v>630</v>
      </c>
      <c r="R1235" s="36">
        <v>516</v>
      </c>
      <c r="S1235" s="36">
        <v>0</v>
      </c>
      <c r="T1235" s="36">
        <v>0</v>
      </c>
      <c r="U1235" s="36">
        <v>81.900000000000006</v>
      </c>
      <c r="V1235" s="36">
        <v>80.88</v>
      </c>
      <c r="W1235" s="36">
        <v>516</v>
      </c>
      <c r="X1235" s="36">
        <v>26</v>
      </c>
      <c r="Y1235" s="36">
        <v>5.04</v>
      </c>
      <c r="Z1235" s="36">
        <v>445</v>
      </c>
      <c r="AA1235" s="36">
        <v>399</v>
      </c>
      <c r="AB1235" s="36">
        <v>89.66</v>
      </c>
      <c r="AC1235" s="36">
        <v>511</v>
      </c>
      <c r="AD1235" s="36">
        <v>455</v>
      </c>
      <c r="AE1235" s="36">
        <v>89.04</v>
      </c>
      <c r="AF1235" s="36">
        <v>9.24</v>
      </c>
      <c r="AG1235" s="36">
        <v>5.58</v>
      </c>
      <c r="AH1235" s="36">
        <v>139.62</v>
      </c>
      <c r="AI1235" s="36">
        <v>60.45</v>
      </c>
      <c r="AJ1235" s="46">
        <f t="shared" ca="1" si="20"/>
        <v>2</v>
      </c>
      <c r="AK1235" s="47">
        <v>4.5454545454545459</v>
      </c>
      <c r="AL1235" s="48">
        <v>120.45600000000002</v>
      </c>
      <c r="AM1235" s="1">
        <v>0</v>
      </c>
      <c r="AN1235" s="1">
        <v>1</v>
      </c>
      <c r="AO1235" s="1">
        <v>3</v>
      </c>
      <c r="AP1235" s="1">
        <v>2</v>
      </c>
      <c r="AQ1235" s="1">
        <v>7</v>
      </c>
      <c r="AR1235" s="36">
        <v>1</v>
      </c>
      <c r="AS1235" s="36">
        <v>1</v>
      </c>
      <c r="AT1235" s="36">
        <v>7</v>
      </c>
      <c r="AU1235" s="36">
        <v>7</v>
      </c>
    </row>
    <row r="1236" spans="1:47">
      <c r="A1236" s="50">
        <v>41914</v>
      </c>
      <c r="B1236" s="36" t="s">
        <v>103</v>
      </c>
      <c r="C1236" s="36" t="s">
        <v>98</v>
      </c>
      <c r="D1236" s="36" t="s">
        <v>1617</v>
      </c>
      <c r="E1236" s="36" t="s">
        <v>127</v>
      </c>
      <c r="F1236" s="36" t="s">
        <v>1618</v>
      </c>
      <c r="G1236" s="36">
        <v>2</v>
      </c>
      <c r="H1236" s="36">
        <v>24</v>
      </c>
      <c r="I1236" s="36">
        <v>11</v>
      </c>
      <c r="J1236" s="36">
        <v>6.6150000000000002</v>
      </c>
      <c r="K1236" s="36">
        <v>876</v>
      </c>
      <c r="L1236" s="36">
        <v>0</v>
      </c>
      <c r="M1236" s="36">
        <v>0</v>
      </c>
      <c r="N1236" s="36">
        <v>876</v>
      </c>
      <c r="O1236" s="36">
        <v>6</v>
      </c>
      <c r="P1236" s="36">
        <v>0.68</v>
      </c>
      <c r="Q1236" s="36">
        <v>310</v>
      </c>
      <c r="R1236" s="36">
        <v>309</v>
      </c>
      <c r="S1236" s="36">
        <v>0</v>
      </c>
      <c r="T1236" s="36">
        <v>0</v>
      </c>
      <c r="U1236" s="36">
        <v>99.68</v>
      </c>
      <c r="V1236" s="36">
        <v>98.99</v>
      </c>
      <c r="W1236" s="36">
        <v>309</v>
      </c>
      <c r="X1236" s="36">
        <v>7</v>
      </c>
      <c r="Y1236" s="36">
        <v>2.27</v>
      </c>
      <c r="Z1236" s="36">
        <v>24</v>
      </c>
      <c r="AA1236" s="36">
        <v>24</v>
      </c>
      <c r="AB1236" s="36">
        <v>100</v>
      </c>
      <c r="AC1236" s="36">
        <v>30</v>
      </c>
      <c r="AD1236" s="36">
        <v>30</v>
      </c>
      <c r="AE1236" s="36">
        <v>100</v>
      </c>
      <c r="AF1236" s="36">
        <v>4.59</v>
      </c>
      <c r="AG1236" s="36">
        <v>1.0900000000000001</v>
      </c>
      <c r="AH1236" s="36">
        <v>69.430000000000007</v>
      </c>
      <c r="AI1236" s="36">
        <v>23.82</v>
      </c>
      <c r="AJ1236" s="46">
        <f t="shared" ca="1" si="20"/>
        <v>2</v>
      </c>
      <c r="AK1236" s="47">
        <v>2.2222222222222223</v>
      </c>
      <c r="AL1236" s="48">
        <v>3.1310000000000162</v>
      </c>
      <c r="AM1236" s="1">
        <v>0</v>
      </c>
      <c r="AN1236" s="1">
        <v>0</v>
      </c>
      <c r="AO1236" s="1">
        <v>1</v>
      </c>
      <c r="AP1236" s="1">
        <v>0</v>
      </c>
      <c r="AQ1236" s="1">
        <v>0</v>
      </c>
      <c r="AR1236" s="36">
        <v>1</v>
      </c>
      <c r="AS1236" s="36">
        <v>0</v>
      </c>
      <c r="AT1236" s="36">
        <v>1</v>
      </c>
      <c r="AU1236" s="36">
        <v>0</v>
      </c>
    </row>
    <row r="1237" spans="1:47">
      <c r="A1237" s="50">
        <v>41914</v>
      </c>
      <c r="B1237" s="36" t="s">
        <v>103</v>
      </c>
      <c r="C1237" s="36" t="s">
        <v>104</v>
      </c>
      <c r="D1237" s="36" t="s">
        <v>1619</v>
      </c>
      <c r="E1237" s="36" t="s">
        <v>225</v>
      </c>
      <c r="F1237" s="36" t="s">
        <v>1620</v>
      </c>
      <c r="G1237" s="36">
        <v>4</v>
      </c>
      <c r="H1237" s="36">
        <v>56</v>
      </c>
      <c r="I1237" s="36">
        <v>23</v>
      </c>
      <c r="J1237" s="36">
        <v>16.63</v>
      </c>
      <c r="K1237" s="36">
        <v>762</v>
      </c>
      <c r="L1237" s="36">
        <v>0</v>
      </c>
      <c r="M1237" s="36">
        <v>0</v>
      </c>
      <c r="N1237" s="36">
        <v>762</v>
      </c>
      <c r="O1237" s="36">
        <v>0</v>
      </c>
      <c r="P1237" s="36">
        <v>0</v>
      </c>
      <c r="Q1237" s="36">
        <v>370</v>
      </c>
      <c r="R1237" s="36">
        <v>362</v>
      </c>
      <c r="S1237" s="36">
        <v>0</v>
      </c>
      <c r="T1237" s="36">
        <v>0</v>
      </c>
      <c r="U1237" s="36">
        <v>97.84</v>
      </c>
      <c r="V1237" s="36">
        <v>97.84</v>
      </c>
      <c r="W1237" s="36">
        <v>362</v>
      </c>
      <c r="X1237" s="36">
        <v>1</v>
      </c>
      <c r="Y1237" s="36">
        <v>0.28000000000000003</v>
      </c>
      <c r="Z1237" s="36">
        <v>325</v>
      </c>
      <c r="AA1237" s="36">
        <v>325</v>
      </c>
      <c r="AB1237" s="36">
        <v>100</v>
      </c>
      <c r="AC1237" s="36">
        <v>457</v>
      </c>
      <c r="AD1237" s="36">
        <v>339</v>
      </c>
      <c r="AE1237" s="36">
        <v>74.180000000000007</v>
      </c>
      <c r="AF1237" s="36">
        <v>4.9400000000000004</v>
      </c>
      <c r="AG1237" s="36">
        <v>0</v>
      </c>
      <c r="AH1237" s="36">
        <v>29.68</v>
      </c>
      <c r="AI1237" s="36">
        <v>0</v>
      </c>
      <c r="AJ1237" s="46">
        <f t="shared" ca="1" si="20"/>
        <v>2</v>
      </c>
      <c r="AK1237" s="47">
        <v>0.26595744680851063</v>
      </c>
      <c r="AL1237" s="48">
        <v>7.9919999999999867</v>
      </c>
      <c r="AM1237" s="1">
        <v>0</v>
      </c>
      <c r="AN1237" s="1">
        <v>0</v>
      </c>
      <c r="AO1237" s="1">
        <v>1</v>
      </c>
      <c r="AP1237" s="1">
        <v>0</v>
      </c>
      <c r="AQ1237" s="1">
        <v>0</v>
      </c>
      <c r="AR1237" s="36">
        <v>0</v>
      </c>
      <c r="AS1237" s="36">
        <v>1</v>
      </c>
      <c r="AT1237" s="36">
        <v>0</v>
      </c>
      <c r="AU1237" s="36">
        <v>1</v>
      </c>
    </row>
    <row r="1238" spans="1:47">
      <c r="A1238" s="50">
        <v>41914</v>
      </c>
      <c r="B1238" s="36" t="s">
        <v>103</v>
      </c>
      <c r="C1238" s="36" t="s">
        <v>104</v>
      </c>
      <c r="D1238" s="36" t="s">
        <v>493</v>
      </c>
      <c r="E1238" s="36" t="s">
        <v>225</v>
      </c>
      <c r="F1238" s="36" t="s">
        <v>494</v>
      </c>
      <c r="G1238" s="36">
        <v>4</v>
      </c>
      <c r="H1238" s="36">
        <v>56</v>
      </c>
      <c r="I1238" s="36">
        <v>23</v>
      </c>
      <c r="J1238" s="36">
        <v>16.63</v>
      </c>
      <c r="K1238" s="36">
        <v>2152</v>
      </c>
      <c r="L1238" s="36">
        <v>0</v>
      </c>
      <c r="M1238" s="36">
        <v>0</v>
      </c>
      <c r="N1238" s="36">
        <v>2152</v>
      </c>
      <c r="O1238" s="36">
        <v>9</v>
      </c>
      <c r="P1238" s="36">
        <v>0.42</v>
      </c>
      <c r="Q1238" s="36">
        <v>966</v>
      </c>
      <c r="R1238" s="36">
        <v>934</v>
      </c>
      <c r="S1238" s="36">
        <v>0</v>
      </c>
      <c r="T1238" s="36">
        <v>0</v>
      </c>
      <c r="U1238" s="36">
        <v>96.69</v>
      </c>
      <c r="V1238" s="36">
        <v>96.28</v>
      </c>
      <c r="W1238" s="36">
        <v>934</v>
      </c>
      <c r="X1238" s="36">
        <v>2</v>
      </c>
      <c r="Y1238" s="36">
        <v>0.21</v>
      </c>
      <c r="Z1238" s="36">
        <v>953</v>
      </c>
      <c r="AA1238" s="36">
        <v>924</v>
      </c>
      <c r="AB1238" s="36">
        <v>96.96</v>
      </c>
      <c r="AC1238" s="36">
        <v>586</v>
      </c>
      <c r="AD1238" s="36">
        <v>553</v>
      </c>
      <c r="AE1238" s="36">
        <v>94.37</v>
      </c>
      <c r="AF1238" s="36">
        <v>6.47</v>
      </c>
      <c r="AG1238" s="36">
        <v>6.21</v>
      </c>
      <c r="AH1238" s="36">
        <v>38.89</v>
      </c>
      <c r="AI1238" s="36">
        <v>96.07</v>
      </c>
      <c r="AJ1238" s="46">
        <f t="shared" ca="1" si="20"/>
        <v>2</v>
      </c>
      <c r="AK1238" s="47">
        <v>0.35523978685612789</v>
      </c>
      <c r="AL1238" s="48">
        <v>35.935199999999988</v>
      </c>
      <c r="AM1238" s="1">
        <v>0</v>
      </c>
      <c r="AN1238" s="1">
        <v>0</v>
      </c>
      <c r="AO1238" s="1">
        <v>1</v>
      </c>
      <c r="AP1238" s="1">
        <v>0</v>
      </c>
      <c r="AQ1238" s="1">
        <v>0</v>
      </c>
      <c r="AR1238" s="36">
        <v>0</v>
      </c>
      <c r="AS1238" s="36">
        <v>1</v>
      </c>
      <c r="AT1238" s="36">
        <v>1</v>
      </c>
      <c r="AU1238" s="36">
        <v>5</v>
      </c>
    </row>
    <row r="1239" spans="1:47">
      <c r="A1239" s="50">
        <v>41914</v>
      </c>
      <c r="B1239" s="36" t="s">
        <v>103</v>
      </c>
      <c r="C1239" s="36" t="s">
        <v>104</v>
      </c>
      <c r="D1239" s="36" t="s">
        <v>555</v>
      </c>
      <c r="E1239" s="36" t="s">
        <v>221</v>
      </c>
      <c r="F1239" s="36" t="s">
        <v>556</v>
      </c>
      <c r="G1239" s="36">
        <v>4</v>
      </c>
      <c r="H1239" s="36">
        <v>56</v>
      </c>
      <c r="I1239" s="36">
        <v>23</v>
      </c>
      <c r="J1239" s="36">
        <v>16.63</v>
      </c>
      <c r="K1239" s="36">
        <v>2016</v>
      </c>
      <c r="L1239" s="36">
        <v>0</v>
      </c>
      <c r="M1239" s="36">
        <v>0</v>
      </c>
      <c r="N1239" s="36">
        <v>2016</v>
      </c>
      <c r="O1239" s="36">
        <v>6</v>
      </c>
      <c r="P1239" s="36">
        <v>0.3</v>
      </c>
      <c r="Q1239" s="36">
        <v>713</v>
      </c>
      <c r="R1239" s="36">
        <v>697</v>
      </c>
      <c r="S1239" s="36">
        <v>0</v>
      </c>
      <c r="T1239" s="36">
        <v>0</v>
      </c>
      <c r="U1239" s="36">
        <v>97.76</v>
      </c>
      <c r="V1239" s="36">
        <v>97.47</v>
      </c>
      <c r="W1239" s="36">
        <v>697</v>
      </c>
      <c r="X1239" s="36">
        <v>5</v>
      </c>
      <c r="Y1239" s="36">
        <v>0.72</v>
      </c>
      <c r="Z1239" s="36">
        <v>864</v>
      </c>
      <c r="AA1239" s="36">
        <v>844</v>
      </c>
      <c r="AB1239" s="36">
        <v>97.69</v>
      </c>
      <c r="AC1239" s="36">
        <v>880</v>
      </c>
      <c r="AD1239" s="36">
        <v>857</v>
      </c>
      <c r="AE1239" s="36">
        <v>97.39</v>
      </c>
      <c r="AF1239" s="36">
        <v>8.7799999999999994</v>
      </c>
      <c r="AG1239" s="36">
        <v>0.2</v>
      </c>
      <c r="AH1239" s="36">
        <v>52.79</v>
      </c>
      <c r="AI1239" s="36">
        <v>2.2799999999999998</v>
      </c>
      <c r="AJ1239" s="46">
        <f t="shared" ca="1" si="20"/>
        <v>2</v>
      </c>
      <c r="AK1239" s="47">
        <v>0.70422535211267612</v>
      </c>
      <c r="AL1239" s="48">
        <v>18.038900000000009</v>
      </c>
      <c r="AM1239" s="1">
        <v>0</v>
      </c>
      <c r="AN1239" s="1">
        <v>0</v>
      </c>
      <c r="AO1239" s="1">
        <v>1</v>
      </c>
      <c r="AP1239" s="1">
        <v>0</v>
      </c>
      <c r="AQ1239" s="1">
        <v>0</v>
      </c>
      <c r="AR1239" s="36">
        <v>0</v>
      </c>
      <c r="AS1239" s="36">
        <v>1</v>
      </c>
      <c r="AT1239" s="36">
        <v>0</v>
      </c>
      <c r="AU1239" s="36">
        <v>2</v>
      </c>
    </row>
    <row r="1240" spans="1:47">
      <c r="A1240" s="50">
        <v>41914</v>
      </c>
      <c r="B1240" s="36" t="s">
        <v>103</v>
      </c>
      <c r="C1240" s="36" t="s">
        <v>104</v>
      </c>
      <c r="D1240" s="36" t="s">
        <v>668</v>
      </c>
      <c r="E1240" s="36" t="s">
        <v>221</v>
      </c>
      <c r="F1240" s="36" t="s">
        <v>669</v>
      </c>
      <c r="G1240" s="36">
        <v>4</v>
      </c>
      <c r="H1240" s="36">
        <v>56</v>
      </c>
      <c r="I1240" s="36">
        <v>23</v>
      </c>
      <c r="J1240" s="36">
        <v>16.63</v>
      </c>
      <c r="K1240" s="36">
        <v>8406</v>
      </c>
      <c r="L1240" s="36">
        <v>103</v>
      </c>
      <c r="M1240" s="36">
        <v>1.23</v>
      </c>
      <c r="N1240" s="36">
        <v>8285</v>
      </c>
      <c r="O1240" s="36">
        <v>8</v>
      </c>
      <c r="P1240" s="36">
        <v>0.1</v>
      </c>
      <c r="Q1240" s="36">
        <v>1557</v>
      </c>
      <c r="R1240" s="36">
        <v>1507</v>
      </c>
      <c r="S1240" s="36">
        <v>7</v>
      </c>
      <c r="T1240" s="36">
        <v>0.45</v>
      </c>
      <c r="U1240" s="36">
        <v>96.79</v>
      </c>
      <c r="V1240" s="36">
        <v>96.7</v>
      </c>
      <c r="W1240" s="36">
        <v>1507</v>
      </c>
      <c r="X1240" s="36">
        <v>11</v>
      </c>
      <c r="Y1240" s="36">
        <v>0.73</v>
      </c>
      <c r="Z1240" s="36">
        <v>1252</v>
      </c>
      <c r="AA1240" s="36">
        <v>1136</v>
      </c>
      <c r="AB1240" s="36">
        <v>90.73</v>
      </c>
      <c r="AC1240" s="36">
        <v>1202</v>
      </c>
      <c r="AD1240" s="36">
        <v>1155</v>
      </c>
      <c r="AE1240" s="36">
        <v>96.09</v>
      </c>
      <c r="AF1240" s="36">
        <v>19.100000000000001</v>
      </c>
      <c r="AG1240" s="36">
        <v>17.5</v>
      </c>
      <c r="AH1240" s="36">
        <v>114.85</v>
      </c>
      <c r="AI1240" s="36">
        <v>91.61</v>
      </c>
      <c r="AJ1240" s="46">
        <f t="shared" ca="1" si="20"/>
        <v>2</v>
      </c>
      <c r="AK1240" s="47">
        <v>0.72083879423328967</v>
      </c>
      <c r="AL1240" s="48">
        <v>51.380999999999958</v>
      </c>
      <c r="AM1240" s="1">
        <v>0</v>
      </c>
      <c r="AN1240" s="1">
        <v>0</v>
      </c>
      <c r="AO1240" s="1">
        <v>1</v>
      </c>
      <c r="AP1240" s="1">
        <v>0</v>
      </c>
      <c r="AQ1240" s="1">
        <v>0</v>
      </c>
      <c r="AR1240" s="36">
        <v>0</v>
      </c>
      <c r="AS1240" s="36">
        <v>1</v>
      </c>
      <c r="AT1240" s="36">
        <v>0</v>
      </c>
      <c r="AU1240" s="36">
        <v>4</v>
      </c>
    </row>
    <row r="1241" spans="1:47">
      <c r="A1241" s="50">
        <v>41914</v>
      </c>
      <c r="B1241" s="36" t="s">
        <v>103</v>
      </c>
      <c r="C1241" s="36" t="s">
        <v>104</v>
      </c>
      <c r="D1241" s="36" t="s">
        <v>314</v>
      </c>
      <c r="E1241" s="36" t="s">
        <v>221</v>
      </c>
      <c r="F1241" s="36" t="s">
        <v>315</v>
      </c>
      <c r="G1241" s="36">
        <v>4</v>
      </c>
      <c r="H1241" s="36">
        <v>56</v>
      </c>
      <c r="I1241" s="36">
        <v>23</v>
      </c>
      <c r="J1241" s="36">
        <v>16.63</v>
      </c>
      <c r="K1241" s="36">
        <v>1709</v>
      </c>
      <c r="L1241" s="36">
        <v>0</v>
      </c>
      <c r="M1241" s="36">
        <v>0</v>
      </c>
      <c r="N1241" s="36">
        <v>1709</v>
      </c>
      <c r="O1241" s="36">
        <v>1</v>
      </c>
      <c r="P1241" s="36">
        <v>0.06</v>
      </c>
      <c r="Q1241" s="36">
        <v>691</v>
      </c>
      <c r="R1241" s="36">
        <v>669</v>
      </c>
      <c r="S1241" s="36">
        <v>0</v>
      </c>
      <c r="T1241" s="36">
        <v>0</v>
      </c>
      <c r="U1241" s="36">
        <v>96.82</v>
      </c>
      <c r="V1241" s="36">
        <v>96.76</v>
      </c>
      <c r="W1241" s="36">
        <v>669</v>
      </c>
      <c r="X1241" s="36">
        <v>7</v>
      </c>
      <c r="Y1241" s="36">
        <v>1.05</v>
      </c>
      <c r="Z1241" s="36">
        <v>1205</v>
      </c>
      <c r="AA1241" s="36">
        <v>1177</v>
      </c>
      <c r="AB1241" s="36">
        <v>97.68</v>
      </c>
      <c r="AC1241" s="36">
        <v>948</v>
      </c>
      <c r="AD1241" s="36">
        <v>888</v>
      </c>
      <c r="AE1241" s="36">
        <v>93.67</v>
      </c>
      <c r="AF1241" s="36">
        <v>4.99</v>
      </c>
      <c r="AG1241" s="36">
        <v>0.72</v>
      </c>
      <c r="AH1241" s="36">
        <v>30.02</v>
      </c>
      <c r="AI1241" s="36">
        <v>14.36</v>
      </c>
      <c r="AJ1241" s="46">
        <f t="shared" ca="1" si="20"/>
        <v>2</v>
      </c>
      <c r="AK1241" s="47">
        <v>1.8421052631578945</v>
      </c>
      <c r="AL1241" s="48">
        <v>22.388399999999965</v>
      </c>
      <c r="AM1241" s="1">
        <v>0</v>
      </c>
      <c r="AN1241" s="1">
        <v>0</v>
      </c>
      <c r="AO1241" s="1">
        <v>1</v>
      </c>
      <c r="AP1241" s="1">
        <v>0</v>
      </c>
      <c r="AQ1241" s="1">
        <v>0</v>
      </c>
      <c r="AR1241" s="36">
        <v>0</v>
      </c>
      <c r="AS1241" s="36">
        <v>1</v>
      </c>
      <c r="AT1241" s="36">
        <v>0</v>
      </c>
      <c r="AU1241" s="36">
        <v>7</v>
      </c>
    </row>
    <row r="1242" spans="1:47">
      <c r="A1242" s="50">
        <v>41914</v>
      </c>
      <c r="B1242" s="36" t="s">
        <v>103</v>
      </c>
      <c r="C1242" s="36" t="s">
        <v>104</v>
      </c>
      <c r="D1242" s="36" t="s">
        <v>454</v>
      </c>
      <c r="E1242" s="36" t="s">
        <v>221</v>
      </c>
      <c r="F1242" s="36" t="s">
        <v>869</v>
      </c>
      <c r="G1242" s="36">
        <v>2</v>
      </c>
      <c r="H1242" s="36">
        <v>24</v>
      </c>
      <c r="I1242" s="36">
        <v>11</v>
      </c>
      <c r="J1242" s="36">
        <v>6.6150000000000002</v>
      </c>
      <c r="K1242" s="36">
        <v>1675</v>
      </c>
      <c r="L1242" s="36">
        <v>0</v>
      </c>
      <c r="M1242" s="36">
        <v>0</v>
      </c>
      <c r="N1242" s="36">
        <v>1675</v>
      </c>
      <c r="O1242" s="36">
        <v>0</v>
      </c>
      <c r="P1242" s="36">
        <v>0</v>
      </c>
      <c r="Q1242" s="36">
        <v>343</v>
      </c>
      <c r="R1242" s="36">
        <v>341</v>
      </c>
      <c r="S1242" s="36">
        <v>0</v>
      </c>
      <c r="T1242" s="36">
        <v>0</v>
      </c>
      <c r="U1242" s="36">
        <v>99.42</v>
      </c>
      <c r="V1242" s="36">
        <v>99.42</v>
      </c>
      <c r="W1242" s="36">
        <v>341</v>
      </c>
      <c r="X1242" s="36">
        <v>8</v>
      </c>
      <c r="Y1242" s="36">
        <v>2.35</v>
      </c>
      <c r="Z1242" s="36">
        <v>269</v>
      </c>
      <c r="AA1242" s="36">
        <v>261</v>
      </c>
      <c r="AB1242" s="36">
        <v>97.03</v>
      </c>
      <c r="AC1242" s="36">
        <v>243</v>
      </c>
      <c r="AD1242" s="36">
        <v>240</v>
      </c>
      <c r="AE1242" s="36">
        <v>98.77</v>
      </c>
      <c r="AF1242" s="36">
        <v>5.14</v>
      </c>
      <c r="AG1242" s="36">
        <v>0.99</v>
      </c>
      <c r="AH1242" s="36">
        <v>77.75</v>
      </c>
      <c r="AI1242" s="36">
        <v>19.149999999999999</v>
      </c>
      <c r="AJ1242" s="46">
        <f t="shared" ca="1" si="20"/>
        <v>2</v>
      </c>
      <c r="AK1242" s="47">
        <v>2.5</v>
      </c>
      <c r="AL1242" s="48">
        <v>1.9893999999999943</v>
      </c>
      <c r="AM1242" s="1">
        <v>0</v>
      </c>
      <c r="AN1242" s="1">
        <v>0</v>
      </c>
      <c r="AO1242" s="1">
        <v>1</v>
      </c>
      <c r="AP1242" s="1">
        <v>0</v>
      </c>
      <c r="AQ1242" s="1">
        <v>0</v>
      </c>
      <c r="AR1242" s="36">
        <v>1</v>
      </c>
      <c r="AS1242" s="36">
        <v>0</v>
      </c>
      <c r="AT1242" s="36">
        <v>2</v>
      </c>
      <c r="AU1242" s="36">
        <v>0</v>
      </c>
    </row>
    <row r="1243" spans="1:47">
      <c r="A1243" s="50">
        <v>41914</v>
      </c>
      <c r="B1243" s="36" t="s">
        <v>103</v>
      </c>
      <c r="C1243" s="36" t="s">
        <v>104</v>
      </c>
      <c r="D1243" s="36" t="s">
        <v>542</v>
      </c>
      <c r="E1243" s="36" t="s">
        <v>221</v>
      </c>
      <c r="F1243" s="36" t="s">
        <v>543</v>
      </c>
      <c r="G1243" s="36">
        <v>4</v>
      </c>
      <c r="H1243" s="36">
        <v>56</v>
      </c>
      <c r="I1243" s="36">
        <v>23</v>
      </c>
      <c r="J1243" s="36">
        <v>16.63</v>
      </c>
      <c r="K1243" s="36">
        <v>2303</v>
      </c>
      <c r="L1243" s="36">
        <v>0</v>
      </c>
      <c r="M1243" s="36">
        <v>0</v>
      </c>
      <c r="N1243" s="36">
        <v>2283</v>
      </c>
      <c r="O1243" s="36">
        <v>1</v>
      </c>
      <c r="P1243" s="36">
        <v>0.04</v>
      </c>
      <c r="Q1243" s="36">
        <v>1096</v>
      </c>
      <c r="R1243" s="36">
        <v>1074</v>
      </c>
      <c r="S1243" s="36">
        <v>0</v>
      </c>
      <c r="T1243" s="36">
        <v>0</v>
      </c>
      <c r="U1243" s="36">
        <v>97.99</v>
      </c>
      <c r="V1243" s="36">
        <v>97.95</v>
      </c>
      <c r="W1243" s="36">
        <v>1074</v>
      </c>
      <c r="X1243" s="36">
        <v>1</v>
      </c>
      <c r="Y1243" s="36">
        <v>0.09</v>
      </c>
      <c r="Z1243" s="36">
        <v>490</v>
      </c>
      <c r="AA1243" s="36">
        <v>481</v>
      </c>
      <c r="AB1243" s="36">
        <v>98.16</v>
      </c>
      <c r="AC1243" s="36">
        <v>504</v>
      </c>
      <c r="AD1243" s="36">
        <v>497</v>
      </c>
      <c r="AE1243" s="36">
        <v>98.61</v>
      </c>
      <c r="AF1243" s="36">
        <v>11.89</v>
      </c>
      <c r="AG1243" s="36">
        <v>1.9</v>
      </c>
      <c r="AH1243" s="36">
        <v>71.52</v>
      </c>
      <c r="AI1243" s="36">
        <v>16.010000000000002</v>
      </c>
      <c r="AJ1243" s="46">
        <f t="shared" ca="1" si="20"/>
        <v>2</v>
      </c>
      <c r="AK1243" s="47">
        <v>9.1743119266055051E-2</v>
      </c>
      <c r="AL1243" s="48">
        <v>22.467999999999972</v>
      </c>
      <c r="AM1243" s="1">
        <v>0</v>
      </c>
      <c r="AN1243" s="1">
        <v>0</v>
      </c>
      <c r="AO1243" s="1">
        <v>1</v>
      </c>
      <c r="AP1243" s="1">
        <v>0</v>
      </c>
      <c r="AQ1243" s="1">
        <v>0</v>
      </c>
      <c r="AR1243" s="36">
        <v>0</v>
      </c>
      <c r="AS1243" s="36">
        <v>1</v>
      </c>
      <c r="AT1243" s="36">
        <v>0</v>
      </c>
      <c r="AU1243" s="36">
        <v>2</v>
      </c>
    </row>
    <row r="1244" spans="1:47">
      <c r="A1244" s="50">
        <v>41914</v>
      </c>
      <c r="B1244" s="36" t="s">
        <v>103</v>
      </c>
      <c r="C1244" s="36" t="s">
        <v>104</v>
      </c>
      <c r="D1244" s="36" t="s">
        <v>316</v>
      </c>
      <c r="E1244" s="36" t="s">
        <v>221</v>
      </c>
      <c r="F1244" s="36" t="s">
        <v>317</v>
      </c>
      <c r="G1244" s="36">
        <v>4</v>
      </c>
      <c r="H1244" s="36">
        <v>56</v>
      </c>
      <c r="I1244" s="36">
        <v>23</v>
      </c>
      <c r="J1244" s="36">
        <v>16.63</v>
      </c>
      <c r="K1244" s="36">
        <v>3718</v>
      </c>
      <c r="L1244" s="36">
        <v>0</v>
      </c>
      <c r="M1244" s="36">
        <v>0</v>
      </c>
      <c r="N1244" s="36">
        <v>3702</v>
      </c>
      <c r="O1244" s="36">
        <v>9</v>
      </c>
      <c r="P1244" s="36">
        <v>0.24</v>
      </c>
      <c r="Q1244" s="36">
        <v>1653</v>
      </c>
      <c r="R1244" s="36">
        <v>1595</v>
      </c>
      <c r="S1244" s="36">
        <v>0</v>
      </c>
      <c r="T1244" s="36">
        <v>0</v>
      </c>
      <c r="U1244" s="36">
        <v>96.49</v>
      </c>
      <c r="V1244" s="36">
        <v>96.26</v>
      </c>
      <c r="W1244" s="36">
        <v>1595</v>
      </c>
      <c r="X1244" s="36">
        <v>14</v>
      </c>
      <c r="Y1244" s="36">
        <v>0.88</v>
      </c>
      <c r="Z1244" s="36">
        <v>1550</v>
      </c>
      <c r="AA1244" s="36">
        <v>1477</v>
      </c>
      <c r="AB1244" s="36">
        <v>95.29</v>
      </c>
      <c r="AC1244" s="36">
        <v>1626</v>
      </c>
      <c r="AD1244" s="36">
        <v>1536</v>
      </c>
      <c r="AE1244" s="36">
        <v>94.46</v>
      </c>
      <c r="AF1244" s="36">
        <v>24.67</v>
      </c>
      <c r="AG1244" s="36">
        <v>24.55</v>
      </c>
      <c r="AH1244" s="36">
        <v>148.32</v>
      </c>
      <c r="AI1244" s="36">
        <v>99.55</v>
      </c>
      <c r="AJ1244" s="46">
        <f t="shared" ca="1" si="20"/>
        <v>2</v>
      </c>
      <c r="AK1244" s="47">
        <v>0.84643288996372434</v>
      </c>
      <c r="AL1244" s="48">
        <v>61.82219999999991</v>
      </c>
      <c r="AM1244" s="1">
        <v>0</v>
      </c>
      <c r="AN1244" s="1">
        <v>0</v>
      </c>
      <c r="AO1244" s="1">
        <v>1</v>
      </c>
      <c r="AP1244" s="1">
        <v>0</v>
      </c>
      <c r="AQ1244" s="1">
        <v>2</v>
      </c>
      <c r="AR1244" s="36">
        <v>0</v>
      </c>
      <c r="AS1244" s="36">
        <v>1</v>
      </c>
      <c r="AT1244" s="36">
        <v>0</v>
      </c>
      <c r="AU1244" s="36">
        <v>6</v>
      </c>
    </row>
    <row r="1245" spans="1:47">
      <c r="A1245" s="50">
        <v>41914</v>
      </c>
      <c r="B1245" s="36" t="s">
        <v>103</v>
      </c>
      <c r="C1245" s="36" t="s">
        <v>105</v>
      </c>
      <c r="D1245" s="36" t="s">
        <v>226</v>
      </c>
      <c r="E1245" s="36" t="s">
        <v>106</v>
      </c>
      <c r="F1245" s="36" t="s">
        <v>227</v>
      </c>
      <c r="G1245" s="36">
        <v>4</v>
      </c>
      <c r="H1245" s="36">
        <v>56</v>
      </c>
      <c r="I1245" s="36">
        <v>23</v>
      </c>
      <c r="J1245" s="36">
        <v>16.63</v>
      </c>
      <c r="K1245" s="36">
        <v>5800</v>
      </c>
      <c r="L1245" s="36">
        <v>9</v>
      </c>
      <c r="M1245" s="36">
        <v>0.16</v>
      </c>
      <c r="N1245" s="36">
        <v>5791</v>
      </c>
      <c r="O1245" s="36">
        <v>132</v>
      </c>
      <c r="P1245" s="36">
        <v>2.2799999999999998</v>
      </c>
      <c r="Q1245" s="36">
        <v>1816</v>
      </c>
      <c r="R1245" s="36">
        <v>1705</v>
      </c>
      <c r="S1245" s="36">
        <v>1</v>
      </c>
      <c r="T1245" s="36">
        <v>0.06</v>
      </c>
      <c r="U1245" s="36">
        <v>93.89</v>
      </c>
      <c r="V1245" s="36">
        <v>91.75</v>
      </c>
      <c r="W1245" s="36">
        <v>1705</v>
      </c>
      <c r="X1245" s="36">
        <v>44</v>
      </c>
      <c r="Y1245" s="36">
        <v>2.58</v>
      </c>
      <c r="Z1245" s="36">
        <v>742</v>
      </c>
      <c r="AA1245" s="36">
        <v>681</v>
      </c>
      <c r="AB1245" s="36">
        <v>91.78</v>
      </c>
      <c r="AC1245" s="36">
        <v>1247</v>
      </c>
      <c r="AD1245" s="36">
        <v>839</v>
      </c>
      <c r="AE1245" s="36">
        <v>67.28</v>
      </c>
      <c r="AF1245" s="36">
        <v>17.260000000000002</v>
      </c>
      <c r="AG1245" s="36">
        <v>13.07</v>
      </c>
      <c r="AH1245" s="36">
        <v>103.77</v>
      </c>
      <c r="AI1245" s="36">
        <v>75.72</v>
      </c>
      <c r="AJ1245" s="46">
        <f t="shared" ca="1" si="20"/>
        <v>2</v>
      </c>
      <c r="AK1245" s="47">
        <v>2.3617820719269997</v>
      </c>
      <c r="AL1245" s="48">
        <v>149.82</v>
      </c>
      <c r="AM1245" s="1">
        <v>0</v>
      </c>
      <c r="AN1245" s="1">
        <v>1</v>
      </c>
      <c r="AO1245" s="1">
        <v>3</v>
      </c>
      <c r="AP1245" s="1">
        <v>0</v>
      </c>
      <c r="AQ1245" s="1">
        <v>3</v>
      </c>
      <c r="AR1245" s="36">
        <v>1</v>
      </c>
      <c r="AS1245" s="36">
        <v>1</v>
      </c>
      <c r="AT1245" s="36">
        <v>1</v>
      </c>
      <c r="AU1245" s="36">
        <v>7</v>
      </c>
    </row>
    <row r="1246" spans="1:47">
      <c r="A1246" s="50">
        <v>41914</v>
      </c>
      <c r="B1246" s="36" t="s">
        <v>103</v>
      </c>
      <c r="C1246" s="36" t="s">
        <v>105</v>
      </c>
      <c r="D1246" s="36" t="s">
        <v>1621</v>
      </c>
      <c r="E1246" s="36" t="s">
        <v>106</v>
      </c>
      <c r="F1246" s="36" t="s">
        <v>1622</v>
      </c>
      <c r="G1246" s="36">
        <v>4</v>
      </c>
      <c r="H1246" s="36">
        <v>56</v>
      </c>
      <c r="I1246" s="36">
        <v>23</v>
      </c>
      <c r="J1246" s="36">
        <v>16.63</v>
      </c>
      <c r="K1246" s="36">
        <v>1681</v>
      </c>
      <c r="L1246" s="36">
        <v>32</v>
      </c>
      <c r="M1246" s="36">
        <v>1.9</v>
      </c>
      <c r="N1246" s="36">
        <v>1618</v>
      </c>
      <c r="O1246" s="36">
        <v>5</v>
      </c>
      <c r="P1246" s="36">
        <v>0.31</v>
      </c>
      <c r="Q1246" s="36">
        <v>476</v>
      </c>
      <c r="R1246" s="36">
        <v>458</v>
      </c>
      <c r="S1246" s="36">
        <v>0</v>
      </c>
      <c r="T1246" s="36">
        <v>0</v>
      </c>
      <c r="U1246" s="36">
        <v>96.22</v>
      </c>
      <c r="V1246" s="36">
        <v>95.92</v>
      </c>
      <c r="W1246" s="36">
        <v>458</v>
      </c>
      <c r="X1246" s="36">
        <v>10</v>
      </c>
      <c r="Y1246" s="36">
        <v>2.1800000000000002</v>
      </c>
      <c r="Z1246" s="36">
        <v>75</v>
      </c>
      <c r="AA1246" s="36">
        <v>72</v>
      </c>
      <c r="AB1246" s="36">
        <v>96</v>
      </c>
      <c r="AC1246" s="36">
        <v>99</v>
      </c>
      <c r="AD1246" s="36">
        <v>92</v>
      </c>
      <c r="AE1246" s="36">
        <v>92.93</v>
      </c>
      <c r="AF1246" s="36">
        <v>7.97</v>
      </c>
      <c r="AG1246" s="36">
        <v>0.03</v>
      </c>
      <c r="AH1246" s="36">
        <v>47.91</v>
      </c>
      <c r="AI1246" s="36">
        <v>0.33</v>
      </c>
      <c r="AJ1246" s="46">
        <f t="shared" ca="1" si="20"/>
        <v>2</v>
      </c>
      <c r="AK1246" s="47">
        <v>2.0920502092050208</v>
      </c>
      <c r="AL1246" s="48">
        <v>19.420799999999993</v>
      </c>
      <c r="AM1246" s="1">
        <v>0</v>
      </c>
      <c r="AN1246" s="1">
        <v>0</v>
      </c>
      <c r="AO1246" s="1">
        <v>2</v>
      </c>
      <c r="AP1246" s="1">
        <v>0</v>
      </c>
      <c r="AQ1246" s="1">
        <v>0</v>
      </c>
      <c r="AR1246" s="36">
        <v>1</v>
      </c>
      <c r="AS1246" s="36">
        <v>1</v>
      </c>
      <c r="AT1246" s="36">
        <v>1</v>
      </c>
      <c r="AU1246" s="36">
        <v>1</v>
      </c>
    </row>
    <row r="1247" spans="1:47">
      <c r="A1247" s="50">
        <v>41914</v>
      </c>
      <c r="B1247" s="36" t="s">
        <v>103</v>
      </c>
      <c r="C1247" s="36" t="s">
        <v>105</v>
      </c>
      <c r="D1247" s="36" t="s">
        <v>1623</v>
      </c>
      <c r="E1247" s="36" t="s">
        <v>106</v>
      </c>
      <c r="F1247" s="36" t="s">
        <v>1624</v>
      </c>
      <c r="G1247" s="36">
        <v>6</v>
      </c>
      <c r="H1247" s="36">
        <v>88</v>
      </c>
      <c r="I1247" s="36">
        <v>35</v>
      </c>
      <c r="J1247" s="36">
        <v>27.34</v>
      </c>
      <c r="K1247" s="36">
        <v>12339</v>
      </c>
      <c r="L1247" s="36">
        <v>282</v>
      </c>
      <c r="M1247" s="36">
        <v>2.29</v>
      </c>
      <c r="N1247" s="36">
        <v>12054</v>
      </c>
      <c r="O1247" s="36">
        <v>124</v>
      </c>
      <c r="P1247" s="36">
        <v>1.03</v>
      </c>
      <c r="Q1247" s="36">
        <v>4441</v>
      </c>
      <c r="R1247" s="36">
        <v>4370</v>
      </c>
      <c r="S1247" s="36">
        <v>10</v>
      </c>
      <c r="T1247" s="36">
        <v>0.23</v>
      </c>
      <c r="U1247" s="36">
        <v>98.4</v>
      </c>
      <c r="V1247" s="36">
        <v>97.39</v>
      </c>
      <c r="W1247" s="36">
        <v>4370</v>
      </c>
      <c r="X1247" s="36">
        <v>13</v>
      </c>
      <c r="Y1247" s="36">
        <v>0.3</v>
      </c>
      <c r="Z1247" s="36">
        <v>2128</v>
      </c>
      <c r="AA1247" s="36">
        <v>1883</v>
      </c>
      <c r="AB1247" s="36">
        <v>88.49</v>
      </c>
      <c r="AC1247" s="36">
        <v>1735</v>
      </c>
      <c r="AD1247" s="36">
        <v>1664</v>
      </c>
      <c r="AE1247" s="36">
        <v>95.91</v>
      </c>
      <c r="AF1247" s="36">
        <v>39.54</v>
      </c>
      <c r="AG1247" s="36">
        <v>39.29</v>
      </c>
      <c r="AH1247" s="36">
        <v>144.62</v>
      </c>
      <c r="AI1247" s="36">
        <v>99.37</v>
      </c>
      <c r="AJ1247" s="46">
        <f t="shared" ca="1" si="20"/>
        <v>2</v>
      </c>
      <c r="AK1247" s="47">
        <v>0.31317754757889665</v>
      </c>
      <c r="AL1247" s="48">
        <v>115.91009999999997</v>
      </c>
      <c r="AM1247" s="1">
        <v>0</v>
      </c>
      <c r="AN1247" s="1">
        <v>0</v>
      </c>
      <c r="AO1247" s="1">
        <v>1</v>
      </c>
      <c r="AP1247" s="1">
        <v>0</v>
      </c>
      <c r="AQ1247" s="1">
        <v>0</v>
      </c>
      <c r="AR1247" s="36">
        <v>0</v>
      </c>
      <c r="AS1247" s="36">
        <v>1</v>
      </c>
      <c r="AT1247" s="36">
        <v>0</v>
      </c>
      <c r="AU1247" s="36">
        <v>1</v>
      </c>
    </row>
    <row r="1248" spans="1:47">
      <c r="A1248" s="50">
        <v>41914</v>
      </c>
      <c r="B1248" s="36" t="s">
        <v>103</v>
      </c>
      <c r="C1248" s="36" t="s">
        <v>105</v>
      </c>
      <c r="D1248" s="36" t="s">
        <v>347</v>
      </c>
      <c r="E1248" s="36" t="s">
        <v>106</v>
      </c>
      <c r="F1248" s="36" t="s">
        <v>348</v>
      </c>
      <c r="G1248" s="36">
        <v>4</v>
      </c>
      <c r="H1248" s="36">
        <v>56</v>
      </c>
      <c r="I1248" s="36">
        <v>23</v>
      </c>
      <c r="J1248" s="36">
        <v>16.63</v>
      </c>
      <c r="K1248" s="36">
        <v>2398</v>
      </c>
      <c r="L1248" s="36">
        <v>0</v>
      </c>
      <c r="M1248" s="36">
        <v>0</v>
      </c>
      <c r="N1248" s="36">
        <v>2398</v>
      </c>
      <c r="O1248" s="36">
        <v>19</v>
      </c>
      <c r="P1248" s="36">
        <v>0.79</v>
      </c>
      <c r="Q1248" s="36">
        <v>818</v>
      </c>
      <c r="R1248" s="36">
        <v>794</v>
      </c>
      <c r="S1248" s="36">
        <v>0</v>
      </c>
      <c r="T1248" s="36">
        <v>0</v>
      </c>
      <c r="U1248" s="36">
        <v>97.07</v>
      </c>
      <c r="V1248" s="36">
        <v>96.3</v>
      </c>
      <c r="W1248" s="36">
        <v>794</v>
      </c>
      <c r="X1248" s="36">
        <v>8</v>
      </c>
      <c r="Y1248" s="36">
        <v>1.01</v>
      </c>
      <c r="Z1248" s="36">
        <v>45</v>
      </c>
      <c r="AA1248" s="36">
        <v>45</v>
      </c>
      <c r="AB1248" s="36">
        <v>100</v>
      </c>
      <c r="AC1248" s="36">
        <v>46</v>
      </c>
      <c r="AD1248" s="36">
        <v>45</v>
      </c>
      <c r="AE1248" s="36">
        <v>97.83</v>
      </c>
      <c r="AF1248" s="36">
        <v>10.6</v>
      </c>
      <c r="AG1248" s="36">
        <v>0.79</v>
      </c>
      <c r="AH1248" s="36">
        <v>63.76</v>
      </c>
      <c r="AI1248" s="36">
        <v>7.4</v>
      </c>
      <c r="AJ1248" s="46">
        <f t="shared" ca="1" si="20"/>
        <v>2</v>
      </c>
      <c r="AK1248" s="47">
        <v>1.0075566750629723</v>
      </c>
      <c r="AL1248" s="48">
        <v>30.266000000000023</v>
      </c>
      <c r="AM1248" s="1">
        <v>0</v>
      </c>
      <c r="AN1248" s="1">
        <v>0</v>
      </c>
      <c r="AO1248" s="1">
        <v>1</v>
      </c>
      <c r="AP1248" s="1">
        <v>0</v>
      </c>
      <c r="AQ1248" s="1">
        <v>0</v>
      </c>
      <c r="AR1248" s="36">
        <v>0</v>
      </c>
      <c r="AS1248" s="36">
        <v>1</v>
      </c>
      <c r="AT1248" s="36">
        <v>0</v>
      </c>
      <c r="AU1248" s="36">
        <v>6</v>
      </c>
    </row>
    <row r="1249" spans="1:47">
      <c r="A1249" s="50">
        <v>41914</v>
      </c>
      <c r="B1249" s="36" t="s">
        <v>103</v>
      </c>
      <c r="C1249" s="36" t="s">
        <v>105</v>
      </c>
      <c r="D1249" s="36" t="s">
        <v>245</v>
      </c>
      <c r="E1249" s="36" t="s">
        <v>106</v>
      </c>
      <c r="F1249" s="36" t="s">
        <v>246</v>
      </c>
      <c r="G1249" s="36">
        <v>2</v>
      </c>
      <c r="H1249" s="36">
        <v>24</v>
      </c>
      <c r="I1249" s="36">
        <v>11</v>
      </c>
      <c r="J1249" s="36">
        <v>6.6150000000000002</v>
      </c>
      <c r="K1249" s="36">
        <v>1165</v>
      </c>
      <c r="L1249" s="36">
        <v>2</v>
      </c>
      <c r="M1249" s="36">
        <v>0.17</v>
      </c>
      <c r="N1249" s="36">
        <v>1163</v>
      </c>
      <c r="O1249" s="36">
        <v>3</v>
      </c>
      <c r="P1249" s="36">
        <v>0.26</v>
      </c>
      <c r="Q1249" s="36">
        <v>378</v>
      </c>
      <c r="R1249" s="36">
        <v>366</v>
      </c>
      <c r="S1249" s="36">
        <v>0</v>
      </c>
      <c r="T1249" s="36">
        <v>0</v>
      </c>
      <c r="U1249" s="36">
        <v>96.83</v>
      </c>
      <c r="V1249" s="36">
        <v>96.58</v>
      </c>
      <c r="W1249" s="36">
        <v>366</v>
      </c>
      <c r="X1249" s="36">
        <v>0</v>
      </c>
      <c r="Y1249" s="36">
        <v>0</v>
      </c>
      <c r="Z1249" s="36">
        <v>539</v>
      </c>
      <c r="AA1249" s="36">
        <v>504</v>
      </c>
      <c r="AB1249" s="36">
        <v>93.51</v>
      </c>
      <c r="AC1249" s="36">
        <v>414</v>
      </c>
      <c r="AD1249" s="36">
        <v>398</v>
      </c>
      <c r="AE1249" s="36">
        <v>96.14</v>
      </c>
      <c r="AF1249" s="36">
        <v>2.83</v>
      </c>
      <c r="AG1249" s="36">
        <v>0.96</v>
      </c>
      <c r="AH1249" s="36">
        <v>42.8</v>
      </c>
      <c r="AI1249" s="36">
        <v>34.020000000000003</v>
      </c>
      <c r="AJ1249" s="46">
        <f t="shared" ca="1" si="20"/>
        <v>2</v>
      </c>
      <c r="AK1249" s="47">
        <v>0</v>
      </c>
      <c r="AL1249" s="48">
        <v>12.927600000000007</v>
      </c>
      <c r="AM1249" s="1">
        <v>0</v>
      </c>
      <c r="AN1249" s="1">
        <v>0</v>
      </c>
      <c r="AO1249" s="1">
        <v>1</v>
      </c>
      <c r="AP1249" s="1">
        <v>0</v>
      </c>
      <c r="AQ1249" s="1">
        <v>2</v>
      </c>
      <c r="AR1249" s="36">
        <v>0</v>
      </c>
      <c r="AS1249" s="36">
        <v>1</v>
      </c>
      <c r="AT1249" s="36">
        <v>1</v>
      </c>
      <c r="AU1249" s="36">
        <v>7</v>
      </c>
    </row>
    <row r="1250" spans="1:47">
      <c r="A1250" s="50">
        <v>41914</v>
      </c>
      <c r="B1250" s="36" t="s">
        <v>103</v>
      </c>
      <c r="C1250" s="36" t="s">
        <v>105</v>
      </c>
      <c r="D1250" s="36" t="s">
        <v>1625</v>
      </c>
      <c r="E1250" s="36" t="s">
        <v>106</v>
      </c>
      <c r="F1250" s="36" t="s">
        <v>1626</v>
      </c>
      <c r="G1250" s="36">
        <v>4</v>
      </c>
      <c r="H1250" s="36">
        <v>56</v>
      </c>
      <c r="I1250" s="36">
        <v>23</v>
      </c>
      <c r="J1250" s="36">
        <v>16.63</v>
      </c>
      <c r="K1250" s="36">
        <v>3692</v>
      </c>
      <c r="L1250" s="36">
        <v>5</v>
      </c>
      <c r="M1250" s="36">
        <v>0.14000000000000001</v>
      </c>
      <c r="N1250" s="36">
        <v>3681</v>
      </c>
      <c r="O1250" s="36">
        <v>3</v>
      </c>
      <c r="P1250" s="36">
        <v>0.08</v>
      </c>
      <c r="Q1250" s="36">
        <v>1382</v>
      </c>
      <c r="R1250" s="36">
        <v>1368</v>
      </c>
      <c r="S1250" s="36">
        <v>0</v>
      </c>
      <c r="T1250" s="36">
        <v>0</v>
      </c>
      <c r="U1250" s="36">
        <v>98.99</v>
      </c>
      <c r="V1250" s="36">
        <v>98.91</v>
      </c>
      <c r="W1250" s="36">
        <v>1368</v>
      </c>
      <c r="X1250" s="36">
        <v>44</v>
      </c>
      <c r="Y1250" s="36">
        <v>3.22</v>
      </c>
      <c r="Z1250" s="36">
        <v>666</v>
      </c>
      <c r="AA1250" s="36">
        <v>662</v>
      </c>
      <c r="AB1250" s="36">
        <v>99.4</v>
      </c>
      <c r="AC1250" s="36">
        <v>761</v>
      </c>
      <c r="AD1250" s="36">
        <v>753</v>
      </c>
      <c r="AE1250" s="36">
        <v>98.95</v>
      </c>
      <c r="AF1250" s="36">
        <v>14.22</v>
      </c>
      <c r="AG1250" s="36">
        <v>14.02</v>
      </c>
      <c r="AH1250" s="36">
        <v>85.5</v>
      </c>
      <c r="AI1250" s="36">
        <v>98.58</v>
      </c>
      <c r="AJ1250" s="46">
        <f t="shared" ca="1" si="20"/>
        <v>2</v>
      </c>
      <c r="AK1250" s="47">
        <v>3.0157642220699108</v>
      </c>
      <c r="AL1250" s="48">
        <v>15.063800000000047</v>
      </c>
      <c r="AM1250" s="1">
        <v>0</v>
      </c>
      <c r="AN1250" s="1">
        <v>0</v>
      </c>
      <c r="AO1250" s="1">
        <v>1</v>
      </c>
      <c r="AP1250" s="1">
        <v>0</v>
      </c>
      <c r="AQ1250" s="1">
        <v>0</v>
      </c>
      <c r="AR1250" s="36">
        <v>1</v>
      </c>
      <c r="AS1250" s="36">
        <v>0</v>
      </c>
      <c r="AT1250" s="36">
        <v>1</v>
      </c>
      <c r="AU1250" s="36">
        <v>0</v>
      </c>
    </row>
    <row r="1251" spans="1:47">
      <c r="A1251" s="50">
        <v>41914</v>
      </c>
      <c r="B1251" s="36" t="s">
        <v>103</v>
      </c>
      <c r="C1251" s="36" t="s">
        <v>105</v>
      </c>
      <c r="D1251" s="36" t="s">
        <v>1627</v>
      </c>
      <c r="E1251" s="36" t="s">
        <v>106</v>
      </c>
      <c r="F1251" s="36" t="s">
        <v>1628</v>
      </c>
      <c r="G1251" s="36">
        <v>6</v>
      </c>
      <c r="H1251" s="36">
        <v>88</v>
      </c>
      <c r="I1251" s="36">
        <v>35</v>
      </c>
      <c r="J1251" s="36">
        <v>27.34</v>
      </c>
      <c r="K1251" s="36">
        <v>18047</v>
      </c>
      <c r="L1251" s="36">
        <v>106</v>
      </c>
      <c r="M1251" s="36">
        <v>0.59</v>
      </c>
      <c r="N1251" s="36">
        <v>17888</v>
      </c>
      <c r="O1251" s="36">
        <v>45</v>
      </c>
      <c r="P1251" s="36">
        <v>0.25</v>
      </c>
      <c r="Q1251" s="36">
        <v>5610</v>
      </c>
      <c r="R1251" s="36">
        <v>5507</v>
      </c>
      <c r="S1251" s="36">
        <v>45</v>
      </c>
      <c r="T1251" s="36">
        <v>0.8</v>
      </c>
      <c r="U1251" s="36">
        <v>98.16</v>
      </c>
      <c r="V1251" s="36">
        <v>97.92</v>
      </c>
      <c r="W1251" s="36">
        <v>5507</v>
      </c>
      <c r="X1251" s="36">
        <v>4</v>
      </c>
      <c r="Y1251" s="36">
        <v>7.0000000000000007E-2</v>
      </c>
      <c r="Z1251" s="36">
        <v>5999</v>
      </c>
      <c r="AA1251" s="36">
        <v>5861</v>
      </c>
      <c r="AB1251" s="36">
        <v>97.7</v>
      </c>
      <c r="AC1251" s="36">
        <v>4890</v>
      </c>
      <c r="AD1251" s="36">
        <v>4831</v>
      </c>
      <c r="AE1251" s="36">
        <v>98.79</v>
      </c>
      <c r="AF1251" s="36">
        <v>69.150000000000006</v>
      </c>
      <c r="AG1251" s="36">
        <v>68.98</v>
      </c>
      <c r="AH1251" s="36">
        <v>252.94</v>
      </c>
      <c r="AI1251" s="36">
        <v>99.75</v>
      </c>
      <c r="AJ1251" s="46">
        <f t="shared" ca="1" si="20"/>
        <v>2</v>
      </c>
      <c r="AK1251" s="47">
        <v>8.9345543890998441E-2</v>
      </c>
      <c r="AL1251" s="48">
        <v>116.6879999999999</v>
      </c>
      <c r="AM1251" s="1">
        <v>0</v>
      </c>
      <c r="AN1251" s="1">
        <v>0</v>
      </c>
      <c r="AO1251" s="1">
        <v>1</v>
      </c>
      <c r="AP1251" s="1">
        <v>0</v>
      </c>
      <c r="AQ1251" s="1">
        <v>0</v>
      </c>
      <c r="AR1251" s="36">
        <v>0</v>
      </c>
      <c r="AS1251" s="36">
        <v>1</v>
      </c>
      <c r="AT1251" s="36">
        <v>0</v>
      </c>
      <c r="AU1251" s="36">
        <v>1</v>
      </c>
    </row>
    <row r="1252" spans="1:47">
      <c r="A1252" s="50">
        <v>41914</v>
      </c>
      <c r="B1252" s="36" t="s">
        <v>103</v>
      </c>
      <c r="C1252" s="36" t="s">
        <v>105</v>
      </c>
      <c r="D1252" s="36" t="s">
        <v>1499</v>
      </c>
      <c r="E1252" s="36" t="s">
        <v>106</v>
      </c>
      <c r="F1252" s="36" t="s">
        <v>1629</v>
      </c>
      <c r="G1252" s="36">
        <v>2</v>
      </c>
      <c r="H1252" s="36">
        <v>24</v>
      </c>
      <c r="I1252" s="36">
        <v>11</v>
      </c>
      <c r="J1252" s="36">
        <v>6.6150000000000002</v>
      </c>
      <c r="K1252" s="36">
        <v>1092</v>
      </c>
      <c r="L1252" s="36">
        <v>0</v>
      </c>
      <c r="M1252" s="36">
        <v>0</v>
      </c>
      <c r="N1252" s="36">
        <v>1092</v>
      </c>
      <c r="O1252" s="36">
        <v>0</v>
      </c>
      <c r="P1252" s="36">
        <v>0</v>
      </c>
      <c r="Q1252" s="36">
        <v>381</v>
      </c>
      <c r="R1252" s="36">
        <v>372</v>
      </c>
      <c r="S1252" s="36">
        <v>0</v>
      </c>
      <c r="T1252" s="36">
        <v>0</v>
      </c>
      <c r="U1252" s="36">
        <v>97.64</v>
      </c>
      <c r="V1252" s="36">
        <v>97.64</v>
      </c>
      <c r="W1252" s="36">
        <v>372</v>
      </c>
      <c r="X1252" s="36">
        <v>2</v>
      </c>
      <c r="Y1252" s="36">
        <v>0.54</v>
      </c>
      <c r="Z1252" s="36">
        <v>139</v>
      </c>
      <c r="AA1252" s="36">
        <v>134</v>
      </c>
      <c r="AB1252" s="36">
        <v>96.4</v>
      </c>
      <c r="AC1252" s="36">
        <v>126</v>
      </c>
      <c r="AD1252" s="36">
        <v>122</v>
      </c>
      <c r="AE1252" s="36">
        <v>96.83</v>
      </c>
      <c r="AF1252" s="36">
        <v>4.9000000000000004</v>
      </c>
      <c r="AG1252" s="36">
        <v>1.79</v>
      </c>
      <c r="AH1252" s="36">
        <v>74.09</v>
      </c>
      <c r="AI1252" s="36">
        <v>36.479999999999997</v>
      </c>
      <c r="AJ1252" s="46">
        <f t="shared" ca="1" si="20"/>
        <v>2</v>
      </c>
      <c r="AK1252" s="47">
        <v>0.55555555555555558</v>
      </c>
      <c r="AL1252" s="48">
        <v>8.9915999999999983</v>
      </c>
      <c r="AM1252" s="1">
        <v>0</v>
      </c>
      <c r="AN1252" s="1">
        <v>0</v>
      </c>
      <c r="AO1252" s="1">
        <v>1</v>
      </c>
      <c r="AP1252" s="1">
        <v>0</v>
      </c>
      <c r="AQ1252" s="1">
        <v>0</v>
      </c>
      <c r="AR1252" s="36">
        <v>0</v>
      </c>
      <c r="AS1252" s="36">
        <v>1</v>
      </c>
      <c r="AT1252" s="36">
        <v>0</v>
      </c>
      <c r="AU1252" s="36">
        <v>1</v>
      </c>
    </row>
    <row r="1253" spans="1:47">
      <c r="A1253" s="50">
        <v>41914</v>
      </c>
      <c r="B1253" s="36" t="s">
        <v>103</v>
      </c>
      <c r="C1253" s="36" t="s">
        <v>105</v>
      </c>
      <c r="D1253" s="36" t="s">
        <v>318</v>
      </c>
      <c r="E1253" s="36" t="s">
        <v>106</v>
      </c>
      <c r="F1253" s="36" t="s">
        <v>319</v>
      </c>
      <c r="G1253" s="36">
        <v>4</v>
      </c>
      <c r="H1253" s="36">
        <v>56</v>
      </c>
      <c r="I1253" s="36">
        <v>23</v>
      </c>
      <c r="J1253" s="36">
        <v>16.63</v>
      </c>
      <c r="K1253" s="36">
        <v>5542</v>
      </c>
      <c r="L1253" s="36">
        <v>0</v>
      </c>
      <c r="M1253" s="36">
        <v>0</v>
      </c>
      <c r="N1253" s="36">
        <v>5543</v>
      </c>
      <c r="O1253" s="36">
        <v>74</v>
      </c>
      <c r="P1253" s="36">
        <v>1.34</v>
      </c>
      <c r="Q1253" s="36">
        <v>1351</v>
      </c>
      <c r="R1253" s="36">
        <v>1323</v>
      </c>
      <c r="S1253" s="36">
        <v>0</v>
      </c>
      <c r="T1253" s="36">
        <v>0</v>
      </c>
      <c r="U1253" s="36">
        <v>97.93</v>
      </c>
      <c r="V1253" s="36">
        <v>96.62</v>
      </c>
      <c r="W1253" s="36">
        <v>1323</v>
      </c>
      <c r="X1253" s="36">
        <v>3</v>
      </c>
      <c r="Y1253" s="36">
        <v>0.23</v>
      </c>
      <c r="Z1253" s="36">
        <v>149</v>
      </c>
      <c r="AA1253" s="36">
        <v>145</v>
      </c>
      <c r="AB1253" s="36">
        <v>97.32</v>
      </c>
      <c r="AC1253" s="36">
        <v>138</v>
      </c>
      <c r="AD1253" s="36">
        <v>136</v>
      </c>
      <c r="AE1253" s="36">
        <v>98.55</v>
      </c>
      <c r="AF1253" s="36">
        <v>12.05</v>
      </c>
      <c r="AG1253" s="36">
        <v>5.74</v>
      </c>
      <c r="AH1253" s="36">
        <v>72.45</v>
      </c>
      <c r="AI1253" s="36">
        <v>47.61</v>
      </c>
      <c r="AJ1253" s="46">
        <f t="shared" ca="1" si="20"/>
        <v>2</v>
      </c>
      <c r="AK1253" s="47">
        <v>0.22831050228310501</v>
      </c>
      <c r="AL1253" s="48">
        <v>45.663799999999938</v>
      </c>
      <c r="AM1253" s="1">
        <v>0</v>
      </c>
      <c r="AN1253" s="1">
        <v>0</v>
      </c>
      <c r="AO1253" s="1">
        <v>1</v>
      </c>
      <c r="AP1253" s="1">
        <v>0</v>
      </c>
      <c r="AQ1253" s="1">
        <v>0</v>
      </c>
      <c r="AR1253" s="36">
        <v>0</v>
      </c>
      <c r="AS1253" s="36">
        <v>1</v>
      </c>
      <c r="AT1253" s="36">
        <v>0</v>
      </c>
      <c r="AU1253" s="36">
        <v>7</v>
      </c>
    </row>
    <row r="1254" spans="1:47">
      <c r="A1254" s="50">
        <v>41914</v>
      </c>
      <c r="B1254" s="36" t="s">
        <v>103</v>
      </c>
      <c r="C1254" s="36" t="s">
        <v>105</v>
      </c>
      <c r="D1254" s="36" t="s">
        <v>853</v>
      </c>
      <c r="E1254" s="36" t="s">
        <v>106</v>
      </c>
      <c r="F1254" s="36" t="s">
        <v>1630</v>
      </c>
      <c r="G1254" s="36">
        <v>4</v>
      </c>
      <c r="H1254" s="36">
        <v>56</v>
      </c>
      <c r="I1254" s="36">
        <v>23</v>
      </c>
      <c r="J1254" s="36">
        <v>16.63</v>
      </c>
      <c r="K1254" s="36">
        <v>6355</v>
      </c>
      <c r="L1254" s="36">
        <v>1110</v>
      </c>
      <c r="M1254" s="36">
        <v>17.47</v>
      </c>
      <c r="N1254" s="36">
        <v>5238</v>
      </c>
      <c r="O1254" s="36">
        <v>8</v>
      </c>
      <c r="P1254" s="36">
        <v>0.15</v>
      </c>
      <c r="Q1254" s="36">
        <v>1831</v>
      </c>
      <c r="R1254" s="36">
        <v>1766</v>
      </c>
      <c r="S1254" s="36">
        <v>41</v>
      </c>
      <c r="T1254" s="36">
        <v>2.2400000000000002</v>
      </c>
      <c r="U1254" s="36">
        <v>96.45</v>
      </c>
      <c r="V1254" s="36">
        <v>96.3</v>
      </c>
      <c r="W1254" s="36">
        <v>1766</v>
      </c>
      <c r="X1254" s="36">
        <v>8</v>
      </c>
      <c r="Y1254" s="36">
        <v>0.45</v>
      </c>
      <c r="Z1254" s="36">
        <v>1440</v>
      </c>
      <c r="AA1254" s="36">
        <v>1359</v>
      </c>
      <c r="AB1254" s="36">
        <v>94.38</v>
      </c>
      <c r="AC1254" s="36">
        <v>1266</v>
      </c>
      <c r="AD1254" s="36">
        <v>1221</v>
      </c>
      <c r="AE1254" s="36">
        <v>96.45</v>
      </c>
      <c r="AF1254" s="36">
        <v>17.86</v>
      </c>
      <c r="AG1254" s="36">
        <v>13.06</v>
      </c>
      <c r="AH1254" s="36">
        <v>107.4</v>
      </c>
      <c r="AI1254" s="36">
        <v>73.099999999999994</v>
      </c>
      <c r="AJ1254" s="46">
        <f t="shared" ca="1" si="20"/>
        <v>2</v>
      </c>
      <c r="AK1254" s="47">
        <v>0.49140049140049141</v>
      </c>
      <c r="AL1254" s="48">
        <v>67.747000000000057</v>
      </c>
      <c r="AM1254" s="1">
        <v>0</v>
      </c>
      <c r="AN1254" s="1">
        <v>0</v>
      </c>
      <c r="AO1254" s="1">
        <v>1</v>
      </c>
      <c r="AP1254" s="1">
        <v>0</v>
      </c>
      <c r="AQ1254" s="1">
        <v>0</v>
      </c>
      <c r="AR1254" s="36">
        <v>0</v>
      </c>
      <c r="AS1254" s="36">
        <v>1</v>
      </c>
      <c r="AT1254" s="36">
        <v>0</v>
      </c>
      <c r="AU1254" s="36">
        <v>1</v>
      </c>
    </row>
    <row r="1255" spans="1:47">
      <c r="A1255" s="50">
        <v>41914</v>
      </c>
      <c r="B1255" s="36" t="s">
        <v>103</v>
      </c>
      <c r="C1255" s="36" t="s">
        <v>105</v>
      </c>
      <c r="D1255" s="36" t="s">
        <v>853</v>
      </c>
      <c r="E1255" s="36" t="s">
        <v>106</v>
      </c>
      <c r="F1255" s="36" t="s">
        <v>854</v>
      </c>
      <c r="G1255" s="36">
        <v>4</v>
      </c>
      <c r="H1255" s="36">
        <v>56</v>
      </c>
      <c r="I1255" s="36">
        <v>23</v>
      </c>
      <c r="J1255" s="36">
        <v>16.63</v>
      </c>
      <c r="K1255" s="36">
        <v>8511</v>
      </c>
      <c r="L1255" s="36">
        <v>266</v>
      </c>
      <c r="M1255" s="36">
        <v>3.13</v>
      </c>
      <c r="N1255" s="36">
        <v>8245</v>
      </c>
      <c r="O1255" s="36">
        <v>77</v>
      </c>
      <c r="P1255" s="36">
        <v>0.93</v>
      </c>
      <c r="Q1255" s="36">
        <v>3299</v>
      </c>
      <c r="R1255" s="36">
        <v>3231</v>
      </c>
      <c r="S1255" s="36">
        <v>13</v>
      </c>
      <c r="T1255" s="36">
        <v>0.39</v>
      </c>
      <c r="U1255" s="36">
        <v>97.94</v>
      </c>
      <c r="V1255" s="36">
        <v>97.02</v>
      </c>
      <c r="W1255" s="36">
        <v>3231</v>
      </c>
      <c r="X1255" s="36">
        <v>7</v>
      </c>
      <c r="Y1255" s="36">
        <v>0.22</v>
      </c>
      <c r="Z1255" s="36">
        <v>2624</v>
      </c>
      <c r="AA1255" s="36">
        <v>2482</v>
      </c>
      <c r="AB1255" s="36">
        <v>94.59</v>
      </c>
      <c r="AC1255" s="36">
        <v>2250</v>
      </c>
      <c r="AD1255" s="36">
        <v>2166</v>
      </c>
      <c r="AE1255" s="36">
        <v>96.27</v>
      </c>
      <c r="AF1255" s="36">
        <v>32.380000000000003</v>
      </c>
      <c r="AG1255" s="36">
        <v>32.299999999999997</v>
      </c>
      <c r="AH1255" s="36">
        <v>194.73</v>
      </c>
      <c r="AI1255" s="36">
        <v>99.74</v>
      </c>
      <c r="AJ1255" s="46">
        <f t="shared" ca="1" si="20"/>
        <v>2</v>
      </c>
      <c r="AK1255" s="47">
        <v>0.24013722126929676</v>
      </c>
      <c r="AL1255" s="48">
        <v>98.310200000000137</v>
      </c>
      <c r="AM1255" s="1">
        <v>0</v>
      </c>
      <c r="AN1255" s="1">
        <v>0</v>
      </c>
      <c r="AO1255" s="1">
        <v>1</v>
      </c>
      <c r="AP1255" s="1">
        <v>0</v>
      </c>
      <c r="AQ1255" s="1">
        <v>0</v>
      </c>
      <c r="AR1255" s="36">
        <v>0</v>
      </c>
      <c r="AS1255" s="36">
        <v>1</v>
      </c>
      <c r="AT1255" s="36">
        <v>0</v>
      </c>
      <c r="AU1255" s="36">
        <v>3</v>
      </c>
    </row>
    <row r="1256" spans="1:47">
      <c r="A1256" s="50">
        <v>41914</v>
      </c>
      <c r="B1256" s="36" t="s">
        <v>103</v>
      </c>
      <c r="C1256" s="36" t="s">
        <v>105</v>
      </c>
      <c r="D1256" s="36" t="s">
        <v>320</v>
      </c>
      <c r="E1256" s="36" t="s">
        <v>106</v>
      </c>
      <c r="F1256" s="36" t="s">
        <v>529</v>
      </c>
      <c r="G1256" s="36">
        <v>4</v>
      </c>
      <c r="H1256" s="36">
        <v>56</v>
      </c>
      <c r="I1256" s="36">
        <v>23</v>
      </c>
      <c r="J1256" s="36">
        <v>16.63</v>
      </c>
      <c r="K1256" s="36">
        <v>4475</v>
      </c>
      <c r="L1256" s="36">
        <v>0</v>
      </c>
      <c r="M1256" s="36">
        <v>0</v>
      </c>
      <c r="N1256" s="36">
        <v>4451</v>
      </c>
      <c r="O1256" s="36">
        <v>2</v>
      </c>
      <c r="P1256" s="36">
        <v>0.04</v>
      </c>
      <c r="Q1256" s="36">
        <v>1887</v>
      </c>
      <c r="R1256" s="36">
        <v>1833</v>
      </c>
      <c r="S1256" s="36">
        <v>0</v>
      </c>
      <c r="T1256" s="36">
        <v>0</v>
      </c>
      <c r="U1256" s="36">
        <v>97.14</v>
      </c>
      <c r="V1256" s="36">
        <v>97.09</v>
      </c>
      <c r="W1256" s="36">
        <v>1833</v>
      </c>
      <c r="X1256" s="36">
        <v>1</v>
      </c>
      <c r="Y1256" s="36">
        <v>0.05</v>
      </c>
      <c r="Z1256" s="36">
        <v>271</v>
      </c>
      <c r="AA1256" s="36">
        <v>260</v>
      </c>
      <c r="AB1256" s="36">
        <v>95.94</v>
      </c>
      <c r="AC1256" s="36">
        <v>282</v>
      </c>
      <c r="AD1256" s="36">
        <v>275</v>
      </c>
      <c r="AE1256" s="36">
        <v>97.52</v>
      </c>
      <c r="AF1256" s="36">
        <v>18.350000000000001</v>
      </c>
      <c r="AG1256" s="36">
        <v>18.04</v>
      </c>
      <c r="AH1256" s="36">
        <v>110.35</v>
      </c>
      <c r="AI1256" s="36">
        <v>98.3</v>
      </c>
      <c r="AJ1256" s="46">
        <f t="shared" ca="1" si="20"/>
        <v>2</v>
      </c>
      <c r="AK1256" s="47">
        <v>5.4112554112554112E-2</v>
      </c>
      <c r="AL1256" s="48">
        <v>54.911699999999939</v>
      </c>
      <c r="AM1256" s="1">
        <v>0</v>
      </c>
      <c r="AN1256" s="1">
        <v>0</v>
      </c>
      <c r="AO1256" s="1">
        <v>1</v>
      </c>
      <c r="AP1256" s="1">
        <v>0</v>
      </c>
      <c r="AQ1256" s="1">
        <v>3</v>
      </c>
      <c r="AR1256" s="36">
        <v>0</v>
      </c>
      <c r="AS1256" s="36">
        <v>1</v>
      </c>
      <c r="AT1256" s="36">
        <v>0</v>
      </c>
      <c r="AU1256" s="36">
        <v>6</v>
      </c>
    </row>
    <row r="1257" spans="1:47">
      <c r="A1257" s="50">
        <v>41914</v>
      </c>
      <c r="B1257" s="36" t="s">
        <v>103</v>
      </c>
      <c r="C1257" s="36" t="s">
        <v>105</v>
      </c>
      <c r="D1257" s="36" t="s">
        <v>320</v>
      </c>
      <c r="E1257" s="36" t="s">
        <v>106</v>
      </c>
      <c r="F1257" s="36" t="s">
        <v>409</v>
      </c>
      <c r="G1257" s="36">
        <v>4</v>
      </c>
      <c r="H1257" s="36">
        <v>56</v>
      </c>
      <c r="I1257" s="36">
        <v>23</v>
      </c>
      <c r="J1257" s="36">
        <v>16.63</v>
      </c>
      <c r="K1257" s="36">
        <v>4191</v>
      </c>
      <c r="L1257" s="36">
        <v>0</v>
      </c>
      <c r="M1257" s="36">
        <v>0</v>
      </c>
      <c r="N1257" s="36">
        <v>4191</v>
      </c>
      <c r="O1257" s="36">
        <v>41</v>
      </c>
      <c r="P1257" s="36">
        <v>0.98</v>
      </c>
      <c r="Q1257" s="36">
        <v>1606</v>
      </c>
      <c r="R1257" s="36">
        <v>1576</v>
      </c>
      <c r="S1257" s="36">
        <v>0</v>
      </c>
      <c r="T1257" s="36">
        <v>0</v>
      </c>
      <c r="U1257" s="36">
        <v>98.13</v>
      </c>
      <c r="V1257" s="36">
        <v>97.17</v>
      </c>
      <c r="W1257" s="36">
        <v>1576</v>
      </c>
      <c r="X1257" s="36">
        <v>4</v>
      </c>
      <c r="Y1257" s="36">
        <v>0.25</v>
      </c>
      <c r="Z1257" s="36">
        <v>4208</v>
      </c>
      <c r="AA1257" s="36">
        <v>4157</v>
      </c>
      <c r="AB1257" s="36">
        <v>98.79</v>
      </c>
      <c r="AC1257" s="36">
        <v>4285</v>
      </c>
      <c r="AD1257" s="36">
        <v>4232</v>
      </c>
      <c r="AE1257" s="36">
        <v>98.76</v>
      </c>
      <c r="AF1257" s="36">
        <v>17.98</v>
      </c>
      <c r="AG1257" s="36">
        <v>14.56</v>
      </c>
      <c r="AH1257" s="36">
        <v>108.12</v>
      </c>
      <c r="AI1257" s="36">
        <v>80.959999999999994</v>
      </c>
      <c r="AJ1257" s="46">
        <f t="shared" ca="1" si="20"/>
        <v>2</v>
      </c>
      <c r="AK1257" s="47">
        <v>0.24227740763173833</v>
      </c>
      <c r="AL1257" s="48">
        <v>45.449799999999968</v>
      </c>
      <c r="AM1257" s="1">
        <v>0</v>
      </c>
      <c r="AN1257" s="1">
        <v>0</v>
      </c>
      <c r="AO1257" s="1">
        <v>1</v>
      </c>
      <c r="AP1257" s="1">
        <v>0</v>
      </c>
      <c r="AQ1257" s="1">
        <v>0</v>
      </c>
      <c r="AR1257" s="36">
        <v>0</v>
      </c>
      <c r="AS1257" s="36">
        <v>1</v>
      </c>
      <c r="AT1257" s="36">
        <v>0</v>
      </c>
      <c r="AU1257" s="36">
        <v>4</v>
      </c>
    </row>
    <row r="1258" spans="1:47">
      <c r="A1258" s="50">
        <v>41914</v>
      </c>
      <c r="B1258" s="36" t="s">
        <v>103</v>
      </c>
      <c r="C1258" s="36" t="s">
        <v>105</v>
      </c>
      <c r="D1258" s="36" t="s">
        <v>137</v>
      </c>
      <c r="E1258" s="36" t="s">
        <v>106</v>
      </c>
      <c r="F1258" s="36" t="s">
        <v>138</v>
      </c>
      <c r="G1258" s="36">
        <v>2</v>
      </c>
      <c r="H1258" s="36">
        <v>24</v>
      </c>
      <c r="I1258" s="36">
        <v>11</v>
      </c>
      <c r="J1258" s="36">
        <v>6.6150000000000002</v>
      </c>
      <c r="K1258" s="36">
        <v>1170</v>
      </c>
      <c r="L1258" s="36">
        <v>3</v>
      </c>
      <c r="M1258" s="36">
        <v>0.26</v>
      </c>
      <c r="N1258" s="36">
        <v>1137</v>
      </c>
      <c r="O1258" s="36">
        <v>2</v>
      </c>
      <c r="P1258" s="36">
        <v>0.18</v>
      </c>
      <c r="Q1258" s="36">
        <v>447</v>
      </c>
      <c r="R1258" s="36">
        <v>424</v>
      </c>
      <c r="S1258" s="36">
        <v>0</v>
      </c>
      <c r="T1258" s="36">
        <v>0</v>
      </c>
      <c r="U1258" s="36">
        <v>94.85</v>
      </c>
      <c r="V1258" s="36">
        <v>94.69</v>
      </c>
      <c r="W1258" s="36">
        <v>424</v>
      </c>
      <c r="X1258" s="36">
        <v>5</v>
      </c>
      <c r="Y1258" s="36">
        <v>1.18</v>
      </c>
      <c r="Z1258" s="36">
        <v>288</v>
      </c>
      <c r="AA1258" s="36">
        <v>276</v>
      </c>
      <c r="AB1258" s="36">
        <v>95.83</v>
      </c>
      <c r="AC1258" s="36">
        <v>307</v>
      </c>
      <c r="AD1258" s="36">
        <v>300</v>
      </c>
      <c r="AE1258" s="36">
        <v>97.72</v>
      </c>
      <c r="AF1258" s="36">
        <v>5.35</v>
      </c>
      <c r="AG1258" s="36">
        <v>0.86</v>
      </c>
      <c r="AH1258" s="36">
        <v>80.83</v>
      </c>
      <c r="AI1258" s="36">
        <v>16.010000000000002</v>
      </c>
      <c r="AJ1258" s="46">
        <f t="shared" ca="1" si="20"/>
        <v>2</v>
      </c>
      <c r="AK1258" s="47">
        <v>1.1160714285714286</v>
      </c>
      <c r="AL1258" s="48">
        <v>23.735700000000012</v>
      </c>
      <c r="AM1258" s="1">
        <v>0</v>
      </c>
      <c r="AN1258" s="1">
        <v>1</v>
      </c>
      <c r="AO1258" s="1">
        <v>2</v>
      </c>
      <c r="AP1258" s="1">
        <v>1</v>
      </c>
      <c r="AQ1258" s="1">
        <v>7</v>
      </c>
      <c r="AR1258" s="36">
        <v>0</v>
      </c>
      <c r="AS1258" s="36">
        <v>1</v>
      </c>
      <c r="AT1258" s="36">
        <v>3</v>
      </c>
      <c r="AU1258" s="36">
        <v>7</v>
      </c>
    </row>
    <row r="1259" spans="1:47">
      <c r="A1259" s="50">
        <v>41914</v>
      </c>
      <c r="B1259" s="36" t="s">
        <v>103</v>
      </c>
      <c r="C1259" s="36" t="s">
        <v>105</v>
      </c>
      <c r="D1259" s="36" t="s">
        <v>920</v>
      </c>
      <c r="E1259" s="36" t="s">
        <v>106</v>
      </c>
      <c r="F1259" s="36" t="s">
        <v>921</v>
      </c>
      <c r="G1259" s="36">
        <v>2</v>
      </c>
      <c r="H1259" s="36">
        <v>24</v>
      </c>
      <c r="I1259" s="36">
        <v>11</v>
      </c>
      <c r="J1259" s="36">
        <v>6.6150000000000002</v>
      </c>
      <c r="K1259" s="36">
        <v>519</v>
      </c>
      <c r="L1259" s="36">
        <v>0</v>
      </c>
      <c r="M1259" s="36">
        <v>0</v>
      </c>
      <c r="N1259" s="36">
        <v>519</v>
      </c>
      <c r="O1259" s="36">
        <v>2</v>
      </c>
      <c r="P1259" s="36">
        <v>0.39</v>
      </c>
      <c r="Q1259" s="36">
        <v>208</v>
      </c>
      <c r="R1259" s="36">
        <v>202</v>
      </c>
      <c r="S1259" s="36">
        <v>0</v>
      </c>
      <c r="T1259" s="36">
        <v>0</v>
      </c>
      <c r="U1259" s="36">
        <v>97.12</v>
      </c>
      <c r="V1259" s="36">
        <v>96.74</v>
      </c>
      <c r="W1259" s="36">
        <v>202</v>
      </c>
      <c r="X1259" s="36">
        <v>1</v>
      </c>
      <c r="Y1259" s="36">
        <v>0.5</v>
      </c>
      <c r="Z1259" s="36">
        <v>224</v>
      </c>
      <c r="AA1259" s="36">
        <v>222</v>
      </c>
      <c r="AB1259" s="36">
        <v>99.11</v>
      </c>
      <c r="AC1259" s="36">
        <v>260</v>
      </c>
      <c r="AD1259" s="36">
        <v>229</v>
      </c>
      <c r="AE1259" s="36">
        <v>88.08</v>
      </c>
      <c r="AF1259" s="36">
        <v>2.38</v>
      </c>
      <c r="AG1259" s="36">
        <v>0.01</v>
      </c>
      <c r="AH1259" s="36">
        <v>36.01</v>
      </c>
      <c r="AI1259" s="36">
        <v>0.46</v>
      </c>
      <c r="AJ1259" s="46">
        <f t="shared" ca="1" si="20"/>
        <v>2</v>
      </c>
      <c r="AK1259" s="47">
        <v>0.4784688995215311</v>
      </c>
      <c r="AL1259" s="48">
        <v>6.7808000000000108</v>
      </c>
      <c r="AM1259" s="1">
        <v>0</v>
      </c>
      <c r="AN1259" s="1">
        <v>0</v>
      </c>
      <c r="AO1259" s="1">
        <v>1</v>
      </c>
      <c r="AP1259" s="1">
        <v>0</v>
      </c>
      <c r="AQ1259" s="1">
        <v>0</v>
      </c>
      <c r="AR1259" s="36">
        <v>0</v>
      </c>
      <c r="AS1259" s="36">
        <v>1</v>
      </c>
      <c r="AT1259" s="36">
        <v>0</v>
      </c>
      <c r="AU1259" s="36">
        <v>1</v>
      </c>
    </row>
    <row r="1260" spans="1:47">
      <c r="A1260" s="50">
        <v>41914</v>
      </c>
      <c r="B1260" s="36" t="s">
        <v>103</v>
      </c>
      <c r="C1260" s="36" t="s">
        <v>105</v>
      </c>
      <c r="D1260" s="36" t="s">
        <v>1370</v>
      </c>
      <c r="E1260" s="36" t="s">
        <v>106</v>
      </c>
      <c r="F1260" s="36" t="s">
        <v>1371</v>
      </c>
      <c r="G1260" s="36">
        <v>2</v>
      </c>
      <c r="H1260" s="36">
        <v>24</v>
      </c>
      <c r="I1260" s="36">
        <v>11</v>
      </c>
      <c r="J1260" s="36">
        <v>6.6150000000000002</v>
      </c>
      <c r="K1260" s="36">
        <v>5071</v>
      </c>
      <c r="L1260" s="36">
        <v>0</v>
      </c>
      <c r="M1260" s="36">
        <v>0</v>
      </c>
      <c r="N1260" s="36">
        <v>5071</v>
      </c>
      <c r="O1260" s="36">
        <v>1</v>
      </c>
      <c r="P1260" s="36">
        <v>0.02</v>
      </c>
      <c r="Q1260" s="36">
        <v>2398</v>
      </c>
      <c r="R1260" s="36">
        <v>2260</v>
      </c>
      <c r="S1260" s="36">
        <v>126</v>
      </c>
      <c r="T1260" s="36">
        <v>5.25</v>
      </c>
      <c r="U1260" s="36">
        <v>94.25</v>
      </c>
      <c r="V1260" s="36">
        <v>94.23</v>
      </c>
      <c r="W1260" s="36">
        <v>2260</v>
      </c>
      <c r="X1260" s="36">
        <v>5</v>
      </c>
      <c r="Y1260" s="36">
        <v>0.22</v>
      </c>
      <c r="Z1260" s="36">
        <v>0</v>
      </c>
      <c r="AA1260" s="36">
        <v>0</v>
      </c>
      <c r="AB1260" s="36">
        <v>0</v>
      </c>
      <c r="AC1260" s="36">
        <v>0</v>
      </c>
      <c r="AD1260" s="36">
        <v>0</v>
      </c>
      <c r="AE1260" s="36">
        <v>0</v>
      </c>
      <c r="AF1260" s="36">
        <v>19.64</v>
      </c>
      <c r="AG1260" s="36">
        <v>19.64</v>
      </c>
      <c r="AH1260" s="36">
        <v>296.95</v>
      </c>
      <c r="AI1260" s="36">
        <v>99.99</v>
      </c>
      <c r="AJ1260" s="46">
        <f t="shared" ca="1" si="20"/>
        <v>2</v>
      </c>
      <c r="AK1260" s="47">
        <v>0.22123893805309736</v>
      </c>
      <c r="AL1260" s="48">
        <v>138.36459999999991</v>
      </c>
      <c r="AM1260" s="1">
        <v>0</v>
      </c>
      <c r="AN1260" s="1">
        <v>1</v>
      </c>
      <c r="AO1260" s="1">
        <v>2</v>
      </c>
      <c r="AP1260" s="1">
        <v>0</v>
      </c>
      <c r="AQ1260" s="1">
        <v>3</v>
      </c>
      <c r="AR1260" s="36">
        <v>0</v>
      </c>
      <c r="AS1260" s="36">
        <v>1</v>
      </c>
      <c r="AT1260" s="36">
        <v>0</v>
      </c>
      <c r="AU1260" s="36">
        <v>3</v>
      </c>
    </row>
    <row r="1261" spans="1:47">
      <c r="A1261" s="50">
        <v>41914</v>
      </c>
      <c r="B1261" s="36" t="s">
        <v>103</v>
      </c>
      <c r="C1261" s="36" t="s">
        <v>105</v>
      </c>
      <c r="D1261" s="36" t="s">
        <v>1370</v>
      </c>
      <c r="E1261" s="36" t="s">
        <v>106</v>
      </c>
      <c r="F1261" s="36" t="s">
        <v>1373</v>
      </c>
      <c r="G1261" s="36">
        <v>2</v>
      </c>
      <c r="H1261" s="36">
        <v>24</v>
      </c>
      <c r="I1261" s="36">
        <v>11</v>
      </c>
      <c r="J1261" s="36">
        <v>6.6150000000000002</v>
      </c>
      <c r="K1261" s="36">
        <v>5442</v>
      </c>
      <c r="L1261" s="36">
        <v>26</v>
      </c>
      <c r="M1261" s="36">
        <v>0.48</v>
      </c>
      <c r="N1261" s="36">
        <v>5416</v>
      </c>
      <c r="O1261" s="36">
        <v>11</v>
      </c>
      <c r="P1261" s="36">
        <v>0.2</v>
      </c>
      <c r="Q1261" s="36">
        <v>2509</v>
      </c>
      <c r="R1261" s="36">
        <v>2258</v>
      </c>
      <c r="S1261" s="36">
        <v>226</v>
      </c>
      <c r="T1261" s="36">
        <v>9.01</v>
      </c>
      <c r="U1261" s="36">
        <v>90</v>
      </c>
      <c r="V1261" s="36">
        <v>89.81</v>
      </c>
      <c r="W1261" s="36">
        <v>2258</v>
      </c>
      <c r="X1261" s="36">
        <v>13</v>
      </c>
      <c r="Y1261" s="36">
        <v>0.57999999999999996</v>
      </c>
      <c r="Z1261" s="36">
        <v>0</v>
      </c>
      <c r="AA1261" s="36">
        <v>0</v>
      </c>
      <c r="AB1261" s="36">
        <v>0</v>
      </c>
      <c r="AC1261" s="36">
        <v>0</v>
      </c>
      <c r="AD1261" s="36">
        <v>0</v>
      </c>
      <c r="AE1261" s="36">
        <v>0</v>
      </c>
      <c r="AF1261" s="36">
        <v>19.95</v>
      </c>
      <c r="AG1261" s="36">
        <v>19.940000000000001</v>
      </c>
      <c r="AH1261" s="36">
        <v>301.52999999999997</v>
      </c>
      <c r="AI1261" s="36">
        <v>99.96</v>
      </c>
      <c r="AJ1261" s="46">
        <f t="shared" ca="1" si="20"/>
        <v>2</v>
      </c>
      <c r="AK1261" s="47">
        <v>0.57573073516386186</v>
      </c>
      <c r="AL1261" s="48">
        <v>255.66709999999995</v>
      </c>
      <c r="AM1261" s="1">
        <v>0</v>
      </c>
      <c r="AN1261" s="1">
        <v>1</v>
      </c>
      <c r="AO1261" s="1">
        <v>2</v>
      </c>
      <c r="AP1261" s="1">
        <v>0</v>
      </c>
      <c r="AQ1261" s="1">
        <v>3</v>
      </c>
      <c r="AR1261" s="36">
        <v>0</v>
      </c>
      <c r="AS1261" s="36">
        <v>1</v>
      </c>
      <c r="AT1261" s="36">
        <v>0</v>
      </c>
      <c r="AU1261" s="36">
        <v>3</v>
      </c>
    </row>
    <row r="1262" spans="1:47">
      <c r="A1262" s="50">
        <v>41914</v>
      </c>
      <c r="B1262" s="36" t="s">
        <v>103</v>
      </c>
      <c r="C1262" s="36" t="s">
        <v>105</v>
      </c>
      <c r="D1262" s="36" t="s">
        <v>1506</v>
      </c>
      <c r="E1262" s="36" t="s">
        <v>106</v>
      </c>
      <c r="F1262" s="36" t="s">
        <v>1507</v>
      </c>
      <c r="G1262" s="36">
        <v>2</v>
      </c>
      <c r="H1262" s="36">
        <v>24</v>
      </c>
      <c r="I1262" s="36">
        <v>11</v>
      </c>
      <c r="J1262" s="36">
        <v>6.6150000000000002</v>
      </c>
      <c r="K1262" s="36">
        <v>6313</v>
      </c>
      <c r="L1262" s="36">
        <v>80</v>
      </c>
      <c r="M1262" s="36">
        <v>1.27</v>
      </c>
      <c r="N1262" s="36">
        <v>6233</v>
      </c>
      <c r="O1262" s="36">
        <v>13</v>
      </c>
      <c r="P1262" s="36">
        <v>0.21</v>
      </c>
      <c r="Q1262" s="36">
        <v>2844</v>
      </c>
      <c r="R1262" s="36">
        <v>2415</v>
      </c>
      <c r="S1262" s="36">
        <v>418</v>
      </c>
      <c r="T1262" s="36">
        <v>14.7</v>
      </c>
      <c r="U1262" s="36">
        <v>84.92</v>
      </c>
      <c r="V1262" s="36">
        <v>84.74</v>
      </c>
      <c r="W1262" s="36">
        <v>2415</v>
      </c>
      <c r="X1262" s="36">
        <v>9</v>
      </c>
      <c r="Y1262" s="36">
        <v>0.37</v>
      </c>
      <c r="Z1262" s="36">
        <v>0</v>
      </c>
      <c r="AA1262" s="36">
        <v>0</v>
      </c>
      <c r="AB1262" s="36">
        <v>0</v>
      </c>
      <c r="AC1262" s="36">
        <v>0</v>
      </c>
      <c r="AD1262" s="36">
        <v>0</v>
      </c>
      <c r="AE1262" s="36">
        <v>0</v>
      </c>
      <c r="AF1262" s="36">
        <v>21.06</v>
      </c>
      <c r="AG1262" s="36">
        <v>21.06</v>
      </c>
      <c r="AH1262" s="36">
        <v>318.32</v>
      </c>
      <c r="AI1262" s="36">
        <v>100</v>
      </c>
      <c r="AJ1262" s="46">
        <f t="shared" ca="1" si="20"/>
        <v>2</v>
      </c>
      <c r="AK1262" s="47">
        <v>0.37267080745341613</v>
      </c>
      <c r="AL1262" s="48">
        <v>433.99440000000016</v>
      </c>
      <c r="AM1262" s="1">
        <v>0</v>
      </c>
      <c r="AN1262" s="1">
        <v>1</v>
      </c>
      <c r="AO1262" s="1">
        <v>2</v>
      </c>
      <c r="AP1262" s="1">
        <v>0</v>
      </c>
      <c r="AQ1262" s="1">
        <v>2</v>
      </c>
      <c r="AR1262" s="36">
        <v>0</v>
      </c>
      <c r="AS1262" s="36">
        <v>1</v>
      </c>
      <c r="AT1262" s="36">
        <v>0</v>
      </c>
      <c r="AU1262" s="36">
        <v>2</v>
      </c>
    </row>
    <row r="1263" spans="1:47">
      <c r="A1263" s="50">
        <v>41914</v>
      </c>
      <c r="B1263" s="36" t="s">
        <v>103</v>
      </c>
      <c r="C1263" s="36" t="s">
        <v>105</v>
      </c>
      <c r="D1263" s="36" t="s">
        <v>1506</v>
      </c>
      <c r="E1263" s="36" t="s">
        <v>106</v>
      </c>
      <c r="F1263" s="36" t="s">
        <v>1508</v>
      </c>
      <c r="G1263" s="36">
        <v>2</v>
      </c>
      <c r="H1263" s="36">
        <v>24</v>
      </c>
      <c r="I1263" s="36">
        <v>11</v>
      </c>
      <c r="J1263" s="36">
        <v>6.6150000000000002</v>
      </c>
      <c r="K1263" s="36">
        <v>6754</v>
      </c>
      <c r="L1263" s="36">
        <v>315</v>
      </c>
      <c r="M1263" s="36">
        <v>4.66</v>
      </c>
      <c r="N1263" s="36">
        <v>6439</v>
      </c>
      <c r="O1263" s="36">
        <v>9</v>
      </c>
      <c r="P1263" s="36">
        <v>0.14000000000000001</v>
      </c>
      <c r="Q1263" s="36">
        <v>3137</v>
      </c>
      <c r="R1263" s="36">
        <v>2515</v>
      </c>
      <c r="S1263" s="36">
        <v>608</v>
      </c>
      <c r="T1263" s="36">
        <v>19.38</v>
      </c>
      <c r="U1263" s="36">
        <v>80.17</v>
      </c>
      <c r="V1263" s="36">
        <v>80.06</v>
      </c>
      <c r="W1263" s="36">
        <v>2515</v>
      </c>
      <c r="X1263" s="36">
        <v>19</v>
      </c>
      <c r="Y1263" s="36">
        <v>0.76</v>
      </c>
      <c r="Z1263" s="36">
        <v>0</v>
      </c>
      <c r="AA1263" s="36">
        <v>0</v>
      </c>
      <c r="AB1263" s="36">
        <v>0</v>
      </c>
      <c r="AC1263" s="36">
        <v>0</v>
      </c>
      <c r="AD1263" s="36">
        <v>0</v>
      </c>
      <c r="AE1263" s="36">
        <v>0</v>
      </c>
      <c r="AF1263" s="36">
        <v>21.67</v>
      </c>
      <c r="AG1263" s="36">
        <v>21.67</v>
      </c>
      <c r="AH1263" s="36">
        <v>327.56</v>
      </c>
      <c r="AI1263" s="36">
        <v>100</v>
      </c>
      <c r="AJ1263" s="46">
        <f t="shared" ca="1" si="20"/>
        <v>2</v>
      </c>
      <c r="AK1263" s="47">
        <v>0.75546719681908547</v>
      </c>
      <c r="AL1263" s="48">
        <v>625.51779999999997</v>
      </c>
      <c r="AM1263" s="1">
        <v>0</v>
      </c>
      <c r="AN1263" s="1">
        <v>1</v>
      </c>
      <c r="AO1263" s="1">
        <v>2</v>
      </c>
      <c r="AP1263" s="1">
        <v>0</v>
      </c>
      <c r="AQ1263" s="1">
        <v>2</v>
      </c>
      <c r="AR1263" s="36">
        <v>0</v>
      </c>
      <c r="AS1263" s="36">
        <v>1</v>
      </c>
      <c r="AT1263" s="36">
        <v>0</v>
      </c>
      <c r="AU1263" s="36">
        <v>2</v>
      </c>
    </row>
    <row r="1264" spans="1:47">
      <c r="A1264" s="49">
        <v>41914.791666666664</v>
      </c>
      <c r="B1264" s="36" t="s">
        <v>112</v>
      </c>
      <c r="C1264" s="36" t="s">
        <v>23</v>
      </c>
      <c r="D1264" s="36" t="s">
        <v>121</v>
      </c>
      <c r="E1264" s="36" t="s">
        <v>115</v>
      </c>
      <c r="F1264" s="36" t="s">
        <v>516</v>
      </c>
      <c r="G1264" s="36">
        <v>3</v>
      </c>
      <c r="H1264" s="36">
        <v>40</v>
      </c>
      <c r="I1264" s="36">
        <v>17</v>
      </c>
      <c r="J1264" s="36">
        <v>10.66</v>
      </c>
      <c r="K1264" s="36">
        <v>10963</v>
      </c>
      <c r="L1264" s="36">
        <v>23</v>
      </c>
      <c r="M1264" s="36">
        <v>0.21</v>
      </c>
      <c r="N1264" s="36">
        <v>10695</v>
      </c>
      <c r="O1264" s="36">
        <v>0</v>
      </c>
      <c r="P1264" s="36">
        <v>0</v>
      </c>
      <c r="Q1264" s="36">
        <v>4271</v>
      </c>
      <c r="R1264" s="36">
        <v>4171</v>
      </c>
      <c r="S1264" s="36">
        <v>92</v>
      </c>
      <c r="T1264" s="36">
        <v>2.15</v>
      </c>
      <c r="U1264" s="36">
        <v>2.29</v>
      </c>
      <c r="V1264" s="36">
        <v>97.66</v>
      </c>
      <c r="W1264" s="36">
        <v>97.66</v>
      </c>
      <c r="X1264" s="36">
        <v>1</v>
      </c>
      <c r="Y1264" s="36">
        <v>0.02</v>
      </c>
      <c r="Z1264" s="36">
        <v>2136</v>
      </c>
      <c r="AA1264" s="36">
        <v>2032</v>
      </c>
      <c r="AB1264" s="36">
        <v>95.13</v>
      </c>
      <c r="AC1264" s="36">
        <v>968</v>
      </c>
      <c r="AD1264" s="36">
        <v>949</v>
      </c>
      <c r="AE1264" s="36">
        <v>98.04</v>
      </c>
      <c r="AF1264" s="36">
        <v>33.4056</v>
      </c>
      <c r="AG1264" s="36">
        <v>33.4056</v>
      </c>
      <c r="AH1264" s="36">
        <v>313.37</v>
      </c>
      <c r="AI1264" s="36">
        <v>100</v>
      </c>
      <c r="AJ1264" s="46">
        <f t="shared" ca="1" si="20"/>
        <v>2</v>
      </c>
      <c r="AK1264" s="47">
        <v>3.2383419689119175E-2</v>
      </c>
      <c r="AL1264" s="48">
        <v>99.941400000000144</v>
      </c>
      <c r="AM1264" s="1">
        <v>0</v>
      </c>
      <c r="AN1264" s="1">
        <v>0</v>
      </c>
      <c r="AO1264" s="1">
        <v>1</v>
      </c>
      <c r="AP1264" s="1">
        <v>0</v>
      </c>
      <c r="AQ1264" s="1">
        <v>2</v>
      </c>
      <c r="AR1264" s="36">
        <v>0</v>
      </c>
      <c r="AS1264" s="36">
        <v>1</v>
      </c>
      <c r="AT1264" s="36">
        <v>0</v>
      </c>
      <c r="AU1264" s="36">
        <v>6</v>
      </c>
    </row>
    <row r="1265" spans="1:47">
      <c r="A1265" s="49">
        <v>41914.833333333336</v>
      </c>
      <c r="B1265" s="36" t="s">
        <v>112</v>
      </c>
      <c r="C1265" s="36" t="s">
        <v>119</v>
      </c>
      <c r="D1265" s="36" t="s">
        <v>965</v>
      </c>
      <c r="E1265" s="36" t="s">
        <v>120</v>
      </c>
      <c r="F1265" s="36" t="s">
        <v>966</v>
      </c>
      <c r="G1265" s="36">
        <v>6</v>
      </c>
      <c r="H1265" s="36">
        <v>80</v>
      </c>
      <c r="I1265" s="36">
        <v>36</v>
      </c>
      <c r="J1265" s="36">
        <v>27.34</v>
      </c>
      <c r="K1265" s="36">
        <v>2477</v>
      </c>
      <c r="L1265" s="36">
        <v>0</v>
      </c>
      <c r="M1265" s="36">
        <v>0</v>
      </c>
      <c r="N1265" s="36">
        <v>2471</v>
      </c>
      <c r="O1265" s="36">
        <v>0</v>
      </c>
      <c r="P1265" s="36">
        <v>0</v>
      </c>
      <c r="Q1265" s="36">
        <v>932</v>
      </c>
      <c r="R1265" s="36">
        <v>888</v>
      </c>
      <c r="S1265" s="36">
        <v>43</v>
      </c>
      <c r="T1265" s="36">
        <v>4.62</v>
      </c>
      <c r="U1265" s="36">
        <v>10.220000000000001</v>
      </c>
      <c r="V1265" s="36">
        <v>95.28</v>
      </c>
      <c r="W1265" s="36">
        <v>95.28</v>
      </c>
      <c r="X1265" s="36">
        <v>5</v>
      </c>
      <c r="Y1265" s="36">
        <v>0.56000000000000005</v>
      </c>
      <c r="Z1265" s="36">
        <v>641</v>
      </c>
      <c r="AA1265" s="36">
        <v>609</v>
      </c>
      <c r="AB1265" s="36">
        <v>95.01</v>
      </c>
      <c r="AC1265" s="36">
        <v>408</v>
      </c>
      <c r="AD1265" s="36">
        <v>407</v>
      </c>
      <c r="AE1265" s="36">
        <v>99.75</v>
      </c>
      <c r="AF1265" s="36">
        <v>11.6358</v>
      </c>
      <c r="AG1265" s="36">
        <v>11.5328</v>
      </c>
      <c r="AH1265" s="36">
        <v>42.56</v>
      </c>
      <c r="AI1265" s="36">
        <v>99.114789999999999</v>
      </c>
      <c r="AJ1265" s="46">
        <f t="shared" ca="1" si="20"/>
        <v>2</v>
      </c>
      <c r="AK1265" s="47">
        <v>0.7288629737609329</v>
      </c>
      <c r="AL1265" s="48">
        <v>43.990399999999994</v>
      </c>
      <c r="AM1265" s="1">
        <v>0</v>
      </c>
      <c r="AN1265" s="1">
        <v>0</v>
      </c>
      <c r="AO1265" s="1">
        <v>1</v>
      </c>
      <c r="AP1265" s="1">
        <v>0</v>
      </c>
      <c r="AQ1265" s="1">
        <v>0</v>
      </c>
      <c r="AR1265" s="36">
        <v>0</v>
      </c>
      <c r="AS1265" s="36">
        <v>1</v>
      </c>
      <c r="AT1265" s="36">
        <v>0</v>
      </c>
      <c r="AU1265" s="36">
        <v>1</v>
      </c>
    </row>
    <row r="1266" spans="1:47">
      <c r="A1266" s="49">
        <v>41914.791666666664</v>
      </c>
      <c r="B1266" s="36" t="s">
        <v>112</v>
      </c>
      <c r="C1266" s="36" t="s">
        <v>113</v>
      </c>
      <c r="D1266" s="36" t="s">
        <v>1631</v>
      </c>
      <c r="E1266" s="36" t="s">
        <v>116</v>
      </c>
      <c r="F1266" s="36" t="s">
        <v>1632</v>
      </c>
      <c r="G1266" s="36">
        <v>4</v>
      </c>
      <c r="H1266" s="36">
        <v>64</v>
      </c>
      <c r="I1266" s="36">
        <v>22</v>
      </c>
      <c r="J1266" s="36">
        <v>14.9</v>
      </c>
      <c r="K1266" s="36">
        <v>1012</v>
      </c>
      <c r="L1266" s="36">
        <v>0</v>
      </c>
      <c r="M1266" s="36">
        <v>0</v>
      </c>
      <c r="N1266" s="36">
        <v>996</v>
      </c>
      <c r="O1266" s="36">
        <v>0</v>
      </c>
      <c r="P1266" s="36">
        <v>0</v>
      </c>
      <c r="Q1266" s="36">
        <v>315</v>
      </c>
      <c r="R1266" s="36">
        <v>315</v>
      </c>
      <c r="S1266" s="36">
        <v>0</v>
      </c>
      <c r="T1266" s="36">
        <v>0</v>
      </c>
      <c r="U1266" s="36">
        <v>31.75</v>
      </c>
      <c r="V1266" s="36">
        <v>100</v>
      </c>
      <c r="W1266" s="36">
        <v>100</v>
      </c>
      <c r="X1266" s="36">
        <v>8</v>
      </c>
      <c r="Y1266" s="36">
        <v>2.54</v>
      </c>
      <c r="Z1266" s="36">
        <v>119</v>
      </c>
      <c r="AA1266" s="36">
        <v>119</v>
      </c>
      <c r="AB1266" s="36">
        <v>100</v>
      </c>
      <c r="AC1266" s="36">
        <v>142</v>
      </c>
      <c r="AD1266" s="36">
        <v>142</v>
      </c>
      <c r="AE1266" s="36">
        <v>100</v>
      </c>
      <c r="AF1266" s="36">
        <v>7.0831</v>
      </c>
      <c r="AG1266" s="36">
        <v>4.9842000000000004</v>
      </c>
      <c r="AH1266" s="36">
        <v>47.54</v>
      </c>
      <c r="AI1266" s="36">
        <v>70.367490000000004</v>
      </c>
      <c r="AJ1266" s="46">
        <f t="shared" ca="1" si="20"/>
        <v>2</v>
      </c>
      <c r="AK1266" s="47">
        <v>2.3668639053254439</v>
      </c>
      <c r="AL1266" s="48">
        <v>0</v>
      </c>
      <c r="AM1266" s="1">
        <v>0</v>
      </c>
      <c r="AN1266" s="1">
        <v>0</v>
      </c>
      <c r="AO1266" s="1">
        <v>1</v>
      </c>
      <c r="AP1266" s="1">
        <v>0</v>
      </c>
      <c r="AQ1266" s="1">
        <v>0</v>
      </c>
      <c r="AR1266" s="36">
        <v>1</v>
      </c>
      <c r="AS1266" s="36">
        <v>0</v>
      </c>
      <c r="AT1266" s="36">
        <v>1</v>
      </c>
      <c r="AU1266" s="36">
        <v>0</v>
      </c>
    </row>
    <row r="1267" spans="1:47">
      <c r="A1267" s="49">
        <v>41914.75</v>
      </c>
      <c r="B1267" s="36" t="s">
        <v>112</v>
      </c>
      <c r="C1267" s="36" t="s">
        <v>113</v>
      </c>
      <c r="D1267" s="36" t="s">
        <v>114</v>
      </c>
      <c r="E1267" s="36" t="s">
        <v>115</v>
      </c>
      <c r="F1267" s="36" t="s">
        <v>1633</v>
      </c>
      <c r="G1267" s="36">
        <v>4</v>
      </c>
      <c r="H1267" s="36">
        <v>48</v>
      </c>
      <c r="I1267" s="36">
        <v>24</v>
      </c>
      <c r="J1267" s="36">
        <v>16.63</v>
      </c>
      <c r="K1267" s="36">
        <v>4403</v>
      </c>
      <c r="L1267" s="36">
        <v>0</v>
      </c>
      <c r="M1267" s="36">
        <v>0</v>
      </c>
      <c r="N1267" s="36">
        <v>4123</v>
      </c>
      <c r="O1267" s="36">
        <v>0</v>
      </c>
      <c r="P1267" s="36">
        <v>0</v>
      </c>
      <c r="Q1267" s="36">
        <v>1375</v>
      </c>
      <c r="R1267" s="36">
        <v>1341</v>
      </c>
      <c r="S1267" s="36">
        <v>0</v>
      </c>
      <c r="T1267" s="36">
        <v>0</v>
      </c>
      <c r="U1267" s="36">
        <v>7.09</v>
      </c>
      <c r="V1267" s="36">
        <v>97.53</v>
      </c>
      <c r="W1267" s="36">
        <v>97.53</v>
      </c>
      <c r="X1267" s="36">
        <v>3</v>
      </c>
      <c r="Y1267" s="36">
        <v>0.22</v>
      </c>
      <c r="Z1267" s="36">
        <v>95</v>
      </c>
      <c r="AA1267" s="36">
        <v>93</v>
      </c>
      <c r="AB1267" s="36">
        <v>97.89</v>
      </c>
      <c r="AC1267" s="36">
        <v>104</v>
      </c>
      <c r="AD1267" s="36">
        <v>95</v>
      </c>
      <c r="AE1267" s="36">
        <v>91.35</v>
      </c>
      <c r="AF1267" s="36">
        <v>20.988600000000002</v>
      </c>
      <c r="AG1267" s="36">
        <v>20.959700000000002</v>
      </c>
      <c r="AH1267" s="36">
        <v>126.21</v>
      </c>
      <c r="AI1267" s="36">
        <v>99.862300000000005</v>
      </c>
      <c r="AJ1267" s="46">
        <f t="shared" ca="1" si="20"/>
        <v>2</v>
      </c>
      <c r="AK1267" s="47">
        <v>0.22338049143708116</v>
      </c>
      <c r="AL1267" s="48">
        <v>33.962499999999984</v>
      </c>
      <c r="AM1267" s="1">
        <v>0</v>
      </c>
      <c r="AN1267" s="1">
        <v>0</v>
      </c>
      <c r="AO1267" s="1">
        <v>1</v>
      </c>
      <c r="AP1267" s="1">
        <v>0</v>
      </c>
      <c r="AQ1267" s="1">
        <v>0</v>
      </c>
      <c r="AR1267" s="36">
        <v>0</v>
      </c>
      <c r="AS1267" s="36">
        <v>1</v>
      </c>
      <c r="AT1267" s="36">
        <v>0</v>
      </c>
      <c r="AU1267" s="36">
        <v>1</v>
      </c>
    </row>
    <row r="1268" spans="1:47">
      <c r="A1268" s="49">
        <v>41914.75</v>
      </c>
      <c r="B1268" s="36" t="s">
        <v>112</v>
      </c>
      <c r="C1268" s="36" t="s">
        <v>113</v>
      </c>
      <c r="D1268" s="36" t="s">
        <v>553</v>
      </c>
      <c r="E1268" s="36" t="s">
        <v>115</v>
      </c>
      <c r="F1268" s="36" t="s">
        <v>554</v>
      </c>
      <c r="G1268" s="36">
        <v>4</v>
      </c>
      <c r="H1268" s="36">
        <v>56</v>
      </c>
      <c r="I1268" s="36">
        <v>23</v>
      </c>
      <c r="J1268" s="36">
        <v>15.76</v>
      </c>
      <c r="K1268" s="36">
        <v>5303</v>
      </c>
      <c r="L1268" s="36">
        <v>0</v>
      </c>
      <c r="M1268" s="36">
        <v>0</v>
      </c>
      <c r="N1268" s="36">
        <v>5115</v>
      </c>
      <c r="O1268" s="36">
        <v>0</v>
      </c>
      <c r="P1268" s="36">
        <v>0</v>
      </c>
      <c r="Q1268" s="36">
        <v>2443</v>
      </c>
      <c r="R1268" s="36">
        <v>2394</v>
      </c>
      <c r="S1268" s="36">
        <v>30</v>
      </c>
      <c r="T1268" s="36">
        <v>1.23</v>
      </c>
      <c r="U1268" s="36">
        <v>4.01</v>
      </c>
      <c r="V1268" s="36">
        <v>97.99</v>
      </c>
      <c r="W1268" s="36">
        <v>97.99</v>
      </c>
      <c r="X1268" s="36">
        <v>10</v>
      </c>
      <c r="Y1268" s="36">
        <v>0.42</v>
      </c>
      <c r="Z1268" s="36">
        <v>54</v>
      </c>
      <c r="AA1268" s="36">
        <v>54</v>
      </c>
      <c r="AB1268" s="36">
        <v>100</v>
      </c>
      <c r="AC1268" s="36">
        <v>40</v>
      </c>
      <c r="AD1268" s="36">
        <v>38</v>
      </c>
      <c r="AE1268" s="36">
        <v>95</v>
      </c>
      <c r="AF1268" s="36">
        <v>30.819700000000001</v>
      </c>
      <c r="AG1268" s="36">
        <v>26.1858</v>
      </c>
      <c r="AH1268" s="36">
        <v>195.56</v>
      </c>
      <c r="AI1268" s="36">
        <v>84.964489999999998</v>
      </c>
      <c r="AJ1268" s="46">
        <f t="shared" ca="1" si="20"/>
        <v>2</v>
      </c>
      <c r="AK1268" s="47">
        <v>0.42052144659377627</v>
      </c>
      <c r="AL1268" s="48">
        <v>49.104300000000123</v>
      </c>
      <c r="AM1268" s="1">
        <v>0</v>
      </c>
      <c r="AN1268" s="1">
        <v>0</v>
      </c>
      <c r="AO1268" s="1">
        <v>1</v>
      </c>
      <c r="AP1268" s="1">
        <v>0</v>
      </c>
      <c r="AQ1268" s="1">
        <v>1</v>
      </c>
      <c r="AR1268" s="36">
        <v>0</v>
      </c>
      <c r="AS1268" s="36">
        <v>1</v>
      </c>
      <c r="AT1268" s="36">
        <v>0</v>
      </c>
      <c r="AU1268" s="36">
        <v>4</v>
      </c>
    </row>
    <row r="1269" spans="1:47">
      <c r="A1269" s="49">
        <v>41914.75</v>
      </c>
      <c r="B1269" s="36" t="s">
        <v>112</v>
      </c>
      <c r="C1269" s="36" t="s">
        <v>113</v>
      </c>
      <c r="D1269" s="36" t="s">
        <v>609</v>
      </c>
      <c r="E1269" s="36" t="s">
        <v>115</v>
      </c>
      <c r="F1269" s="36" t="s">
        <v>781</v>
      </c>
      <c r="G1269" s="36">
        <v>4</v>
      </c>
      <c r="H1269" s="36">
        <v>56</v>
      </c>
      <c r="I1269" s="36">
        <v>23</v>
      </c>
      <c r="J1269" s="36">
        <v>15.76</v>
      </c>
      <c r="K1269" s="36">
        <v>7413</v>
      </c>
      <c r="L1269" s="36">
        <v>0</v>
      </c>
      <c r="M1269" s="36">
        <v>0</v>
      </c>
      <c r="N1269" s="36">
        <v>7318</v>
      </c>
      <c r="O1269" s="36">
        <v>1</v>
      </c>
      <c r="P1269" s="36">
        <v>0.01</v>
      </c>
      <c r="Q1269" s="36">
        <v>3530</v>
      </c>
      <c r="R1269" s="36">
        <v>3296</v>
      </c>
      <c r="S1269" s="36">
        <v>230</v>
      </c>
      <c r="T1269" s="36">
        <v>6.51</v>
      </c>
      <c r="U1269" s="36">
        <v>2.65</v>
      </c>
      <c r="V1269" s="36">
        <v>93.36</v>
      </c>
      <c r="W1269" s="36">
        <v>93.37</v>
      </c>
      <c r="X1269" s="36">
        <v>1</v>
      </c>
      <c r="Y1269" s="36">
        <v>0.03</v>
      </c>
      <c r="Z1269" s="36">
        <v>414</v>
      </c>
      <c r="AA1269" s="36">
        <v>401</v>
      </c>
      <c r="AB1269" s="36">
        <v>96.86</v>
      </c>
      <c r="AC1269" s="36">
        <v>293</v>
      </c>
      <c r="AD1269" s="36">
        <v>287</v>
      </c>
      <c r="AE1269" s="36">
        <v>97.95</v>
      </c>
      <c r="AF1269" s="36">
        <v>42.390799999999999</v>
      </c>
      <c r="AG1269" s="36">
        <v>41.8947</v>
      </c>
      <c r="AH1269" s="36">
        <v>268.98</v>
      </c>
      <c r="AI1269" s="36">
        <v>98.829700000000003</v>
      </c>
      <c r="AJ1269" s="46">
        <f t="shared" ca="1" si="20"/>
        <v>2</v>
      </c>
      <c r="AK1269" s="47">
        <v>3.1426775612822123E-2</v>
      </c>
      <c r="AL1269" s="48">
        <v>234.392</v>
      </c>
      <c r="AM1269" s="1">
        <v>0</v>
      </c>
      <c r="AN1269" s="1">
        <v>1</v>
      </c>
      <c r="AO1269" s="1">
        <v>2</v>
      </c>
      <c r="AP1269" s="1">
        <v>0</v>
      </c>
      <c r="AQ1269" s="1">
        <v>6</v>
      </c>
      <c r="AR1269" s="36">
        <v>0</v>
      </c>
      <c r="AS1269" s="36">
        <v>1</v>
      </c>
      <c r="AT1269" s="36">
        <v>0</v>
      </c>
      <c r="AU1269" s="36">
        <v>6</v>
      </c>
    </row>
    <row r="1270" spans="1:47">
      <c r="A1270" s="49">
        <v>41914.75</v>
      </c>
      <c r="B1270" s="36" t="s">
        <v>112</v>
      </c>
      <c r="C1270" s="36" t="s">
        <v>113</v>
      </c>
      <c r="D1270" s="36" t="s">
        <v>926</v>
      </c>
      <c r="E1270" s="36" t="s">
        <v>115</v>
      </c>
      <c r="F1270" s="36" t="s">
        <v>1634</v>
      </c>
      <c r="G1270" s="36">
        <v>4</v>
      </c>
      <c r="H1270" s="36">
        <v>48</v>
      </c>
      <c r="I1270" s="36">
        <v>24</v>
      </c>
      <c r="J1270" s="36">
        <v>16.63</v>
      </c>
      <c r="K1270" s="36">
        <v>3910</v>
      </c>
      <c r="L1270" s="36">
        <v>0</v>
      </c>
      <c r="M1270" s="36">
        <v>0</v>
      </c>
      <c r="N1270" s="36">
        <v>3540</v>
      </c>
      <c r="O1270" s="36">
        <v>0</v>
      </c>
      <c r="P1270" s="36">
        <v>0</v>
      </c>
      <c r="Q1270" s="36">
        <v>1489</v>
      </c>
      <c r="R1270" s="36">
        <v>1459</v>
      </c>
      <c r="S1270" s="36">
        <v>0</v>
      </c>
      <c r="T1270" s="36">
        <v>0</v>
      </c>
      <c r="U1270" s="36">
        <v>6.58</v>
      </c>
      <c r="V1270" s="36">
        <v>97.99</v>
      </c>
      <c r="W1270" s="36">
        <v>97.99</v>
      </c>
      <c r="X1270" s="36">
        <v>3</v>
      </c>
      <c r="Y1270" s="36">
        <v>0.21</v>
      </c>
      <c r="Z1270" s="36">
        <v>21</v>
      </c>
      <c r="AA1270" s="36">
        <v>21</v>
      </c>
      <c r="AB1270" s="36">
        <v>100</v>
      </c>
      <c r="AC1270" s="36">
        <v>29</v>
      </c>
      <c r="AD1270" s="36">
        <v>27</v>
      </c>
      <c r="AE1270" s="36">
        <v>93.1</v>
      </c>
      <c r="AF1270" s="36">
        <v>17.596699999999998</v>
      </c>
      <c r="AG1270" s="36">
        <v>16.5303</v>
      </c>
      <c r="AH1270" s="36">
        <v>105.81</v>
      </c>
      <c r="AI1270" s="36">
        <v>93.939769999999996</v>
      </c>
      <c r="AJ1270" s="46">
        <f t="shared" ca="1" si="20"/>
        <v>2</v>
      </c>
      <c r="AK1270" s="47">
        <v>0.20477815699658702</v>
      </c>
      <c r="AL1270" s="48">
        <v>29.928900000000077</v>
      </c>
      <c r="AM1270" s="1">
        <v>0</v>
      </c>
      <c r="AN1270" s="1">
        <v>0</v>
      </c>
      <c r="AO1270" s="1">
        <v>1</v>
      </c>
      <c r="AP1270" s="1">
        <v>0</v>
      </c>
      <c r="AQ1270" s="1">
        <v>0</v>
      </c>
      <c r="AR1270" s="36">
        <v>0</v>
      </c>
      <c r="AS1270" s="36">
        <v>1</v>
      </c>
      <c r="AT1270" s="36">
        <v>0</v>
      </c>
      <c r="AU1270" s="36">
        <v>1</v>
      </c>
    </row>
    <row r="1271" spans="1:47">
      <c r="A1271" s="49">
        <v>41914.708333333336</v>
      </c>
      <c r="B1271" s="36" t="s">
        <v>112</v>
      </c>
      <c r="C1271" s="36" t="s">
        <v>117</v>
      </c>
      <c r="D1271" s="36" t="s">
        <v>1635</v>
      </c>
      <c r="E1271" s="36" t="s">
        <v>118</v>
      </c>
      <c r="F1271" s="36" t="s">
        <v>1636</v>
      </c>
      <c r="G1271" s="36">
        <v>2</v>
      </c>
      <c r="H1271" s="36">
        <v>32</v>
      </c>
      <c r="I1271" s="36">
        <v>11</v>
      </c>
      <c r="J1271" s="36">
        <v>5.8419999999999996</v>
      </c>
      <c r="K1271" s="36">
        <v>902</v>
      </c>
      <c r="L1271" s="36">
        <v>0</v>
      </c>
      <c r="M1271" s="36">
        <v>0</v>
      </c>
      <c r="N1271" s="36">
        <v>725</v>
      </c>
      <c r="O1271" s="36">
        <v>0</v>
      </c>
      <c r="P1271" s="36">
        <v>0</v>
      </c>
      <c r="Q1271" s="36">
        <v>258</v>
      </c>
      <c r="R1271" s="36">
        <v>252</v>
      </c>
      <c r="S1271" s="36">
        <v>0</v>
      </c>
      <c r="T1271" s="36">
        <v>0</v>
      </c>
      <c r="U1271" s="36">
        <v>37.86</v>
      </c>
      <c r="V1271" s="36">
        <v>97.67</v>
      </c>
      <c r="W1271" s="36">
        <v>97.67</v>
      </c>
      <c r="X1271" s="36">
        <v>4</v>
      </c>
      <c r="Y1271" s="36">
        <v>1.59</v>
      </c>
      <c r="Z1271" s="36">
        <v>37</v>
      </c>
      <c r="AA1271" s="36">
        <v>18</v>
      </c>
      <c r="AB1271" s="36">
        <v>48.65</v>
      </c>
      <c r="AC1271" s="36">
        <v>38</v>
      </c>
      <c r="AD1271" s="36">
        <v>24</v>
      </c>
      <c r="AE1271" s="36">
        <v>63.16</v>
      </c>
      <c r="AF1271" s="36">
        <v>5.0374999999999996</v>
      </c>
      <c r="AG1271" s="36">
        <v>3.5386000000000002</v>
      </c>
      <c r="AH1271" s="36">
        <v>86.23</v>
      </c>
      <c r="AI1271" s="36">
        <v>70.245159999999998</v>
      </c>
      <c r="AJ1271" s="46">
        <f t="shared" ca="1" si="20"/>
        <v>2</v>
      </c>
      <c r="AK1271" s="47">
        <v>1.5503875968992249</v>
      </c>
      <c r="AL1271" s="48">
        <v>6.0113999999999956</v>
      </c>
      <c r="AM1271" s="1">
        <v>0</v>
      </c>
      <c r="AN1271" s="1">
        <v>0</v>
      </c>
      <c r="AO1271" s="1">
        <v>1</v>
      </c>
      <c r="AP1271" s="1">
        <v>0</v>
      </c>
      <c r="AQ1271" s="1">
        <v>0</v>
      </c>
      <c r="AR1271" s="36">
        <v>0</v>
      </c>
      <c r="AS1271" s="36">
        <v>1</v>
      </c>
      <c r="AT1271" s="36">
        <v>0</v>
      </c>
      <c r="AU1271" s="36">
        <v>1</v>
      </c>
    </row>
    <row r="1272" spans="1:47">
      <c r="A1272" s="49">
        <v>41914.791666666664</v>
      </c>
      <c r="B1272" s="36" t="s">
        <v>112</v>
      </c>
      <c r="C1272" s="36" t="s">
        <v>117</v>
      </c>
      <c r="D1272" s="36" t="s">
        <v>1510</v>
      </c>
      <c r="E1272" s="36" t="s">
        <v>118</v>
      </c>
      <c r="F1272" s="36" t="s">
        <v>1511</v>
      </c>
      <c r="G1272" s="36">
        <v>2</v>
      </c>
      <c r="H1272" s="36">
        <v>32</v>
      </c>
      <c r="I1272" s="36">
        <v>10</v>
      </c>
      <c r="J1272" s="36">
        <v>5.0839999999999996</v>
      </c>
      <c r="K1272" s="36">
        <v>3318</v>
      </c>
      <c r="L1272" s="36">
        <v>0</v>
      </c>
      <c r="M1272" s="36">
        <v>0</v>
      </c>
      <c r="N1272" s="36">
        <v>3265</v>
      </c>
      <c r="O1272" s="36">
        <v>0</v>
      </c>
      <c r="P1272" s="36">
        <v>0</v>
      </c>
      <c r="Q1272" s="36">
        <v>1133</v>
      </c>
      <c r="R1272" s="36">
        <v>1055</v>
      </c>
      <c r="S1272" s="36">
        <v>78</v>
      </c>
      <c r="T1272" s="36">
        <v>6.88</v>
      </c>
      <c r="U1272" s="36">
        <v>8.2200000000000006</v>
      </c>
      <c r="V1272" s="36">
        <v>93.12</v>
      </c>
      <c r="W1272" s="36">
        <v>93.12</v>
      </c>
      <c r="X1272" s="36">
        <v>0</v>
      </c>
      <c r="Y1272" s="36">
        <v>0</v>
      </c>
      <c r="Z1272" s="36">
        <v>697</v>
      </c>
      <c r="AA1272" s="36">
        <v>685</v>
      </c>
      <c r="AB1272" s="36">
        <v>98.28</v>
      </c>
      <c r="AC1272" s="36">
        <v>632</v>
      </c>
      <c r="AD1272" s="36">
        <v>623</v>
      </c>
      <c r="AE1272" s="36">
        <v>98.58</v>
      </c>
      <c r="AF1272" s="36">
        <v>14.6525</v>
      </c>
      <c r="AG1272" s="36">
        <v>14.6525</v>
      </c>
      <c r="AH1272" s="36">
        <v>288.20999999999998</v>
      </c>
      <c r="AI1272" s="36">
        <v>100</v>
      </c>
      <c r="AJ1272" s="46">
        <f t="shared" ca="1" si="20"/>
        <v>2</v>
      </c>
      <c r="AK1272" s="47">
        <v>0</v>
      </c>
      <c r="AL1272" s="48">
        <v>77.950399999999945</v>
      </c>
      <c r="AM1272" s="1">
        <v>0</v>
      </c>
      <c r="AN1272" s="1">
        <v>1</v>
      </c>
      <c r="AO1272" s="1">
        <v>2</v>
      </c>
      <c r="AP1272" s="1">
        <v>0</v>
      </c>
      <c r="AQ1272" s="1">
        <v>2</v>
      </c>
      <c r="AR1272" s="36">
        <v>0</v>
      </c>
      <c r="AS1272" s="36">
        <v>1</v>
      </c>
      <c r="AT1272" s="36">
        <v>0</v>
      </c>
      <c r="AU1272" s="36">
        <v>2</v>
      </c>
    </row>
    <row r="1273" spans="1:47">
      <c r="A1273" s="49">
        <v>41914.791666666664</v>
      </c>
      <c r="B1273" s="36" t="s">
        <v>112</v>
      </c>
      <c r="C1273" s="36" t="s">
        <v>117</v>
      </c>
      <c r="D1273" s="36" t="s">
        <v>228</v>
      </c>
      <c r="E1273" s="36" t="s">
        <v>118</v>
      </c>
      <c r="F1273" s="36" t="s">
        <v>229</v>
      </c>
      <c r="G1273" s="36">
        <v>3</v>
      </c>
      <c r="H1273" s="36">
        <v>24</v>
      </c>
      <c r="I1273" s="36">
        <v>19</v>
      </c>
      <c r="J1273" s="36">
        <v>12.33</v>
      </c>
      <c r="K1273" s="36">
        <v>5780</v>
      </c>
      <c r="L1273" s="36">
        <v>4</v>
      </c>
      <c r="M1273" s="36">
        <v>7.0000000000000007E-2</v>
      </c>
      <c r="N1273" s="36">
        <v>5593</v>
      </c>
      <c r="O1273" s="36">
        <v>0</v>
      </c>
      <c r="P1273" s="36">
        <v>0</v>
      </c>
      <c r="Q1273" s="36">
        <v>2347</v>
      </c>
      <c r="R1273" s="36">
        <v>2269</v>
      </c>
      <c r="S1273" s="36">
        <v>65</v>
      </c>
      <c r="T1273" s="36">
        <v>2.77</v>
      </c>
      <c r="U1273" s="36">
        <v>4.12</v>
      </c>
      <c r="V1273" s="36">
        <v>96.68</v>
      </c>
      <c r="W1273" s="36">
        <v>96.68</v>
      </c>
      <c r="X1273" s="36">
        <v>9</v>
      </c>
      <c r="Y1273" s="36">
        <v>0.4</v>
      </c>
      <c r="Z1273" s="36">
        <v>847</v>
      </c>
      <c r="AA1273" s="36">
        <v>829</v>
      </c>
      <c r="AB1273" s="36">
        <v>97.87</v>
      </c>
      <c r="AC1273" s="36">
        <v>754</v>
      </c>
      <c r="AD1273" s="36">
        <v>748</v>
      </c>
      <c r="AE1273" s="36">
        <v>99.2</v>
      </c>
      <c r="AF1273" s="36">
        <v>28.24</v>
      </c>
      <c r="AG1273" s="36">
        <v>25.512499999999999</v>
      </c>
      <c r="AH1273" s="36">
        <v>229.03</v>
      </c>
      <c r="AI1273" s="36">
        <v>90.341719999999995</v>
      </c>
      <c r="AJ1273" s="46">
        <f t="shared" ca="1" si="20"/>
        <v>2</v>
      </c>
      <c r="AK1273" s="47">
        <v>0.41133455210237657</v>
      </c>
      <c r="AL1273" s="48">
        <v>77.92039999999983</v>
      </c>
      <c r="AM1273" s="1">
        <v>0</v>
      </c>
      <c r="AN1273" s="1">
        <v>0</v>
      </c>
      <c r="AO1273" s="1">
        <v>1</v>
      </c>
      <c r="AP1273" s="1">
        <v>0</v>
      </c>
      <c r="AQ1273" s="1">
        <v>2</v>
      </c>
      <c r="AR1273" s="36">
        <v>0</v>
      </c>
      <c r="AS1273" s="36">
        <v>1</v>
      </c>
      <c r="AT1273" s="36">
        <v>0</v>
      </c>
      <c r="AU1273" s="36">
        <v>5</v>
      </c>
    </row>
    <row r="1274" spans="1:47">
      <c r="A1274" s="49">
        <v>41914.75</v>
      </c>
      <c r="B1274" s="36" t="s">
        <v>112</v>
      </c>
      <c r="C1274" s="36" t="s">
        <v>117</v>
      </c>
      <c r="D1274" s="36" t="s">
        <v>969</v>
      </c>
      <c r="E1274" s="36" t="s">
        <v>118</v>
      </c>
      <c r="F1274" s="36" t="s">
        <v>970</v>
      </c>
      <c r="G1274" s="36">
        <v>2</v>
      </c>
      <c r="H1274" s="36">
        <v>32</v>
      </c>
      <c r="I1274" s="36">
        <v>10</v>
      </c>
      <c r="J1274" s="36">
        <v>5.0839999999999996</v>
      </c>
      <c r="K1274" s="36">
        <v>3021</v>
      </c>
      <c r="L1274" s="36">
        <v>0</v>
      </c>
      <c r="M1274" s="36">
        <v>0</v>
      </c>
      <c r="N1274" s="36">
        <v>2688</v>
      </c>
      <c r="O1274" s="36">
        <v>0</v>
      </c>
      <c r="P1274" s="36">
        <v>0</v>
      </c>
      <c r="Q1274" s="36">
        <v>731</v>
      </c>
      <c r="R1274" s="36">
        <v>709</v>
      </c>
      <c r="S1274" s="36">
        <v>10</v>
      </c>
      <c r="T1274" s="36">
        <v>1.37</v>
      </c>
      <c r="U1274" s="36">
        <v>13.27</v>
      </c>
      <c r="V1274" s="36">
        <v>96.99</v>
      </c>
      <c r="W1274" s="36">
        <v>96.99</v>
      </c>
      <c r="X1274" s="36">
        <v>1</v>
      </c>
      <c r="Y1274" s="36">
        <v>0.14000000000000001</v>
      </c>
      <c r="Z1274" s="36">
        <v>6</v>
      </c>
      <c r="AA1274" s="36">
        <v>6</v>
      </c>
      <c r="AB1274" s="36">
        <v>100</v>
      </c>
      <c r="AC1274" s="36">
        <v>6</v>
      </c>
      <c r="AD1274" s="36">
        <v>6</v>
      </c>
      <c r="AE1274" s="36">
        <v>100</v>
      </c>
      <c r="AF1274" s="36">
        <v>11.7858</v>
      </c>
      <c r="AG1274" s="36">
        <v>11.7858</v>
      </c>
      <c r="AH1274" s="36">
        <v>231.82</v>
      </c>
      <c r="AI1274" s="36">
        <v>100</v>
      </c>
      <c r="AJ1274" s="46">
        <f t="shared" ca="1" si="20"/>
        <v>2</v>
      </c>
      <c r="AK1274" s="47">
        <v>0.14104372355430184</v>
      </c>
      <c r="AL1274" s="48">
        <v>22.003100000000035</v>
      </c>
      <c r="AM1274" s="1">
        <v>0</v>
      </c>
      <c r="AN1274" s="1">
        <v>0</v>
      </c>
      <c r="AO1274" s="1">
        <v>1</v>
      </c>
      <c r="AP1274" s="1">
        <v>0</v>
      </c>
      <c r="AQ1274" s="1">
        <v>1</v>
      </c>
      <c r="AR1274" s="36">
        <v>0</v>
      </c>
      <c r="AS1274" s="36">
        <v>1</v>
      </c>
      <c r="AT1274" s="36">
        <v>0</v>
      </c>
      <c r="AU1274" s="36">
        <v>5</v>
      </c>
    </row>
    <row r="1275" spans="1:47">
      <c r="A1275" s="49">
        <v>41914.791666666664</v>
      </c>
      <c r="B1275" s="36" t="s">
        <v>112</v>
      </c>
      <c r="C1275" s="36" t="s">
        <v>117</v>
      </c>
      <c r="D1275" s="36" t="s">
        <v>607</v>
      </c>
      <c r="E1275" s="36" t="s">
        <v>118</v>
      </c>
      <c r="F1275" s="36" t="s">
        <v>608</v>
      </c>
      <c r="G1275" s="36">
        <v>3</v>
      </c>
      <c r="H1275" s="36">
        <v>48</v>
      </c>
      <c r="I1275" s="36">
        <v>16</v>
      </c>
      <c r="J1275" s="36">
        <v>9.8279999999999994</v>
      </c>
      <c r="K1275" s="36">
        <v>1345</v>
      </c>
      <c r="L1275" s="36">
        <v>0</v>
      </c>
      <c r="M1275" s="36">
        <v>0</v>
      </c>
      <c r="N1275" s="36">
        <v>1150</v>
      </c>
      <c r="O1275" s="36">
        <v>0</v>
      </c>
      <c r="P1275" s="36">
        <v>0</v>
      </c>
      <c r="Q1275" s="36">
        <v>468</v>
      </c>
      <c r="R1275" s="36">
        <v>455</v>
      </c>
      <c r="S1275" s="36">
        <v>0</v>
      </c>
      <c r="T1275" s="36">
        <v>0</v>
      </c>
      <c r="U1275" s="36">
        <v>20.77</v>
      </c>
      <c r="V1275" s="36">
        <v>97.22</v>
      </c>
      <c r="W1275" s="36">
        <v>97.22</v>
      </c>
      <c r="X1275" s="36">
        <v>0</v>
      </c>
      <c r="Y1275" s="36">
        <v>0</v>
      </c>
      <c r="Z1275" s="36">
        <v>21</v>
      </c>
      <c r="AA1275" s="36">
        <v>21</v>
      </c>
      <c r="AB1275" s="36">
        <v>100</v>
      </c>
      <c r="AC1275" s="36">
        <v>25</v>
      </c>
      <c r="AD1275" s="36">
        <v>23</v>
      </c>
      <c r="AE1275" s="36">
        <v>92</v>
      </c>
      <c r="AF1275" s="36">
        <v>4.5122</v>
      </c>
      <c r="AG1275" s="36">
        <v>4.2042000000000002</v>
      </c>
      <c r="AH1275" s="36">
        <v>45.91</v>
      </c>
      <c r="AI1275" s="36">
        <v>93.174059999999997</v>
      </c>
      <c r="AJ1275" s="46">
        <f t="shared" ca="1" si="20"/>
        <v>2</v>
      </c>
      <c r="AK1275" s="47">
        <v>0</v>
      </c>
      <c r="AL1275" s="48">
        <v>13.010400000000004</v>
      </c>
      <c r="AM1275" s="1">
        <v>0</v>
      </c>
      <c r="AN1275" s="1">
        <v>0</v>
      </c>
      <c r="AO1275" s="1">
        <v>1</v>
      </c>
      <c r="AP1275" s="1">
        <v>0</v>
      </c>
      <c r="AQ1275" s="1">
        <v>0</v>
      </c>
      <c r="AR1275" s="36">
        <v>0</v>
      </c>
      <c r="AS1275" s="36">
        <v>1</v>
      </c>
      <c r="AT1275" s="36">
        <v>0</v>
      </c>
      <c r="AU1275" s="36">
        <v>4</v>
      </c>
    </row>
    <row r="1276" spans="1:47">
      <c r="A1276" s="49">
        <v>41914.791666666664</v>
      </c>
      <c r="B1276" s="36" t="s">
        <v>112</v>
      </c>
      <c r="C1276" s="36" t="s">
        <v>23</v>
      </c>
      <c r="D1276" s="36" t="s">
        <v>425</v>
      </c>
      <c r="E1276" s="36" t="s">
        <v>116</v>
      </c>
      <c r="F1276" s="36" t="s">
        <v>426</v>
      </c>
      <c r="G1276" s="36">
        <v>2</v>
      </c>
      <c r="H1276" s="36">
        <v>32</v>
      </c>
      <c r="I1276" s="36">
        <v>10</v>
      </c>
      <c r="J1276" s="36">
        <v>5.0839999999999996</v>
      </c>
      <c r="K1276" s="36">
        <v>2640</v>
      </c>
      <c r="L1276" s="36">
        <v>0</v>
      </c>
      <c r="M1276" s="36">
        <v>0</v>
      </c>
      <c r="N1276" s="36">
        <v>2326</v>
      </c>
      <c r="O1276" s="36">
        <v>0</v>
      </c>
      <c r="P1276" s="36">
        <v>0</v>
      </c>
      <c r="Q1276" s="36">
        <v>633</v>
      </c>
      <c r="R1276" s="36">
        <v>615</v>
      </c>
      <c r="S1276" s="36">
        <v>0</v>
      </c>
      <c r="T1276" s="36">
        <v>0</v>
      </c>
      <c r="U1276" s="36">
        <v>15.35</v>
      </c>
      <c r="V1276" s="36">
        <v>97.16</v>
      </c>
      <c r="W1276" s="36">
        <v>97.16</v>
      </c>
      <c r="X1276" s="36">
        <v>1</v>
      </c>
      <c r="Y1276" s="36">
        <v>0.16</v>
      </c>
      <c r="Z1276" s="36">
        <v>231</v>
      </c>
      <c r="AA1276" s="36">
        <v>181</v>
      </c>
      <c r="AB1276" s="36">
        <v>78.349999999999994</v>
      </c>
      <c r="AC1276" s="36">
        <v>184</v>
      </c>
      <c r="AD1276" s="36">
        <v>166</v>
      </c>
      <c r="AE1276" s="36">
        <v>90.22</v>
      </c>
      <c r="AF1276" s="36">
        <v>7.6418999999999997</v>
      </c>
      <c r="AG1276" s="36">
        <v>7.6303000000000001</v>
      </c>
      <c r="AH1276" s="36">
        <v>150.31</v>
      </c>
      <c r="AI1276" s="36">
        <v>99.848209999999995</v>
      </c>
      <c r="AJ1276" s="46">
        <f t="shared" ca="1" si="20"/>
        <v>2</v>
      </c>
      <c r="AK1276" s="47">
        <v>0.16666666666666669</v>
      </c>
      <c r="AL1276" s="48">
        <v>17.977200000000021</v>
      </c>
      <c r="AM1276" s="1">
        <v>0</v>
      </c>
      <c r="AN1276" s="1">
        <v>0</v>
      </c>
      <c r="AO1276" s="1">
        <v>1</v>
      </c>
      <c r="AP1276" s="1">
        <v>0</v>
      </c>
      <c r="AQ1276" s="1">
        <v>0</v>
      </c>
      <c r="AR1276" s="36">
        <v>0</v>
      </c>
      <c r="AS1276" s="36">
        <v>1</v>
      </c>
      <c r="AT1276" s="36">
        <v>0</v>
      </c>
      <c r="AU1276" s="36">
        <v>2</v>
      </c>
    </row>
    <row r="1277" spans="1:47">
      <c r="A1277" s="49">
        <v>41914.791666666664</v>
      </c>
      <c r="B1277" s="36" t="s">
        <v>112</v>
      </c>
      <c r="C1277" s="36" t="s">
        <v>23</v>
      </c>
      <c r="D1277" s="36" t="s">
        <v>1637</v>
      </c>
      <c r="E1277" s="36" t="s">
        <v>115</v>
      </c>
      <c r="F1277" s="36" t="s">
        <v>1638</v>
      </c>
      <c r="G1277" s="36">
        <v>2</v>
      </c>
      <c r="H1277" s="36">
        <v>24</v>
      </c>
      <c r="I1277" s="36">
        <v>11</v>
      </c>
      <c r="J1277" s="36">
        <v>5.8419999999999996</v>
      </c>
      <c r="K1277" s="36">
        <v>1277</v>
      </c>
      <c r="L1277" s="36">
        <v>0</v>
      </c>
      <c r="M1277" s="36">
        <v>0</v>
      </c>
      <c r="N1277" s="36">
        <v>1219</v>
      </c>
      <c r="O1277" s="36">
        <v>0</v>
      </c>
      <c r="P1277" s="36">
        <v>0</v>
      </c>
      <c r="Q1277" s="36">
        <v>515</v>
      </c>
      <c r="R1277" s="36">
        <v>504</v>
      </c>
      <c r="S1277" s="36">
        <v>0</v>
      </c>
      <c r="T1277" s="36">
        <v>0</v>
      </c>
      <c r="U1277" s="36">
        <v>19</v>
      </c>
      <c r="V1277" s="36">
        <v>97.86</v>
      </c>
      <c r="W1277" s="36">
        <v>97.86</v>
      </c>
      <c r="X1277" s="36">
        <v>2</v>
      </c>
      <c r="Y1277" s="36">
        <v>0.4</v>
      </c>
      <c r="Z1277" s="36">
        <v>31</v>
      </c>
      <c r="AA1277" s="36">
        <v>31</v>
      </c>
      <c r="AB1277" s="36">
        <v>100</v>
      </c>
      <c r="AC1277" s="36">
        <v>32</v>
      </c>
      <c r="AD1277" s="36">
        <v>29</v>
      </c>
      <c r="AE1277" s="36">
        <v>90.62</v>
      </c>
      <c r="AF1277" s="36">
        <v>5.7378</v>
      </c>
      <c r="AG1277" s="36">
        <v>5.4869000000000003</v>
      </c>
      <c r="AH1277" s="36">
        <v>98.22</v>
      </c>
      <c r="AI1277" s="36">
        <v>95.62724</v>
      </c>
      <c r="AJ1277" s="46">
        <f t="shared" ca="1" si="20"/>
        <v>2</v>
      </c>
      <c r="AK1277" s="47">
        <v>0.39840637450199201</v>
      </c>
      <c r="AL1277" s="48">
        <v>11.021000000000004</v>
      </c>
      <c r="AM1277" s="1">
        <v>0</v>
      </c>
      <c r="AN1277" s="1">
        <v>0</v>
      </c>
      <c r="AO1277" s="1">
        <v>1</v>
      </c>
      <c r="AP1277" s="1">
        <v>0</v>
      </c>
      <c r="AQ1277" s="1">
        <v>0</v>
      </c>
      <c r="AR1277" s="36">
        <v>0</v>
      </c>
      <c r="AS1277" s="36">
        <v>1</v>
      </c>
      <c r="AT1277" s="36">
        <v>0</v>
      </c>
      <c r="AU1277" s="36">
        <v>1</v>
      </c>
    </row>
    <row r="1278" spans="1:47">
      <c r="A1278" s="49">
        <v>41914.75</v>
      </c>
      <c r="B1278" s="36" t="s">
        <v>112</v>
      </c>
      <c r="C1278" s="36" t="s">
        <v>113</v>
      </c>
      <c r="D1278" s="36" t="s">
        <v>222</v>
      </c>
      <c r="E1278" s="36" t="s">
        <v>116</v>
      </c>
      <c r="F1278" s="36" t="s">
        <v>828</v>
      </c>
      <c r="G1278" s="36">
        <v>6</v>
      </c>
      <c r="H1278" s="36">
        <v>96</v>
      </c>
      <c r="I1278" s="36">
        <v>34</v>
      </c>
      <c r="J1278" s="36">
        <v>25.53</v>
      </c>
      <c r="K1278" s="36">
        <v>3144</v>
      </c>
      <c r="L1278" s="36">
        <v>0</v>
      </c>
      <c r="M1278" s="36">
        <v>0</v>
      </c>
      <c r="N1278" s="36">
        <v>2955</v>
      </c>
      <c r="O1278" s="36">
        <v>0</v>
      </c>
      <c r="P1278" s="36">
        <v>0</v>
      </c>
      <c r="Q1278" s="36">
        <v>1415</v>
      </c>
      <c r="R1278" s="36">
        <v>1363</v>
      </c>
      <c r="S1278" s="36">
        <v>0</v>
      </c>
      <c r="T1278" s="36">
        <v>0</v>
      </c>
      <c r="U1278" s="36">
        <v>6.81</v>
      </c>
      <c r="V1278" s="36">
        <v>96.33</v>
      </c>
      <c r="W1278" s="36">
        <v>96.33</v>
      </c>
      <c r="X1278" s="36">
        <v>12</v>
      </c>
      <c r="Y1278" s="36">
        <v>0.88</v>
      </c>
      <c r="Z1278" s="36">
        <v>348</v>
      </c>
      <c r="AA1278" s="36">
        <v>344</v>
      </c>
      <c r="AB1278" s="36">
        <v>98.85</v>
      </c>
      <c r="AC1278" s="36">
        <v>450</v>
      </c>
      <c r="AD1278" s="36">
        <v>341</v>
      </c>
      <c r="AE1278" s="36">
        <v>75.78</v>
      </c>
      <c r="AF1278" s="36">
        <v>27.269400000000001</v>
      </c>
      <c r="AG1278" s="36">
        <v>23.909199999999998</v>
      </c>
      <c r="AH1278" s="36">
        <v>106.81</v>
      </c>
      <c r="AI1278" s="36">
        <v>87.677760000000006</v>
      </c>
      <c r="AJ1278" s="46">
        <f t="shared" ca="1" si="20"/>
        <v>2</v>
      </c>
      <c r="AK1278" s="47">
        <v>0.88235294117647056</v>
      </c>
      <c r="AL1278" s="48">
        <v>51.930500000000023</v>
      </c>
      <c r="AM1278" s="1">
        <v>0</v>
      </c>
      <c r="AN1278" s="1">
        <v>0</v>
      </c>
      <c r="AO1278" s="1">
        <v>1</v>
      </c>
      <c r="AP1278" s="1">
        <v>0</v>
      </c>
      <c r="AQ1278" s="1">
        <v>0</v>
      </c>
      <c r="AR1278" s="36">
        <v>0</v>
      </c>
      <c r="AS1278" s="36">
        <v>1</v>
      </c>
      <c r="AT1278" s="36">
        <v>0</v>
      </c>
      <c r="AU1278" s="36">
        <v>1</v>
      </c>
    </row>
    <row r="1279" spans="1:47">
      <c r="A1279" s="49">
        <v>41914.75</v>
      </c>
      <c r="B1279" s="36" t="s">
        <v>112</v>
      </c>
      <c r="C1279" s="36" t="s">
        <v>113</v>
      </c>
      <c r="D1279" s="36" t="s">
        <v>580</v>
      </c>
      <c r="E1279" s="36" t="s">
        <v>116</v>
      </c>
      <c r="F1279" s="36" t="s">
        <v>581</v>
      </c>
      <c r="G1279" s="36">
        <v>2</v>
      </c>
      <c r="H1279" s="36">
        <v>32</v>
      </c>
      <c r="I1279" s="36">
        <v>10</v>
      </c>
      <c r="J1279" s="36">
        <v>5.0839999999999996</v>
      </c>
      <c r="K1279" s="36">
        <v>2287</v>
      </c>
      <c r="L1279" s="36">
        <v>0</v>
      </c>
      <c r="M1279" s="36">
        <v>0</v>
      </c>
      <c r="N1279" s="36">
        <v>1872</v>
      </c>
      <c r="O1279" s="36">
        <v>1</v>
      </c>
      <c r="P1279" s="36">
        <v>0.05</v>
      </c>
      <c r="Q1279" s="36">
        <v>460</v>
      </c>
      <c r="R1279" s="36">
        <v>451</v>
      </c>
      <c r="S1279" s="36">
        <v>0</v>
      </c>
      <c r="T1279" s="36">
        <v>0</v>
      </c>
      <c r="U1279" s="36">
        <v>21.31</v>
      </c>
      <c r="V1279" s="36">
        <v>97.99</v>
      </c>
      <c r="W1279" s="36">
        <v>98.04</v>
      </c>
      <c r="X1279" s="36">
        <v>0</v>
      </c>
      <c r="Y1279" s="36">
        <v>0</v>
      </c>
      <c r="Z1279" s="36">
        <v>43</v>
      </c>
      <c r="AA1279" s="36">
        <v>42</v>
      </c>
      <c r="AB1279" s="36">
        <v>97.67</v>
      </c>
      <c r="AC1279" s="36">
        <v>57</v>
      </c>
      <c r="AD1279" s="36">
        <v>50</v>
      </c>
      <c r="AE1279" s="36">
        <v>87.72</v>
      </c>
      <c r="AF1279" s="36">
        <v>5.0697000000000001</v>
      </c>
      <c r="AG1279" s="36">
        <v>4.6044</v>
      </c>
      <c r="AH1279" s="36">
        <v>99.72</v>
      </c>
      <c r="AI1279" s="36">
        <v>90.821950000000001</v>
      </c>
      <c r="AJ1279" s="46">
        <f t="shared" ca="1" si="20"/>
        <v>2</v>
      </c>
      <c r="AK1279" s="47">
        <v>0</v>
      </c>
      <c r="AL1279" s="48">
        <v>9.2460000000000235</v>
      </c>
      <c r="AM1279" s="1">
        <v>0</v>
      </c>
      <c r="AN1279" s="1">
        <v>0</v>
      </c>
      <c r="AO1279" s="1">
        <v>1</v>
      </c>
      <c r="AP1279" s="1">
        <v>0</v>
      </c>
      <c r="AQ1279" s="1">
        <v>0</v>
      </c>
      <c r="AR1279" s="36">
        <v>0</v>
      </c>
      <c r="AS1279" s="36">
        <v>1</v>
      </c>
      <c r="AT1279" s="36">
        <v>0</v>
      </c>
      <c r="AU1279" s="36">
        <v>3</v>
      </c>
    </row>
    <row r="1280" spans="1:47">
      <c r="A1280" s="49">
        <v>41914.75</v>
      </c>
      <c r="B1280" s="36" t="s">
        <v>112</v>
      </c>
      <c r="C1280" s="36" t="s">
        <v>113</v>
      </c>
      <c r="D1280" s="36" t="s">
        <v>210</v>
      </c>
      <c r="E1280" s="36" t="s">
        <v>116</v>
      </c>
      <c r="F1280" s="36" t="s">
        <v>211</v>
      </c>
      <c r="G1280" s="36">
        <v>2</v>
      </c>
      <c r="H1280" s="36">
        <v>32</v>
      </c>
      <c r="I1280" s="36">
        <v>10</v>
      </c>
      <c r="J1280" s="36">
        <v>5.0839999999999996</v>
      </c>
      <c r="K1280" s="36">
        <v>1287</v>
      </c>
      <c r="L1280" s="36">
        <v>0</v>
      </c>
      <c r="M1280" s="36">
        <v>0</v>
      </c>
      <c r="N1280" s="36">
        <v>1252</v>
      </c>
      <c r="O1280" s="36">
        <v>0</v>
      </c>
      <c r="P1280" s="36">
        <v>0</v>
      </c>
      <c r="Q1280" s="36">
        <v>260</v>
      </c>
      <c r="R1280" s="36">
        <v>231</v>
      </c>
      <c r="S1280" s="36">
        <v>0</v>
      </c>
      <c r="T1280" s="36">
        <v>0</v>
      </c>
      <c r="U1280" s="36">
        <v>34.17</v>
      </c>
      <c r="V1280" s="36">
        <v>88.85</v>
      </c>
      <c r="W1280" s="36">
        <v>88.85</v>
      </c>
      <c r="X1280" s="36">
        <v>4</v>
      </c>
      <c r="Y1280" s="36">
        <v>1.73</v>
      </c>
      <c r="Z1280" s="36">
        <v>157</v>
      </c>
      <c r="AA1280" s="36">
        <v>156</v>
      </c>
      <c r="AB1280" s="36">
        <v>99.36</v>
      </c>
      <c r="AC1280" s="36">
        <v>313</v>
      </c>
      <c r="AD1280" s="36">
        <v>170</v>
      </c>
      <c r="AE1280" s="36">
        <v>54.31</v>
      </c>
      <c r="AF1280" s="36">
        <v>3.7944</v>
      </c>
      <c r="AG1280" s="36">
        <v>0.45779999999999998</v>
      </c>
      <c r="AH1280" s="36">
        <v>74.63</v>
      </c>
      <c r="AI1280" s="36">
        <v>12.065149999999999</v>
      </c>
      <c r="AJ1280" s="46">
        <f t="shared" ca="1" si="20"/>
        <v>2</v>
      </c>
      <c r="AK1280" s="47">
        <v>1.6326530612244898</v>
      </c>
      <c r="AL1280" s="48">
        <v>28.990000000000013</v>
      </c>
      <c r="AM1280" s="1">
        <v>0</v>
      </c>
      <c r="AN1280" s="1">
        <v>1</v>
      </c>
      <c r="AO1280" s="1">
        <v>2</v>
      </c>
      <c r="AP1280" s="1">
        <v>0</v>
      </c>
      <c r="AQ1280" s="1">
        <v>7</v>
      </c>
      <c r="AR1280" s="36">
        <v>0</v>
      </c>
      <c r="AS1280" s="36">
        <v>1</v>
      </c>
      <c r="AT1280" s="36">
        <v>4</v>
      </c>
      <c r="AU1280" s="36">
        <v>7</v>
      </c>
    </row>
    <row r="1281" spans="1:47">
      <c r="A1281" s="49">
        <v>41914.833333333336</v>
      </c>
      <c r="B1281" s="36" t="s">
        <v>112</v>
      </c>
      <c r="C1281" s="36" t="s">
        <v>117</v>
      </c>
      <c r="D1281" s="36" t="s">
        <v>1639</v>
      </c>
      <c r="E1281" s="36" t="s">
        <v>118</v>
      </c>
      <c r="F1281" s="36" t="s">
        <v>1640</v>
      </c>
      <c r="G1281" s="36">
        <v>4</v>
      </c>
      <c r="H1281" s="36">
        <v>48</v>
      </c>
      <c r="I1281" s="36">
        <v>24</v>
      </c>
      <c r="J1281" s="36">
        <v>16.63</v>
      </c>
      <c r="K1281" s="36">
        <v>925</v>
      </c>
      <c r="L1281" s="36">
        <v>1</v>
      </c>
      <c r="M1281" s="36">
        <v>0.11</v>
      </c>
      <c r="N1281" s="36">
        <v>876</v>
      </c>
      <c r="O1281" s="36">
        <v>0</v>
      </c>
      <c r="P1281" s="36">
        <v>0</v>
      </c>
      <c r="Q1281" s="36">
        <v>146</v>
      </c>
      <c r="R1281" s="36">
        <v>146</v>
      </c>
      <c r="S1281" s="36">
        <v>0</v>
      </c>
      <c r="T1281" s="36">
        <v>0</v>
      </c>
      <c r="U1281" s="36">
        <v>68.489999999999995</v>
      </c>
      <c r="V1281" s="36">
        <v>100</v>
      </c>
      <c r="W1281" s="36">
        <v>100</v>
      </c>
      <c r="X1281" s="36">
        <v>13</v>
      </c>
      <c r="Y1281" s="36">
        <v>8.9</v>
      </c>
      <c r="Z1281" s="36">
        <v>83</v>
      </c>
      <c r="AA1281" s="36">
        <v>78</v>
      </c>
      <c r="AB1281" s="36">
        <v>93.98</v>
      </c>
      <c r="AC1281" s="36">
        <v>83</v>
      </c>
      <c r="AD1281" s="36">
        <v>82</v>
      </c>
      <c r="AE1281" s="36">
        <v>98.8</v>
      </c>
      <c r="AF1281" s="36">
        <v>3.6008</v>
      </c>
      <c r="AG1281" s="36">
        <v>0</v>
      </c>
      <c r="AH1281" s="36">
        <v>21.65</v>
      </c>
      <c r="AI1281" s="36">
        <v>0</v>
      </c>
      <c r="AJ1281" s="46">
        <f t="shared" ca="1" si="20"/>
        <v>2</v>
      </c>
      <c r="AK1281" s="47">
        <v>8.6666666666666679</v>
      </c>
      <c r="AL1281" s="48">
        <v>0</v>
      </c>
      <c r="AM1281" s="1">
        <v>1</v>
      </c>
      <c r="AN1281" s="1">
        <v>0</v>
      </c>
      <c r="AO1281" s="1">
        <v>2</v>
      </c>
      <c r="AP1281" s="1">
        <v>1</v>
      </c>
      <c r="AQ1281" s="1">
        <v>0</v>
      </c>
      <c r="AR1281" s="36">
        <v>1</v>
      </c>
      <c r="AS1281" s="36">
        <v>0</v>
      </c>
      <c r="AT1281" s="36">
        <v>1</v>
      </c>
      <c r="AU1281" s="36">
        <v>0</v>
      </c>
    </row>
    <row r="1282" spans="1:47">
      <c r="A1282" s="49">
        <v>41914.75</v>
      </c>
      <c r="B1282" s="36" t="s">
        <v>112</v>
      </c>
      <c r="C1282" s="36" t="s">
        <v>117</v>
      </c>
      <c r="D1282" s="36" t="s">
        <v>1641</v>
      </c>
      <c r="E1282" s="36" t="s">
        <v>118</v>
      </c>
      <c r="F1282" s="36" t="s">
        <v>1642</v>
      </c>
      <c r="G1282" s="36">
        <v>2</v>
      </c>
      <c r="H1282" s="36">
        <v>32</v>
      </c>
      <c r="I1282" s="36">
        <v>10</v>
      </c>
      <c r="J1282" s="36">
        <v>5.0839999999999996</v>
      </c>
      <c r="K1282" s="36">
        <v>1087</v>
      </c>
      <c r="L1282" s="36">
        <v>0</v>
      </c>
      <c r="M1282" s="36">
        <v>0</v>
      </c>
      <c r="N1282" s="36">
        <v>972</v>
      </c>
      <c r="O1282" s="36">
        <v>0</v>
      </c>
      <c r="P1282" s="36">
        <v>0</v>
      </c>
      <c r="Q1282" s="36">
        <v>368</v>
      </c>
      <c r="R1282" s="36">
        <v>356</v>
      </c>
      <c r="S1282" s="36">
        <v>0</v>
      </c>
      <c r="T1282" s="36">
        <v>0</v>
      </c>
      <c r="U1282" s="36">
        <v>26.29</v>
      </c>
      <c r="V1282" s="36">
        <v>96.74</v>
      </c>
      <c r="W1282" s="36">
        <v>96.74</v>
      </c>
      <c r="X1282" s="36">
        <v>0</v>
      </c>
      <c r="Y1282" s="36">
        <v>0</v>
      </c>
      <c r="Z1282" s="36">
        <v>33</v>
      </c>
      <c r="AA1282" s="36">
        <v>33</v>
      </c>
      <c r="AB1282" s="36">
        <v>100</v>
      </c>
      <c r="AC1282" s="36">
        <v>41</v>
      </c>
      <c r="AD1282" s="36">
        <v>41</v>
      </c>
      <c r="AE1282" s="36">
        <v>100</v>
      </c>
      <c r="AF1282" s="36">
        <v>5.4330999999999996</v>
      </c>
      <c r="AG1282" s="36">
        <v>4.6421999999999999</v>
      </c>
      <c r="AH1282" s="36">
        <v>106.87</v>
      </c>
      <c r="AI1282" s="36">
        <v>85.442930000000004</v>
      </c>
      <c r="AJ1282" s="46">
        <f t="shared" ref="AJ1282:AJ1345" ca="1" si="21">DAY(TODAY()-DAY(A1282))</f>
        <v>2</v>
      </c>
      <c r="AK1282" s="47">
        <v>0</v>
      </c>
      <c r="AL1282" s="48">
        <v>11.996800000000018</v>
      </c>
      <c r="AM1282" s="1">
        <v>0</v>
      </c>
      <c r="AN1282" s="1">
        <v>0</v>
      </c>
      <c r="AO1282" s="1">
        <v>1</v>
      </c>
      <c r="AP1282" s="1">
        <v>0</v>
      </c>
      <c r="AQ1282" s="1">
        <v>0</v>
      </c>
      <c r="AR1282" s="36">
        <v>0</v>
      </c>
      <c r="AS1282" s="36">
        <v>1</v>
      </c>
      <c r="AT1282" s="36">
        <v>0</v>
      </c>
      <c r="AU1282" s="36">
        <v>1</v>
      </c>
    </row>
    <row r="1283" spans="1:47">
      <c r="A1283" s="49">
        <v>41914.75</v>
      </c>
      <c r="B1283" s="36" t="s">
        <v>112</v>
      </c>
      <c r="C1283" s="36" t="s">
        <v>119</v>
      </c>
      <c r="D1283" s="36" t="s">
        <v>1643</v>
      </c>
      <c r="E1283" s="36" t="s">
        <v>120</v>
      </c>
      <c r="F1283" s="36" t="s">
        <v>1644</v>
      </c>
      <c r="G1283" s="36">
        <v>2</v>
      </c>
      <c r="H1283" s="36">
        <v>32</v>
      </c>
      <c r="I1283" s="36">
        <v>10</v>
      </c>
      <c r="J1283" s="36">
        <v>5.0839999999999996</v>
      </c>
      <c r="K1283" s="36">
        <v>1272</v>
      </c>
      <c r="L1283" s="36">
        <v>0</v>
      </c>
      <c r="M1283" s="36">
        <v>0</v>
      </c>
      <c r="N1283" s="36">
        <v>1208</v>
      </c>
      <c r="O1283" s="36">
        <v>0</v>
      </c>
      <c r="P1283" s="36">
        <v>0</v>
      </c>
      <c r="Q1283" s="36">
        <v>448</v>
      </c>
      <c r="R1283" s="36">
        <v>439</v>
      </c>
      <c r="S1283" s="36">
        <v>0</v>
      </c>
      <c r="T1283" s="36">
        <v>0</v>
      </c>
      <c r="U1283" s="36">
        <v>21.87</v>
      </c>
      <c r="V1283" s="36">
        <v>97.99</v>
      </c>
      <c r="W1283" s="36">
        <v>97.99</v>
      </c>
      <c r="X1283" s="36">
        <v>1</v>
      </c>
      <c r="Y1283" s="36">
        <v>0.23</v>
      </c>
      <c r="Z1283" s="36">
        <v>73</v>
      </c>
      <c r="AA1283" s="36">
        <v>72</v>
      </c>
      <c r="AB1283" s="36">
        <v>98.63</v>
      </c>
      <c r="AC1283" s="36">
        <v>60</v>
      </c>
      <c r="AD1283" s="36">
        <v>60</v>
      </c>
      <c r="AE1283" s="36">
        <v>100</v>
      </c>
      <c r="AF1283" s="36">
        <v>5.1992000000000003</v>
      </c>
      <c r="AG1283" s="36">
        <v>4.4633000000000003</v>
      </c>
      <c r="AH1283" s="36">
        <v>102.27</v>
      </c>
      <c r="AI1283" s="36">
        <v>85.8459</v>
      </c>
      <c r="AJ1283" s="46">
        <f t="shared" ca="1" si="21"/>
        <v>2</v>
      </c>
      <c r="AK1283" s="47">
        <v>0.23419203747072601</v>
      </c>
      <c r="AL1283" s="48">
        <v>9.0048000000000226</v>
      </c>
      <c r="AM1283" s="1">
        <v>0</v>
      </c>
      <c r="AN1283" s="1">
        <v>0</v>
      </c>
      <c r="AO1283" s="1">
        <v>1</v>
      </c>
      <c r="AP1283" s="1">
        <v>0</v>
      </c>
      <c r="AQ1283" s="1">
        <v>0</v>
      </c>
      <c r="AR1283" s="36">
        <v>0</v>
      </c>
      <c r="AS1283" s="36">
        <v>1</v>
      </c>
      <c r="AT1283" s="36">
        <v>0</v>
      </c>
      <c r="AU1283" s="36">
        <v>1</v>
      </c>
    </row>
    <row r="1284" spans="1:47">
      <c r="A1284" s="49">
        <v>41914.791666666664</v>
      </c>
      <c r="B1284" s="36" t="s">
        <v>112</v>
      </c>
      <c r="C1284" s="36" t="s">
        <v>23</v>
      </c>
      <c r="D1284" s="36" t="s">
        <v>1645</v>
      </c>
      <c r="E1284" s="36" t="s">
        <v>115</v>
      </c>
      <c r="F1284" s="36" t="s">
        <v>1646</v>
      </c>
      <c r="G1284" s="36">
        <v>2</v>
      </c>
      <c r="H1284" s="36">
        <v>24</v>
      </c>
      <c r="I1284" s="36">
        <v>12</v>
      </c>
      <c r="J1284" s="36">
        <v>6.6150000000000002</v>
      </c>
      <c r="K1284" s="36">
        <v>744</v>
      </c>
      <c r="L1284" s="36">
        <v>0</v>
      </c>
      <c r="M1284" s="36">
        <v>0</v>
      </c>
      <c r="N1284" s="36">
        <v>735</v>
      </c>
      <c r="O1284" s="36">
        <v>0</v>
      </c>
      <c r="P1284" s="36">
        <v>0</v>
      </c>
      <c r="Q1284" s="36">
        <v>231</v>
      </c>
      <c r="R1284" s="36">
        <v>231</v>
      </c>
      <c r="S1284" s="36">
        <v>0</v>
      </c>
      <c r="T1284" s="36">
        <v>0</v>
      </c>
      <c r="U1284" s="36">
        <v>43.29</v>
      </c>
      <c r="V1284" s="36">
        <v>100</v>
      </c>
      <c r="W1284" s="36">
        <v>100</v>
      </c>
      <c r="X1284" s="36">
        <v>6</v>
      </c>
      <c r="Y1284" s="36">
        <v>2.6</v>
      </c>
      <c r="Z1284" s="36">
        <v>46</v>
      </c>
      <c r="AA1284" s="36">
        <v>43</v>
      </c>
      <c r="AB1284" s="36">
        <v>93.48</v>
      </c>
      <c r="AC1284" s="36">
        <v>41</v>
      </c>
      <c r="AD1284" s="36">
        <v>40</v>
      </c>
      <c r="AE1284" s="36">
        <v>97.56</v>
      </c>
      <c r="AF1284" s="36">
        <v>3.2991999999999999</v>
      </c>
      <c r="AG1284" s="36">
        <v>0.33279999999999998</v>
      </c>
      <c r="AH1284" s="36">
        <v>49.87</v>
      </c>
      <c r="AI1284" s="36">
        <v>10.087289999999999</v>
      </c>
      <c r="AJ1284" s="46">
        <f t="shared" ca="1" si="21"/>
        <v>2</v>
      </c>
      <c r="AK1284" s="47">
        <v>2.6315789473684208</v>
      </c>
      <c r="AL1284" s="48">
        <v>0</v>
      </c>
      <c r="AM1284" s="1">
        <v>0</v>
      </c>
      <c r="AN1284" s="1">
        <v>0</v>
      </c>
      <c r="AO1284" s="1">
        <v>1</v>
      </c>
      <c r="AP1284" s="1">
        <v>0</v>
      </c>
      <c r="AQ1284" s="1">
        <v>0</v>
      </c>
      <c r="AR1284" s="36">
        <v>1</v>
      </c>
      <c r="AS1284" s="36">
        <v>0</v>
      </c>
      <c r="AT1284" s="36">
        <v>1</v>
      </c>
      <c r="AU1284" s="36">
        <v>0</v>
      </c>
    </row>
    <row r="1285" spans="1:47">
      <c r="A1285" s="49">
        <v>41914.75</v>
      </c>
      <c r="B1285" s="36" t="s">
        <v>112</v>
      </c>
      <c r="C1285" s="36" t="s">
        <v>113</v>
      </c>
      <c r="D1285" s="36" t="s">
        <v>1387</v>
      </c>
      <c r="E1285" s="36" t="s">
        <v>116</v>
      </c>
      <c r="F1285" s="36" t="s">
        <v>1647</v>
      </c>
      <c r="G1285" s="36">
        <v>3</v>
      </c>
      <c r="H1285" s="36">
        <v>48</v>
      </c>
      <c r="I1285" s="36">
        <v>16</v>
      </c>
      <c r="J1285" s="36">
        <v>9.8279999999999994</v>
      </c>
      <c r="K1285" s="36">
        <v>3178</v>
      </c>
      <c r="L1285" s="36">
        <v>0</v>
      </c>
      <c r="M1285" s="36">
        <v>0</v>
      </c>
      <c r="N1285" s="36">
        <v>2928</v>
      </c>
      <c r="O1285" s="36">
        <v>0</v>
      </c>
      <c r="P1285" s="36">
        <v>0</v>
      </c>
      <c r="Q1285" s="36">
        <v>645</v>
      </c>
      <c r="R1285" s="36">
        <v>632</v>
      </c>
      <c r="S1285" s="36">
        <v>0</v>
      </c>
      <c r="T1285" s="36">
        <v>0</v>
      </c>
      <c r="U1285" s="36">
        <v>15.19</v>
      </c>
      <c r="V1285" s="36">
        <v>97.98</v>
      </c>
      <c r="W1285" s="36">
        <v>97.98</v>
      </c>
      <c r="X1285" s="36">
        <v>1</v>
      </c>
      <c r="Y1285" s="36">
        <v>0.16</v>
      </c>
      <c r="Z1285" s="36">
        <v>258</v>
      </c>
      <c r="AA1285" s="36">
        <v>256</v>
      </c>
      <c r="AB1285" s="36">
        <v>99.22</v>
      </c>
      <c r="AC1285" s="36">
        <v>229</v>
      </c>
      <c r="AD1285" s="36">
        <v>212</v>
      </c>
      <c r="AE1285" s="36">
        <v>92.58</v>
      </c>
      <c r="AF1285" s="36">
        <v>9.4700000000000006</v>
      </c>
      <c r="AG1285" s="36">
        <v>9.1502999999999997</v>
      </c>
      <c r="AH1285" s="36">
        <v>96.36</v>
      </c>
      <c r="AI1285" s="36">
        <v>96.624080000000006</v>
      </c>
      <c r="AJ1285" s="46">
        <f t="shared" ca="1" si="21"/>
        <v>2</v>
      </c>
      <c r="AK1285" s="47">
        <v>0.17006802721088435</v>
      </c>
      <c r="AL1285" s="48">
        <v>13.028999999999973</v>
      </c>
      <c r="AM1285" s="1">
        <v>0</v>
      </c>
      <c r="AN1285" s="1">
        <v>0</v>
      </c>
      <c r="AO1285" s="1">
        <v>1</v>
      </c>
      <c r="AP1285" s="1">
        <v>0</v>
      </c>
      <c r="AQ1285" s="1">
        <v>0</v>
      </c>
      <c r="AR1285" s="36">
        <v>0</v>
      </c>
      <c r="AS1285" s="36">
        <v>1</v>
      </c>
      <c r="AT1285" s="36">
        <v>0</v>
      </c>
      <c r="AU1285" s="36">
        <v>1</v>
      </c>
    </row>
    <row r="1286" spans="1:47">
      <c r="A1286" s="49">
        <v>41914.791666666664</v>
      </c>
      <c r="B1286" s="36" t="s">
        <v>112</v>
      </c>
      <c r="C1286" s="36" t="s">
        <v>113</v>
      </c>
      <c r="D1286" s="36" t="s">
        <v>1648</v>
      </c>
      <c r="E1286" s="36" t="s">
        <v>116</v>
      </c>
      <c r="F1286" s="36" t="s">
        <v>1649</v>
      </c>
      <c r="G1286" s="36">
        <v>2</v>
      </c>
      <c r="H1286" s="36">
        <v>24</v>
      </c>
      <c r="I1286" s="36">
        <v>12</v>
      </c>
      <c r="J1286" s="36">
        <v>6.6150000000000002</v>
      </c>
      <c r="K1286" s="36">
        <v>1540</v>
      </c>
      <c r="L1286" s="36">
        <v>0</v>
      </c>
      <c r="M1286" s="36">
        <v>0</v>
      </c>
      <c r="N1286" s="36">
        <v>1465</v>
      </c>
      <c r="O1286" s="36">
        <v>0</v>
      </c>
      <c r="P1286" s="36">
        <v>0</v>
      </c>
      <c r="Q1286" s="36">
        <v>533</v>
      </c>
      <c r="R1286" s="36">
        <v>521</v>
      </c>
      <c r="S1286" s="36">
        <v>0</v>
      </c>
      <c r="T1286" s="36">
        <v>0</v>
      </c>
      <c r="U1286" s="36">
        <v>18.34</v>
      </c>
      <c r="V1286" s="36">
        <v>97.75</v>
      </c>
      <c r="W1286" s="36">
        <v>97.75</v>
      </c>
      <c r="X1286" s="36">
        <v>6</v>
      </c>
      <c r="Y1286" s="36">
        <v>1.1499999999999999</v>
      </c>
      <c r="Z1286" s="36">
        <v>94</v>
      </c>
      <c r="AA1286" s="36">
        <v>92</v>
      </c>
      <c r="AB1286" s="36">
        <v>97.87</v>
      </c>
      <c r="AC1286" s="36">
        <v>85</v>
      </c>
      <c r="AD1286" s="36">
        <v>83</v>
      </c>
      <c r="AE1286" s="36">
        <v>97.65</v>
      </c>
      <c r="AF1286" s="36">
        <v>5.8914</v>
      </c>
      <c r="AG1286" s="36">
        <v>5.2691999999999997</v>
      </c>
      <c r="AH1286" s="36">
        <v>89.06</v>
      </c>
      <c r="AI1286" s="36">
        <v>89.438839999999999</v>
      </c>
      <c r="AJ1286" s="46">
        <f t="shared" ca="1" si="21"/>
        <v>2</v>
      </c>
      <c r="AK1286" s="47">
        <v>1.171875</v>
      </c>
      <c r="AL1286" s="48">
        <v>11.9925</v>
      </c>
      <c r="AM1286" s="1">
        <v>0</v>
      </c>
      <c r="AN1286" s="1">
        <v>0</v>
      </c>
      <c r="AO1286" s="1">
        <v>1</v>
      </c>
      <c r="AP1286" s="1">
        <v>0</v>
      </c>
      <c r="AQ1286" s="1">
        <v>0</v>
      </c>
      <c r="AR1286" s="36">
        <v>0</v>
      </c>
      <c r="AS1286" s="36">
        <v>1</v>
      </c>
      <c r="AT1286" s="36">
        <v>0</v>
      </c>
      <c r="AU1286" s="36">
        <v>1</v>
      </c>
    </row>
    <row r="1287" spans="1:47">
      <c r="A1287" s="49">
        <v>41914.708333333336</v>
      </c>
      <c r="B1287" s="36" t="s">
        <v>112</v>
      </c>
      <c r="C1287" s="36" t="s">
        <v>117</v>
      </c>
      <c r="D1287" s="36" t="s">
        <v>1650</v>
      </c>
      <c r="E1287" s="36" t="s">
        <v>118</v>
      </c>
      <c r="F1287" s="36" t="s">
        <v>1651</v>
      </c>
      <c r="G1287" s="36">
        <v>4</v>
      </c>
      <c r="H1287" s="36">
        <v>48</v>
      </c>
      <c r="I1287" s="36">
        <v>24</v>
      </c>
      <c r="J1287" s="36">
        <v>16.63</v>
      </c>
      <c r="K1287" s="36">
        <v>15875</v>
      </c>
      <c r="L1287" s="36">
        <v>0</v>
      </c>
      <c r="M1287" s="36">
        <v>0</v>
      </c>
      <c r="N1287" s="36">
        <v>15796</v>
      </c>
      <c r="O1287" s="36">
        <v>0</v>
      </c>
      <c r="P1287" s="36">
        <v>0</v>
      </c>
      <c r="Q1287" s="36">
        <v>9663</v>
      </c>
      <c r="R1287" s="36">
        <v>4643</v>
      </c>
      <c r="S1287" s="36">
        <v>5019</v>
      </c>
      <c r="T1287" s="36">
        <v>51.95</v>
      </c>
      <c r="U1287" s="36">
        <v>0.5</v>
      </c>
      <c r="V1287" s="36">
        <v>48.05</v>
      </c>
      <c r="W1287" s="36">
        <v>48.05</v>
      </c>
      <c r="X1287" s="36">
        <v>0</v>
      </c>
      <c r="Y1287" s="36">
        <v>0</v>
      </c>
      <c r="Z1287" s="36">
        <v>772</v>
      </c>
      <c r="AA1287" s="36">
        <v>765</v>
      </c>
      <c r="AB1287" s="36">
        <v>99.09</v>
      </c>
      <c r="AC1287" s="36">
        <v>264</v>
      </c>
      <c r="AD1287" s="36">
        <v>254</v>
      </c>
      <c r="AE1287" s="36">
        <v>96.21</v>
      </c>
      <c r="AF1287" s="36">
        <v>46.438600000000001</v>
      </c>
      <c r="AG1287" s="36">
        <v>46.346899999999998</v>
      </c>
      <c r="AH1287" s="36">
        <v>279.25</v>
      </c>
      <c r="AI1287" s="36">
        <v>99.802539999999993</v>
      </c>
      <c r="AJ1287" s="46">
        <f t="shared" ca="1" si="21"/>
        <v>2</v>
      </c>
      <c r="AK1287" s="47">
        <v>0</v>
      </c>
      <c r="AL1287" s="48">
        <v>5019.9285</v>
      </c>
      <c r="AM1287" s="1">
        <v>0</v>
      </c>
      <c r="AN1287" s="1">
        <v>1</v>
      </c>
      <c r="AO1287" s="1">
        <v>2</v>
      </c>
      <c r="AP1287" s="1">
        <v>0</v>
      </c>
      <c r="AQ1287" s="1">
        <v>1</v>
      </c>
      <c r="AR1287" s="36">
        <v>0</v>
      </c>
      <c r="AS1287" s="36">
        <v>1</v>
      </c>
      <c r="AT1287" s="36">
        <v>0</v>
      </c>
      <c r="AU1287" s="36">
        <v>1</v>
      </c>
    </row>
    <row r="1288" spans="1:47">
      <c r="A1288" s="49">
        <v>41914.791666666664</v>
      </c>
      <c r="B1288" s="36" t="s">
        <v>112</v>
      </c>
      <c r="C1288" s="36" t="s">
        <v>117</v>
      </c>
      <c r="D1288" s="36" t="s">
        <v>700</v>
      </c>
      <c r="E1288" s="36" t="s">
        <v>118</v>
      </c>
      <c r="F1288" s="36" t="s">
        <v>1058</v>
      </c>
      <c r="G1288" s="36">
        <v>4</v>
      </c>
      <c r="H1288" s="36">
        <v>48</v>
      </c>
      <c r="I1288" s="36">
        <v>24</v>
      </c>
      <c r="J1288" s="36">
        <v>16.63</v>
      </c>
      <c r="K1288" s="36">
        <v>3522</v>
      </c>
      <c r="L1288" s="36">
        <v>0</v>
      </c>
      <c r="M1288" s="36">
        <v>0</v>
      </c>
      <c r="N1288" s="36">
        <v>3271</v>
      </c>
      <c r="O1288" s="36">
        <v>0</v>
      </c>
      <c r="P1288" s="36">
        <v>0</v>
      </c>
      <c r="Q1288" s="36">
        <v>999</v>
      </c>
      <c r="R1288" s="36">
        <v>997</v>
      </c>
      <c r="S1288" s="36">
        <v>0</v>
      </c>
      <c r="T1288" s="36">
        <v>0</v>
      </c>
      <c r="U1288" s="36">
        <v>9.99</v>
      </c>
      <c r="V1288" s="36">
        <v>99.8</v>
      </c>
      <c r="W1288" s="36">
        <v>99.8</v>
      </c>
      <c r="X1288" s="36">
        <v>27</v>
      </c>
      <c r="Y1288" s="36">
        <v>2.71</v>
      </c>
      <c r="Z1288" s="36">
        <v>143</v>
      </c>
      <c r="AA1288" s="36">
        <v>142</v>
      </c>
      <c r="AB1288" s="36">
        <v>99.3</v>
      </c>
      <c r="AC1288" s="36">
        <v>101</v>
      </c>
      <c r="AD1288" s="36">
        <v>99</v>
      </c>
      <c r="AE1288" s="36">
        <v>98.02</v>
      </c>
      <c r="AF1288" s="36">
        <v>17.625599999999999</v>
      </c>
      <c r="AG1288" s="36">
        <v>13.720800000000001</v>
      </c>
      <c r="AH1288" s="36">
        <v>105.99</v>
      </c>
      <c r="AI1288" s="36">
        <v>77.845860000000002</v>
      </c>
      <c r="AJ1288" s="46">
        <f t="shared" ca="1" si="21"/>
        <v>2</v>
      </c>
      <c r="AK1288" s="47">
        <v>2.8301886792452833</v>
      </c>
      <c r="AL1288" s="48">
        <v>1.9980000000000286</v>
      </c>
      <c r="AM1288" s="1">
        <v>0</v>
      </c>
      <c r="AN1288" s="1">
        <v>0</v>
      </c>
      <c r="AO1288" s="1">
        <v>1</v>
      </c>
      <c r="AP1288" s="1">
        <v>0</v>
      </c>
      <c r="AQ1288" s="1">
        <v>0</v>
      </c>
      <c r="AR1288" s="36">
        <v>1</v>
      </c>
      <c r="AS1288" s="36">
        <v>0</v>
      </c>
      <c r="AT1288" s="36">
        <v>2</v>
      </c>
      <c r="AU1288" s="36">
        <v>0</v>
      </c>
    </row>
    <row r="1289" spans="1:47">
      <c r="A1289" s="49">
        <v>41914.75</v>
      </c>
      <c r="B1289" s="36" t="s">
        <v>112</v>
      </c>
      <c r="C1289" s="36" t="s">
        <v>117</v>
      </c>
      <c r="D1289" s="36" t="s">
        <v>927</v>
      </c>
      <c r="E1289" s="36" t="s">
        <v>118</v>
      </c>
      <c r="F1289" s="36" t="s">
        <v>928</v>
      </c>
      <c r="G1289" s="36">
        <v>2</v>
      </c>
      <c r="H1289" s="36">
        <v>24</v>
      </c>
      <c r="I1289" s="36">
        <v>12</v>
      </c>
      <c r="J1289" s="36">
        <v>6.6150000000000002</v>
      </c>
      <c r="K1289" s="36">
        <v>2715</v>
      </c>
      <c r="L1289" s="36">
        <v>0</v>
      </c>
      <c r="M1289" s="36">
        <v>0</v>
      </c>
      <c r="N1289" s="36">
        <v>2510</v>
      </c>
      <c r="O1289" s="36">
        <v>0</v>
      </c>
      <c r="P1289" s="36">
        <v>0</v>
      </c>
      <c r="Q1289" s="36">
        <v>1229</v>
      </c>
      <c r="R1289" s="36">
        <v>997</v>
      </c>
      <c r="S1289" s="36">
        <v>224</v>
      </c>
      <c r="T1289" s="36">
        <v>18.170000000000002</v>
      </c>
      <c r="U1289" s="36">
        <v>6.6</v>
      </c>
      <c r="V1289" s="36">
        <v>81.12</v>
      </c>
      <c r="W1289" s="36">
        <v>81.12</v>
      </c>
      <c r="X1289" s="36">
        <v>8</v>
      </c>
      <c r="Y1289" s="36">
        <v>0.8</v>
      </c>
      <c r="Z1289" s="36">
        <v>0</v>
      </c>
      <c r="AA1289" s="36">
        <v>0</v>
      </c>
      <c r="AB1289" s="36">
        <v>0</v>
      </c>
      <c r="AC1289" s="36">
        <v>0</v>
      </c>
      <c r="AD1289" s="36">
        <v>0</v>
      </c>
      <c r="AE1289" s="36">
        <v>0</v>
      </c>
      <c r="AF1289" s="36">
        <v>15.0794</v>
      </c>
      <c r="AG1289" s="36">
        <v>10.541700000000001</v>
      </c>
      <c r="AH1289" s="36">
        <v>227.96</v>
      </c>
      <c r="AI1289" s="36">
        <v>69.907960000000003</v>
      </c>
      <c r="AJ1289" s="46">
        <f t="shared" ca="1" si="21"/>
        <v>2</v>
      </c>
      <c r="AK1289" s="47">
        <v>0.80240722166499501</v>
      </c>
      <c r="AL1289" s="48">
        <v>232.03519999999992</v>
      </c>
      <c r="AM1289" s="1">
        <v>0</v>
      </c>
      <c r="AN1289" s="1">
        <v>1</v>
      </c>
      <c r="AO1289" s="1">
        <v>2</v>
      </c>
      <c r="AP1289" s="1">
        <v>0</v>
      </c>
      <c r="AQ1289" s="1">
        <v>3</v>
      </c>
      <c r="AR1289" s="36">
        <v>0</v>
      </c>
      <c r="AS1289" s="36">
        <v>1</v>
      </c>
      <c r="AT1289" s="36">
        <v>0</v>
      </c>
      <c r="AU1289" s="36">
        <v>3</v>
      </c>
    </row>
    <row r="1290" spans="1:47">
      <c r="A1290" s="49">
        <v>41914.75</v>
      </c>
      <c r="B1290" s="36" t="s">
        <v>112</v>
      </c>
      <c r="C1290" s="36" t="s">
        <v>119</v>
      </c>
      <c r="D1290" s="36" t="s">
        <v>929</v>
      </c>
      <c r="E1290" s="36" t="s">
        <v>120</v>
      </c>
      <c r="F1290" s="36" t="s">
        <v>930</v>
      </c>
      <c r="G1290" s="36">
        <v>2</v>
      </c>
      <c r="H1290" s="36">
        <v>24</v>
      </c>
      <c r="I1290" s="36">
        <v>12</v>
      </c>
      <c r="J1290" s="36">
        <v>6.6150000000000002</v>
      </c>
      <c r="K1290" s="36">
        <v>2283</v>
      </c>
      <c r="L1290" s="36">
        <v>0</v>
      </c>
      <c r="M1290" s="36">
        <v>0</v>
      </c>
      <c r="N1290" s="36">
        <v>2225</v>
      </c>
      <c r="O1290" s="36">
        <v>0</v>
      </c>
      <c r="P1290" s="36">
        <v>0</v>
      </c>
      <c r="Q1290" s="36">
        <v>967</v>
      </c>
      <c r="R1290" s="36">
        <v>833</v>
      </c>
      <c r="S1290" s="36">
        <v>129</v>
      </c>
      <c r="T1290" s="36">
        <v>13.31</v>
      </c>
      <c r="U1290" s="36">
        <v>8.91</v>
      </c>
      <c r="V1290" s="36">
        <v>86.14</v>
      </c>
      <c r="W1290" s="36">
        <v>86.14</v>
      </c>
      <c r="X1290" s="36">
        <v>5</v>
      </c>
      <c r="Y1290" s="36">
        <v>0.6</v>
      </c>
      <c r="Z1290" s="36">
        <v>74</v>
      </c>
      <c r="AA1290" s="36">
        <v>62</v>
      </c>
      <c r="AB1290" s="36">
        <v>83.78</v>
      </c>
      <c r="AC1290" s="36">
        <v>118</v>
      </c>
      <c r="AD1290" s="36">
        <v>111</v>
      </c>
      <c r="AE1290" s="36">
        <v>94.07</v>
      </c>
      <c r="AF1290" s="36">
        <v>13.883100000000001</v>
      </c>
      <c r="AG1290" s="36">
        <v>10.170299999999999</v>
      </c>
      <c r="AH1290" s="36">
        <v>209.87</v>
      </c>
      <c r="AI1290" s="36">
        <v>73.256690000000006</v>
      </c>
      <c r="AJ1290" s="46">
        <f t="shared" ca="1" si="21"/>
        <v>2</v>
      </c>
      <c r="AK1290" s="47">
        <v>0.56689342403628118</v>
      </c>
      <c r="AL1290" s="48">
        <v>134.02619999999999</v>
      </c>
      <c r="AM1290" s="1">
        <v>0</v>
      </c>
      <c r="AN1290" s="1">
        <v>1</v>
      </c>
      <c r="AO1290" s="1">
        <v>2</v>
      </c>
      <c r="AP1290" s="1">
        <v>0</v>
      </c>
      <c r="AQ1290" s="1">
        <v>5</v>
      </c>
      <c r="AR1290" s="36">
        <v>0</v>
      </c>
      <c r="AS1290" s="36">
        <v>1</v>
      </c>
      <c r="AT1290" s="36">
        <v>0</v>
      </c>
      <c r="AU1290" s="36">
        <v>6</v>
      </c>
    </row>
    <row r="1291" spans="1:47">
      <c r="A1291" s="49">
        <v>41914.75</v>
      </c>
      <c r="B1291" s="36" t="s">
        <v>112</v>
      </c>
      <c r="C1291" s="36" t="s">
        <v>119</v>
      </c>
      <c r="D1291" s="36" t="s">
        <v>362</v>
      </c>
      <c r="E1291" s="36" t="s">
        <v>120</v>
      </c>
      <c r="F1291" s="36" t="s">
        <v>363</v>
      </c>
      <c r="G1291" s="36">
        <v>4</v>
      </c>
      <c r="H1291" s="36">
        <v>64</v>
      </c>
      <c r="I1291" s="36">
        <v>22</v>
      </c>
      <c r="J1291" s="36">
        <v>14.9</v>
      </c>
      <c r="K1291" s="36">
        <v>1947</v>
      </c>
      <c r="L1291" s="36">
        <v>0</v>
      </c>
      <c r="M1291" s="36">
        <v>0</v>
      </c>
      <c r="N1291" s="36">
        <v>1679</v>
      </c>
      <c r="O1291" s="36">
        <v>3</v>
      </c>
      <c r="P1291" s="36">
        <v>0.18</v>
      </c>
      <c r="Q1291" s="36">
        <v>818</v>
      </c>
      <c r="R1291" s="36">
        <v>799</v>
      </c>
      <c r="S1291" s="36">
        <v>0</v>
      </c>
      <c r="T1291" s="36">
        <v>0</v>
      </c>
      <c r="U1291" s="36">
        <v>11.94</v>
      </c>
      <c r="V1291" s="36">
        <v>97.5</v>
      </c>
      <c r="W1291" s="36">
        <v>97.68</v>
      </c>
      <c r="X1291" s="36">
        <v>11</v>
      </c>
      <c r="Y1291" s="36">
        <v>1.38</v>
      </c>
      <c r="Z1291" s="36">
        <v>1226</v>
      </c>
      <c r="AA1291" s="36">
        <v>1215</v>
      </c>
      <c r="AB1291" s="36">
        <v>99.1</v>
      </c>
      <c r="AC1291" s="36">
        <v>2167</v>
      </c>
      <c r="AD1291" s="36">
        <v>1852</v>
      </c>
      <c r="AE1291" s="36">
        <v>85.46</v>
      </c>
      <c r="AF1291" s="36">
        <v>24.605599999999999</v>
      </c>
      <c r="AG1291" s="36">
        <v>24.509699999999999</v>
      </c>
      <c r="AH1291" s="36">
        <v>165.14</v>
      </c>
      <c r="AI1291" s="36">
        <v>99.610249999999994</v>
      </c>
      <c r="AJ1291" s="46">
        <f t="shared" ca="1" si="21"/>
        <v>2</v>
      </c>
      <c r="AK1291" s="47">
        <v>0.76601671309192199</v>
      </c>
      <c r="AL1291" s="48">
        <v>20.45</v>
      </c>
      <c r="AM1291" s="1">
        <v>0</v>
      </c>
      <c r="AN1291" s="1">
        <v>0</v>
      </c>
      <c r="AO1291" s="1">
        <v>1</v>
      </c>
      <c r="AP1291" s="1">
        <v>0</v>
      </c>
      <c r="AQ1291" s="1">
        <v>0</v>
      </c>
      <c r="AR1291" s="36">
        <v>0</v>
      </c>
      <c r="AS1291" s="36">
        <v>1</v>
      </c>
      <c r="AT1291" s="36">
        <v>0</v>
      </c>
      <c r="AU1291" s="36">
        <v>6</v>
      </c>
    </row>
    <row r="1292" spans="1:47">
      <c r="A1292" s="49">
        <v>41914.708333333336</v>
      </c>
      <c r="B1292" s="36" t="s">
        <v>112</v>
      </c>
      <c r="C1292" s="36" t="s">
        <v>113</v>
      </c>
      <c r="D1292" s="36" t="s">
        <v>123</v>
      </c>
      <c r="E1292" s="36" t="s">
        <v>115</v>
      </c>
      <c r="F1292" s="36" t="s">
        <v>18</v>
      </c>
      <c r="G1292" s="36">
        <v>2</v>
      </c>
      <c r="H1292" s="36">
        <v>24</v>
      </c>
      <c r="I1292" s="36">
        <v>12</v>
      </c>
      <c r="J1292" s="36">
        <v>6.6150000000000002</v>
      </c>
      <c r="K1292" s="36">
        <v>1010</v>
      </c>
      <c r="L1292" s="36">
        <v>0</v>
      </c>
      <c r="M1292" s="36">
        <v>0</v>
      </c>
      <c r="N1292" s="36">
        <v>877</v>
      </c>
      <c r="O1292" s="36">
        <v>0</v>
      </c>
      <c r="P1292" s="36">
        <v>0</v>
      </c>
      <c r="Q1292" s="36">
        <v>201</v>
      </c>
      <c r="R1292" s="36">
        <v>200</v>
      </c>
      <c r="S1292" s="36">
        <v>0</v>
      </c>
      <c r="T1292" s="36">
        <v>0</v>
      </c>
      <c r="U1292" s="36">
        <v>49.5</v>
      </c>
      <c r="V1292" s="36">
        <v>99.5</v>
      </c>
      <c r="W1292" s="36">
        <v>99.5</v>
      </c>
      <c r="X1292" s="36">
        <v>6</v>
      </c>
      <c r="Y1292" s="36">
        <v>3</v>
      </c>
      <c r="Z1292" s="36">
        <v>627</v>
      </c>
      <c r="AA1292" s="36">
        <v>619</v>
      </c>
      <c r="AB1292" s="36">
        <v>98.72</v>
      </c>
      <c r="AC1292" s="36">
        <v>706</v>
      </c>
      <c r="AD1292" s="36">
        <v>671</v>
      </c>
      <c r="AE1292" s="36">
        <v>95.04</v>
      </c>
      <c r="AF1292" s="36">
        <v>4.7363999999999997</v>
      </c>
      <c r="AG1292" s="36">
        <v>0.45079999999999998</v>
      </c>
      <c r="AH1292" s="36">
        <v>71.599999999999994</v>
      </c>
      <c r="AI1292" s="36">
        <v>9.5177770000000006</v>
      </c>
      <c r="AJ1292" s="46">
        <f t="shared" ca="1" si="21"/>
        <v>2</v>
      </c>
      <c r="AK1292" s="47">
        <v>2.3809523809523809</v>
      </c>
      <c r="AL1292" s="48">
        <v>1.0049999999999999</v>
      </c>
      <c r="AM1292" s="1">
        <v>0</v>
      </c>
      <c r="AN1292" s="1">
        <v>0</v>
      </c>
      <c r="AO1292" s="1">
        <v>1</v>
      </c>
      <c r="AP1292" s="1">
        <v>0</v>
      </c>
      <c r="AQ1292" s="1">
        <v>0</v>
      </c>
      <c r="AR1292" s="36">
        <v>1</v>
      </c>
      <c r="AS1292" s="36">
        <v>0</v>
      </c>
      <c r="AT1292" s="36">
        <v>2</v>
      </c>
      <c r="AU1292" s="36">
        <v>0</v>
      </c>
    </row>
    <row r="1293" spans="1:47">
      <c r="A1293" s="49">
        <v>41914.708333333336</v>
      </c>
      <c r="B1293" s="36" t="s">
        <v>112</v>
      </c>
      <c r="C1293" s="36" t="s">
        <v>117</v>
      </c>
      <c r="D1293" s="36" t="s">
        <v>1650</v>
      </c>
      <c r="E1293" s="36" t="s">
        <v>118</v>
      </c>
      <c r="F1293" s="36" t="s">
        <v>1652</v>
      </c>
      <c r="G1293" s="36">
        <v>2</v>
      </c>
      <c r="H1293" s="36">
        <v>24</v>
      </c>
      <c r="I1293" s="36">
        <v>12</v>
      </c>
      <c r="J1293" s="36">
        <v>6.6150000000000002</v>
      </c>
      <c r="K1293" s="36">
        <v>3551</v>
      </c>
      <c r="L1293" s="36">
        <v>45</v>
      </c>
      <c r="M1293" s="36">
        <v>1.27</v>
      </c>
      <c r="N1293" s="36">
        <v>3485</v>
      </c>
      <c r="O1293" s="36">
        <v>0</v>
      </c>
      <c r="P1293" s="36">
        <v>0</v>
      </c>
      <c r="Q1293" s="36">
        <v>2031</v>
      </c>
      <c r="R1293" s="36">
        <v>1977</v>
      </c>
      <c r="S1293" s="36">
        <v>27</v>
      </c>
      <c r="T1293" s="36">
        <v>1.38</v>
      </c>
      <c r="U1293" s="36">
        <v>4.79</v>
      </c>
      <c r="V1293" s="36">
        <v>97.34</v>
      </c>
      <c r="W1293" s="36">
        <v>97.34</v>
      </c>
      <c r="X1293" s="36">
        <v>0</v>
      </c>
      <c r="Y1293" s="36">
        <v>0</v>
      </c>
      <c r="Z1293" s="36">
        <v>56</v>
      </c>
      <c r="AA1293" s="36">
        <v>52</v>
      </c>
      <c r="AB1293" s="36">
        <v>92.86</v>
      </c>
      <c r="AC1293" s="36">
        <v>187</v>
      </c>
      <c r="AD1293" s="36">
        <v>186</v>
      </c>
      <c r="AE1293" s="36">
        <v>99.47</v>
      </c>
      <c r="AF1293" s="36">
        <v>20.5458</v>
      </c>
      <c r="AG1293" s="36">
        <v>20.5061</v>
      </c>
      <c r="AH1293" s="36">
        <v>310.58999999999997</v>
      </c>
      <c r="AI1293" s="36">
        <v>99.806780000000003</v>
      </c>
      <c r="AJ1293" s="46">
        <f t="shared" ca="1" si="21"/>
        <v>2</v>
      </c>
      <c r="AK1293" s="47">
        <v>0</v>
      </c>
      <c r="AL1293" s="48">
        <v>54.024599999999928</v>
      </c>
      <c r="AM1293" s="1">
        <v>0</v>
      </c>
      <c r="AN1293" s="1">
        <v>0</v>
      </c>
      <c r="AO1293" s="1">
        <v>1</v>
      </c>
      <c r="AP1293" s="1">
        <v>0</v>
      </c>
      <c r="AQ1293" s="1">
        <v>0</v>
      </c>
      <c r="AR1293" s="36">
        <v>0</v>
      </c>
      <c r="AS1293" s="36">
        <v>1</v>
      </c>
      <c r="AT1293" s="36">
        <v>0</v>
      </c>
      <c r="AU1293" s="36">
        <v>1</v>
      </c>
    </row>
    <row r="1294" spans="1:47">
      <c r="A1294" s="49">
        <v>41914.75</v>
      </c>
      <c r="B1294" s="36" t="s">
        <v>112</v>
      </c>
      <c r="C1294" s="36" t="s">
        <v>23</v>
      </c>
      <c r="D1294" s="36" t="s">
        <v>122</v>
      </c>
      <c r="E1294" s="36" t="s">
        <v>115</v>
      </c>
      <c r="F1294" s="36" t="s">
        <v>16</v>
      </c>
      <c r="G1294" s="36">
        <v>2</v>
      </c>
      <c r="H1294" s="36">
        <v>24</v>
      </c>
      <c r="I1294" s="36">
        <v>12</v>
      </c>
      <c r="J1294" s="36">
        <v>6.6150000000000002</v>
      </c>
      <c r="K1294" s="36">
        <v>774</v>
      </c>
      <c r="L1294" s="36">
        <v>0</v>
      </c>
      <c r="M1294" s="36">
        <v>0</v>
      </c>
      <c r="N1294" s="36">
        <v>714</v>
      </c>
      <c r="O1294" s="36">
        <v>0</v>
      </c>
      <c r="P1294" s="36">
        <v>0</v>
      </c>
      <c r="Q1294" s="36">
        <v>208</v>
      </c>
      <c r="R1294" s="36">
        <v>208</v>
      </c>
      <c r="S1294" s="36">
        <v>0</v>
      </c>
      <c r="T1294" s="36">
        <v>0</v>
      </c>
      <c r="U1294" s="36">
        <v>48.08</v>
      </c>
      <c r="V1294" s="36">
        <v>100</v>
      </c>
      <c r="W1294" s="36">
        <v>100</v>
      </c>
      <c r="X1294" s="36">
        <v>25</v>
      </c>
      <c r="Y1294" s="36">
        <v>12.02</v>
      </c>
      <c r="Z1294" s="36">
        <v>914</v>
      </c>
      <c r="AA1294" s="36">
        <v>480</v>
      </c>
      <c r="AB1294" s="36">
        <v>52.52</v>
      </c>
      <c r="AC1294" s="36">
        <v>905</v>
      </c>
      <c r="AD1294" s="36">
        <v>585</v>
      </c>
      <c r="AE1294" s="36">
        <v>64.64</v>
      </c>
      <c r="AF1294" s="36">
        <v>4.5994000000000002</v>
      </c>
      <c r="AG1294" s="36">
        <v>2.0916999999999999</v>
      </c>
      <c r="AH1294" s="36">
        <v>69.53</v>
      </c>
      <c r="AI1294" s="36">
        <v>45.477670000000003</v>
      </c>
      <c r="AJ1294" s="46">
        <f t="shared" ca="1" si="21"/>
        <v>2</v>
      </c>
      <c r="AK1294" s="47">
        <v>7.9872204472843444</v>
      </c>
      <c r="AL1294" s="48">
        <v>0</v>
      </c>
      <c r="AM1294" s="1">
        <v>1</v>
      </c>
      <c r="AN1294" s="1">
        <v>0</v>
      </c>
      <c r="AO1294" s="1">
        <v>2</v>
      </c>
      <c r="AP1294" s="1">
        <v>2</v>
      </c>
      <c r="AQ1294" s="1">
        <v>0</v>
      </c>
      <c r="AR1294" s="36">
        <v>1</v>
      </c>
      <c r="AS1294" s="36">
        <v>0</v>
      </c>
      <c r="AT1294" s="36">
        <v>7</v>
      </c>
      <c r="AU1294" s="36">
        <v>0</v>
      </c>
    </row>
    <row r="1295" spans="1:47">
      <c r="A1295" s="49">
        <v>41914.75</v>
      </c>
      <c r="B1295" s="36" t="s">
        <v>112</v>
      </c>
      <c r="C1295" s="36" t="s">
        <v>23</v>
      </c>
      <c r="D1295" s="36" t="s">
        <v>651</v>
      </c>
      <c r="E1295" s="36" t="s">
        <v>115</v>
      </c>
      <c r="F1295" s="36" t="s">
        <v>22</v>
      </c>
      <c r="G1295" s="36">
        <v>2</v>
      </c>
      <c r="H1295" s="36">
        <v>24</v>
      </c>
      <c r="I1295" s="36">
        <v>12</v>
      </c>
      <c r="J1295" s="36">
        <v>6.6150000000000002</v>
      </c>
      <c r="K1295" s="36">
        <v>1544</v>
      </c>
      <c r="L1295" s="36">
        <v>0</v>
      </c>
      <c r="M1295" s="36">
        <v>0</v>
      </c>
      <c r="N1295" s="36">
        <v>1453</v>
      </c>
      <c r="O1295" s="36">
        <v>4</v>
      </c>
      <c r="P1295" s="36">
        <v>0.28000000000000003</v>
      </c>
      <c r="Q1295" s="36">
        <v>615</v>
      </c>
      <c r="R1295" s="36">
        <v>580</v>
      </c>
      <c r="S1295" s="36">
        <v>0</v>
      </c>
      <c r="T1295" s="36">
        <v>0</v>
      </c>
      <c r="U1295" s="36">
        <v>15.33</v>
      </c>
      <c r="V1295" s="36">
        <v>94.05</v>
      </c>
      <c r="W1295" s="36">
        <v>94.31</v>
      </c>
      <c r="X1295" s="36">
        <v>5</v>
      </c>
      <c r="Y1295" s="36">
        <v>0.86</v>
      </c>
      <c r="Z1295" s="36">
        <v>1465</v>
      </c>
      <c r="AA1295" s="36">
        <v>1451</v>
      </c>
      <c r="AB1295" s="36">
        <v>99.04</v>
      </c>
      <c r="AC1295" s="36">
        <v>1619</v>
      </c>
      <c r="AD1295" s="36">
        <v>1543</v>
      </c>
      <c r="AE1295" s="36">
        <v>95.31</v>
      </c>
      <c r="AF1295" s="36">
        <v>9.3422000000000001</v>
      </c>
      <c r="AG1295" s="36">
        <v>9.3397000000000006</v>
      </c>
      <c r="AH1295" s="36">
        <v>141.22999999999999</v>
      </c>
      <c r="AI1295" s="36">
        <v>99.973240000000004</v>
      </c>
      <c r="AJ1295" s="46">
        <f t="shared" ca="1" si="21"/>
        <v>2</v>
      </c>
      <c r="AK1295" s="47">
        <v>0.74404761904761896</v>
      </c>
      <c r="AL1295" s="48">
        <v>36.592500000000015</v>
      </c>
      <c r="AM1295" s="1">
        <v>0</v>
      </c>
      <c r="AN1295" s="1">
        <v>1</v>
      </c>
      <c r="AO1295" s="1">
        <v>2</v>
      </c>
      <c r="AP1295" s="1">
        <v>0</v>
      </c>
      <c r="AQ1295" s="1">
        <v>1</v>
      </c>
      <c r="AR1295" s="36">
        <v>0</v>
      </c>
      <c r="AS1295" s="36">
        <v>1</v>
      </c>
      <c r="AT1295" s="36">
        <v>0</v>
      </c>
      <c r="AU1295" s="36">
        <v>7</v>
      </c>
    </row>
    <row r="1296" spans="1:47">
      <c r="A1296" s="49">
        <v>41914.75</v>
      </c>
      <c r="B1296" s="36" t="s">
        <v>112</v>
      </c>
      <c r="C1296" s="36" t="s">
        <v>23</v>
      </c>
      <c r="D1296" s="36" t="s">
        <v>369</v>
      </c>
      <c r="E1296" s="36" t="s">
        <v>115</v>
      </c>
      <c r="F1296" s="36" t="s">
        <v>642</v>
      </c>
      <c r="G1296" s="36">
        <v>2</v>
      </c>
      <c r="H1296" s="36">
        <v>24</v>
      </c>
      <c r="I1296" s="36">
        <v>12</v>
      </c>
      <c r="J1296" s="36">
        <v>6.6150000000000002</v>
      </c>
      <c r="K1296" s="36">
        <v>1580</v>
      </c>
      <c r="L1296" s="36">
        <v>0</v>
      </c>
      <c r="M1296" s="36">
        <v>0</v>
      </c>
      <c r="N1296" s="36">
        <v>1490</v>
      </c>
      <c r="O1296" s="36">
        <v>1</v>
      </c>
      <c r="P1296" s="36">
        <v>7.0000000000000007E-2</v>
      </c>
      <c r="Q1296" s="36">
        <v>496</v>
      </c>
      <c r="R1296" s="36">
        <v>481</v>
      </c>
      <c r="S1296" s="36">
        <v>0</v>
      </c>
      <c r="T1296" s="36">
        <v>0</v>
      </c>
      <c r="U1296" s="36">
        <v>19.55</v>
      </c>
      <c r="V1296" s="36">
        <v>96.91</v>
      </c>
      <c r="W1296" s="36">
        <v>96.98</v>
      </c>
      <c r="X1296" s="36">
        <v>9</v>
      </c>
      <c r="Y1296" s="36">
        <v>1.87</v>
      </c>
      <c r="Z1296" s="36">
        <v>1939</v>
      </c>
      <c r="AA1296" s="36">
        <v>1924</v>
      </c>
      <c r="AB1296" s="36">
        <v>99.23</v>
      </c>
      <c r="AC1296" s="36">
        <v>2341</v>
      </c>
      <c r="AD1296" s="36">
        <v>2176</v>
      </c>
      <c r="AE1296" s="36">
        <v>92.95</v>
      </c>
      <c r="AF1296" s="36">
        <v>9.6641999999999992</v>
      </c>
      <c r="AG1296" s="36">
        <v>9.6571999999999996</v>
      </c>
      <c r="AH1296" s="36">
        <v>146.1</v>
      </c>
      <c r="AI1296" s="36">
        <v>99.927570000000003</v>
      </c>
      <c r="AJ1296" s="46">
        <f t="shared" ca="1" si="21"/>
        <v>2</v>
      </c>
      <c r="AK1296" s="47">
        <v>1.2278308321964531</v>
      </c>
      <c r="AL1296" s="48">
        <v>15.326400000000017</v>
      </c>
      <c r="AM1296" s="1">
        <v>0</v>
      </c>
      <c r="AN1296" s="1">
        <v>0</v>
      </c>
      <c r="AO1296" s="1">
        <v>1</v>
      </c>
      <c r="AP1296" s="1">
        <v>0</v>
      </c>
      <c r="AQ1296" s="1">
        <v>0</v>
      </c>
      <c r="AR1296" s="36">
        <v>0</v>
      </c>
      <c r="AS1296" s="36">
        <v>1</v>
      </c>
      <c r="AT1296" s="36">
        <v>0</v>
      </c>
      <c r="AU1296" s="36">
        <v>7</v>
      </c>
    </row>
    <row r="1297" spans="1:47">
      <c r="A1297" s="49">
        <v>41914.791666666664</v>
      </c>
      <c r="B1297" s="36" t="s">
        <v>112</v>
      </c>
      <c r="C1297" s="36" t="s">
        <v>23</v>
      </c>
      <c r="D1297" s="36" t="s">
        <v>349</v>
      </c>
      <c r="E1297" s="36" t="s">
        <v>115</v>
      </c>
      <c r="F1297" s="36" t="s">
        <v>652</v>
      </c>
      <c r="G1297" s="36">
        <v>2</v>
      </c>
      <c r="H1297" s="36">
        <v>24</v>
      </c>
      <c r="I1297" s="36">
        <v>12</v>
      </c>
      <c r="J1297" s="36">
        <v>6.6150000000000002</v>
      </c>
      <c r="K1297" s="36">
        <v>2866</v>
      </c>
      <c r="L1297" s="36">
        <v>0</v>
      </c>
      <c r="M1297" s="36">
        <v>0</v>
      </c>
      <c r="N1297" s="36">
        <v>2604</v>
      </c>
      <c r="O1297" s="36">
        <v>1</v>
      </c>
      <c r="P1297" s="36">
        <v>0.04</v>
      </c>
      <c r="Q1297" s="36">
        <v>880</v>
      </c>
      <c r="R1297" s="36">
        <v>855</v>
      </c>
      <c r="S1297" s="36">
        <v>0</v>
      </c>
      <c r="T1297" s="36">
        <v>0</v>
      </c>
      <c r="U1297" s="36">
        <v>11.04</v>
      </c>
      <c r="V1297" s="36">
        <v>97.12</v>
      </c>
      <c r="W1297" s="36">
        <v>97.16</v>
      </c>
      <c r="X1297" s="36">
        <v>10</v>
      </c>
      <c r="Y1297" s="36">
        <v>1.17</v>
      </c>
      <c r="Z1297" s="36">
        <v>2701</v>
      </c>
      <c r="AA1297" s="36">
        <v>2671</v>
      </c>
      <c r="AB1297" s="36">
        <v>98.89</v>
      </c>
      <c r="AC1297" s="36">
        <v>2886</v>
      </c>
      <c r="AD1297" s="36">
        <v>2773</v>
      </c>
      <c r="AE1297" s="36">
        <v>96.08</v>
      </c>
      <c r="AF1297" s="36">
        <v>9.6933000000000007</v>
      </c>
      <c r="AG1297" s="36">
        <v>9.6744000000000003</v>
      </c>
      <c r="AH1297" s="36">
        <v>146.54</v>
      </c>
      <c r="AI1297" s="36">
        <v>99.805019999999999</v>
      </c>
      <c r="AJ1297" s="46">
        <f t="shared" ca="1" si="21"/>
        <v>2</v>
      </c>
      <c r="AK1297" s="47">
        <v>1.044932079414838</v>
      </c>
      <c r="AL1297" s="48">
        <v>25.343999999999959</v>
      </c>
      <c r="AM1297" s="1">
        <v>0</v>
      </c>
      <c r="AN1297" s="1">
        <v>0</v>
      </c>
      <c r="AO1297" s="1">
        <v>1</v>
      </c>
      <c r="AP1297" s="1">
        <v>0</v>
      </c>
      <c r="AQ1297" s="1">
        <v>1</v>
      </c>
      <c r="AR1297" s="36">
        <v>0</v>
      </c>
      <c r="AS1297" s="36">
        <v>1</v>
      </c>
      <c r="AT1297" s="36">
        <v>0</v>
      </c>
      <c r="AU1297" s="36">
        <v>7</v>
      </c>
    </row>
    <row r="1298" spans="1:47">
      <c r="A1298" s="49">
        <v>41914.75</v>
      </c>
      <c r="B1298" s="36" t="s">
        <v>112</v>
      </c>
      <c r="C1298" s="36" t="s">
        <v>113</v>
      </c>
      <c r="D1298" s="36" t="s">
        <v>931</v>
      </c>
      <c r="E1298" s="36" t="s">
        <v>116</v>
      </c>
      <c r="F1298" s="36" t="s">
        <v>932</v>
      </c>
      <c r="G1298" s="36">
        <v>3</v>
      </c>
      <c r="H1298" s="36">
        <v>40</v>
      </c>
      <c r="I1298" s="36">
        <v>18</v>
      </c>
      <c r="J1298" s="36">
        <v>11.49</v>
      </c>
      <c r="K1298" s="36">
        <v>1398</v>
      </c>
      <c r="L1298" s="36">
        <v>0</v>
      </c>
      <c r="M1298" s="36">
        <v>0</v>
      </c>
      <c r="N1298" s="36">
        <v>1323</v>
      </c>
      <c r="O1298" s="36">
        <v>0</v>
      </c>
      <c r="P1298" s="36">
        <v>0</v>
      </c>
      <c r="Q1298" s="36">
        <v>430</v>
      </c>
      <c r="R1298" s="36">
        <v>420</v>
      </c>
      <c r="S1298" s="36">
        <v>0</v>
      </c>
      <c r="T1298" s="36">
        <v>0</v>
      </c>
      <c r="U1298" s="36">
        <v>22.71</v>
      </c>
      <c r="V1298" s="36">
        <v>97.67</v>
      </c>
      <c r="W1298" s="36">
        <v>97.67</v>
      </c>
      <c r="X1298" s="36">
        <v>3</v>
      </c>
      <c r="Y1298" s="36">
        <v>0.71</v>
      </c>
      <c r="Z1298" s="36">
        <v>1368</v>
      </c>
      <c r="AA1298" s="36">
        <v>1199</v>
      </c>
      <c r="AB1298" s="36">
        <v>87.65</v>
      </c>
      <c r="AC1298" s="36">
        <v>1661</v>
      </c>
      <c r="AD1298" s="36">
        <v>1649</v>
      </c>
      <c r="AE1298" s="36">
        <v>99.28</v>
      </c>
      <c r="AF1298" s="36">
        <v>14.6425</v>
      </c>
      <c r="AG1298" s="36">
        <v>14.635300000000001</v>
      </c>
      <c r="AH1298" s="36">
        <v>127.44</v>
      </c>
      <c r="AI1298" s="36">
        <v>99.950829999999996</v>
      </c>
      <c r="AJ1298" s="46">
        <f t="shared" ca="1" si="21"/>
        <v>2</v>
      </c>
      <c r="AK1298" s="47">
        <v>0.34482758620689657</v>
      </c>
      <c r="AL1298" s="48">
        <v>10.018999999999993</v>
      </c>
      <c r="AM1298" s="1">
        <v>0</v>
      </c>
      <c r="AN1298" s="1">
        <v>0</v>
      </c>
      <c r="AO1298" s="1">
        <v>1</v>
      </c>
      <c r="AP1298" s="1">
        <v>0</v>
      </c>
      <c r="AQ1298" s="1">
        <v>1</v>
      </c>
      <c r="AR1298" s="36">
        <v>0</v>
      </c>
      <c r="AS1298" s="36">
        <v>1</v>
      </c>
      <c r="AT1298" s="36">
        <v>0</v>
      </c>
      <c r="AU1298" s="36">
        <v>3</v>
      </c>
    </row>
    <row r="1299" spans="1:47">
      <c r="A1299" s="49">
        <v>41914.75</v>
      </c>
      <c r="B1299" s="36" t="s">
        <v>112</v>
      </c>
      <c r="C1299" s="36" t="s">
        <v>23</v>
      </c>
      <c r="D1299" s="36" t="s">
        <v>122</v>
      </c>
      <c r="E1299" s="36" t="s">
        <v>115</v>
      </c>
      <c r="F1299" s="36" t="s">
        <v>214</v>
      </c>
      <c r="G1299" s="36">
        <v>2</v>
      </c>
      <c r="H1299" s="36">
        <v>24</v>
      </c>
      <c r="I1299" s="36">
        <v>12</v>
      </c>
      <c r="J1299" s="36">
        <v>6.6150000000000002</v>
      </c>
      <c r="K1299" s="36">
        <v>1215</v>
      </c>
      <c r="L1299" s="36">
        <v>0</v>
      </c>
      <c r="M1299" s="36">
        <v>0</v>
      </c>
      <c r="N1299" s="36">
        <v>1104</v>
      </c>
      <c r="O1299" s="36">
        <v>1</v>
      </c>
      <c r="P1299" s="36">
        <v>0.09</v>
      </c>
      <c r="Q1299" s="36">
        <v>339</v>
      </c>
      <c r="R1299" s="36">
        <v>339</v>
      </c>
      <c r="S1299" s="36">
        <v>0</v>
      </c>
      <c r="T1299" s="36">
        <v>0</v>
      </c>
      <c r="U1299" s="36">
        <v>29.5</v>
      </c>
      <c r="V1299" s="36">
        <v>99.91</v>
      </c>
      <c r="W1299" s="36">
        <v>100</v>
      </c>
      <c r="X1299" s="36">
        <v>14</v>
      </c>
      <c r="Y1299" s="36">
        <v>4.13</v>
      </c>
      <c r="Z1299" s="36">
        <v>804</v>
      </c>
      <c r="AA1299" s="36">
        <v>467</v>
      </c>
      <c r="AB1299" s="36">
        <v>58.08</v>
      </c>
      <c r="AC1299" s="36">
        <v>769</v>
      </c>
      <c r="AD1299" s="36">
        <v>523</v>
      </c>
      <c r="AE1299" s="36">
        <v>68.010000000000005</v>
      </c>
      <c r="AF1299" s="36">
        <v>5.0625</v>
      </c>
      <c r="AG1299" s="36">
        <v>2.6718999999999999</v>
      </c>
      <c r="AH1299" s="36">
        <v>76.53</v>
      </c>
      <c r="AI1299" s="36">
        <v>52.778269999999999</v>
      </c>
      <c r="AJ1299" s="46">
        <f t="shared" ca="1" si="21"/>
        <v>2</v>
      </c>
      <c r="AK1299" s="47">
        <v>3.5443037974683547</v>
      </c>
      <c r="AL1299" s="48">
        <v>0.30510000000001158</v>
      </c>
      <c r="AM1299" s="1">
        <v>0</v>
      </c>
      <c r="AN1299" s="1">
        <v>0</v>
      </c>
      <c r="AO1299" s="1">
        <v>1</v>
      </c>
      <c r="AP1299" s="1">
        <v>2</v>
      </c>
      <c r="AQ1299" s="1">
        <v>0</v>
      </c>
      <c r="AR1299" s="36">
        <v>1</v>
      </c>
      <c r="AS1299" s="36">
        <v>0</v>
      </c>
      <c r="AT1299" s="36">
        <v>7</v>
      </c>
      <c r="AU1299" s="36">
        <v>0</v>
      </c>
    </row>
    <row r="1300" spans="1:47">
      <c r="A1300" s="49">
        <v>41914.75</v>
      </c>
      <c r="B1300" s="36" t="s">
        <v>112</v>
      </c>
      <c r="C1300" s="36" t="s">
        <v>23</v>
      </c>
      <c r="D1300" s="36" t="s">
        <v>410</v>
      </c>
      <c r="E1300" s="36" t="s">
        <v>115</v>
      </c>
      <c r="F1300" s="36" t="s">
        <v>411</v>
      </c>
      <c r="G1300" s="36">
        <v>2</v>
      </c>
      <c r="H1300" s="36">
        <v>24</v>
      </c>
      <c r="I1300" s="36">
        <v>12</v>
      </c>
      <c r="J1300" s="36">
        <v>6.6150000000000002</v>
      </c>
      <c r="K1300" s="36">
        <v>1652</v>
      </c>
      <c r="L1300" s="36">
        <v>0</v>
      </c>
      <c r="M1300" s="36">
        <v>0</v>
      </c>
      <c r="N1300" s="36">
        <v>1568</v>
      </c>
      <c r="O1300" s="36">
        <v>0</v>
      </c>
      <c r="P1300" s="36">
        <v>0</v>
      </c>
      <c r="Q1300" s="36">
        <v>609</v>
      </c>
      <c r="R1300" s="36">
        <v>587</v>
      </c>
      <c r="S1300" s="36">
        <v>0</v>
      </c>
      <c r="T1300" s="36">
        <v>0</v>
      </c>
      <c r="U1300" s="36">
        <v>15.83</v>
      </c>
      <c r="V1300" s="36">
        <v>96.39</v>
      </c>
      <c r="W1300" s="36">
        <v>96.39</v>
      </c>
      <c r="X1300" s="36">
        <v>23</v>
      </c>
      <c r="Y1300" s="36">
        <v>3.92</v>
      </c>
      <c r="Z1300" s="36">
        <v>801</v>
      </c>
      <c r="AA1300" s="36">
        <v>794</v>
      </c>
      <c r="AB1300" s="36">
        <v>99.13</v>
      </c>
      <c r="AC1300" s="36">
        <v>1093</v>
      </c>
      <c r="AD1300" s="36">
        <v>1079</v>
      </c>
      <c r="AE1300" s="36">
        <v>98.72</v>
      </c>
      <c r="AF1300" s="36">
        <v>10.7081</v>
      </c>
      <c r="AG1300" s="36">
        <v>10.040800000000001</v>
      </c>
      <c r="AH1300" s="36">
        <v>161.88</v>
      </c>
      <c r="AI1300" s="36">
        <v>93.768259999999998</v>
      </c>
      <c r="AJ1300" s="46">
        <f t="shared" ca="1" si="21"/>
        <v>2</v>
      </c>
      <c r="AK1300" s="47">
        <v>2.6376146788990829</v>
      </c>
      <c r="AL1300" s="48">
        <v>21.984899999999996</v>
      </c>
      <c r="AM1300" s="1">
        <v>0</v>
      </c>
      <c r="AN1300" s="1">
        <v>0</v>
      </c>
      <c r="AO1300" s="1">
        <v>2</v>
      </c>
      <c r="AP1300" s="1">
        <v>0</v>
      </c>
      <c r="AQ1300" s="1">
        <v>0</v>
      </c>
      <c r="AR1300" s="36">
        <v>1</v>
      </c>
      <c r="AS1300" s="36">
        <v>1</v>
      </c>
      <c r="AT1300" s="36">
        <v>1</v>
      </c>
      <c r="AU1300" s="36">
        <v>6</v>
      </c>
    </row>
    <row r="1301" spans="1:47">
      <c r="A1301" s="49">
        <v>41915.791666666664</v>
      </c>
      <c r="B1301" s="36" t="s">
        <v>94</v>
      </c>
      <c r="C1301" s="36" t="s">
        <v>97</v>
      </c>
      <c r="D1301" s="36" t="s">
        <v>905</v>
      </c>
      <c r="E1301" s="36" t="s">
        <v>96</v>
      </c>
      <c r="F1301" s="36" t="s">
        <v>906</v>
      </c>
      <c r="G1301" s="36">
        <v>1</v>
      </c>
      <c r="H1301" s="36">
        <v>31</v>
      </c>
      <c r="I1301" s="36">
        <v>6.41</v>
      </c>
      <c r="J1301" s="36">
        <v>2.2799999999999998</v>
      </c>
      <c r="K1301" s="36">
        <v>1296</v>
      </c>
      <c r="L1301" s="36">
        <v>0</v>
      </c>
      <c r="M1301" s="36">
        <v>0</v>
      </c>
      <c r="N1301" s="36">
        <v>1296</v>
      </c>
      <c r="O1301" s="36">
        <v>7</v>
      </c>
      <c r="P1301" s="36">
        <v>0.54</v>
      </c>
      <c r="Q1301" s="36">
        <v>445</v>
      </c>
      <c r="R1301" s="36">
        <v>436</v>
      </c>
      <c r="S1301" s="36">
        <v>0</v>
      </c>
      <c r="T1301" s="36">
        <v>0</v>
      </c>
      <c r="U1301" s="36">
        <v>97.98</v>
      </c>
      <c r="V1301" s="36">
        <v>97.45</v>
      </c>
      <c r="W1301" s="36">
        <v>436</v>
      </c>
      <c r="X1301" s="36">
        <v>1</v>
      </c>
      <c r="Y1301" s="36">
        <v>0.39</v>
      </c>
      <c r="Z1301" s="36">
        <v>1228</v>
      </c>
      <c r="AA1301" s="36">
        <v>1221</v>
      </c>
      <c r="AB1301" s="36">
        <v>99.43</v>
      </c>
      <c r="AC1301" s="36">
        <v>1045</v>
      </c>
      <c r="AD1301" s="36">
        <v>1044</v>
      </c>
      <c r="AE1301" s="36">
        <v>99.9</v>
      </c>
      <c r="AF1301" s="36">
        <v>4.6100000000000003</v>
      </c>
      <c r="AG1301" s="36">
        <v>4.5666669999999998</v>
      </c>
      <c r="AH1301" s="36">
        <v>202.35</v>
      </c>
      <c r="AI1301" s="36">
        <v>99.16</v>
      </c>
      <c r="AJ1301" s="46">
        <f t="shared" ca="1" si="21"/>
        <v>1</v>
      </c>
      <c r="AK1301" s="47">
        <v>0.38610038610038611</v>
      </c>
      <c r="AL1301" s="48">
        <v>11.347499999999986</v>
      </c>
      <c r="AM1301" s="1">
        <v>0</v>
      </c>
      <c r="AN1301" s="1">
        <v>0</v>
      </c>
      <c r="AO1301" s="1">
        <v>1</v>
      </c>
      <c r="AP1301" s="1">
        <v>0</v>
      </c>
      <c r="AQ1301" s="1">
        <v>0</v>
      </c>
      <c r="AR1301" s="36">
        <v>0</v>
      </c>
      <c r="AS1301" s="36">
        <v>1</v>
      </c>
      <c r="AT1301" s="36">
        <v>0</v>
      </c>
      <c r="AU1301" s="36">
        <v>2</v>
      </c>
    </row>
    <row r="1302" spans="1:47">
      <c r="A1302" s="49">
        <v>41915.791666666664</v>
      </c>
      <c r="B1302" s="36" t="s">
        <v>94</v>
      </c>
      <c r="C1302" s="36" t="s">
        <v>97</v>
      </c>
      <c r="D1302" s="36" t="s">
        <v>1688</v>
      </c>
      <c r="E1302" s="36" t="s">
        <v>96</v>
      </c>
      <c r="F1302" s="36" t="s">
        <v>1689</v>
      </c>
      <c r="G1302" s="36">
        <v>2</v>
      </c>
      <c r="H1302" s="36">
        <v>31</v>
      </c>
      <c r="I1302" s="36">
        <v>8.61</v>
      </c>
      <c r="J1302" s="36">
        <v>4.34</v>
      </c>
      <c r="K1302" s="36">
        <v>802</v>
      </c>
      <c r="L1302" s="36">
        <v>0</v>
      </c>
      <c r="M1302" s="36">
        <v>0</v>
      </c>
      <c r="N1302" s="36">
        <v>802</v>
      </c>
      <c r="O1302" s="36">
        <v>1</v>
      </c>
      <c r="P1302" s="36">
        <v>0.12</v>
      </c>
      <c r="Q1302" s="36">
        <v>262</v>
      </c>
      <c r="R1302" s="36">
        <v>262</v>
      </c>
      <c r="S1302" s="36">
        <v>0</v>
      </c>
      <c r="T1302" s="36">
        <v>0</v>
      </c>
      <c r="U1302" s="36">
        <v>100</v>
      </c>
      <c r="V1302" s="36">
        <v>99.88</v>
      </c>
      <c r="W1302" s="36">
        <v>262</v>
      </c>
      <c r="X1302" s="36">
        <v>6</v>
      </c>
      <c r="Y1302" s="36">
        <v>2.9</v>
      </c>
      <c r="Z1302" s="36">
        <v>864</v>
      </c>
      <c r="AA1302" s="36">
        <v>859</v>
      </c>
      <c r="AB1302" s="36">
        <v>99.42</v>
      </c>
      <c r="AC1302" s="36">
        <v>806</v>
      </c>
      <c r="AD1302" s="36">
        <v>804</v>
      </c>
      <c r="AE1302" s="36">
        <v>99.75</v>
      </c>
      <c r="AF1302" s="36">
        <v>3.98</v>
      </c>
      <c r="AG1302" s="36">
        <v>3.894444</v>
      </c>
      <c r="AH1302" s="36">
        <v>91.55</v>
      </c>
      <c r="AI1302" s="36">
        <v>97.91</v>
      </c>
      <c r="AJ1302" s="46">
        <f t="shared" ca="1" si="21"/>
        <v>1</v>
      </c>
      <c r="AK1302" s="47">
        <v>2.8985507246376812</v>
      </c>
      <c r="AL1302" s="48">
        <v>0.31440000000001189</v>
      </c>
      <c r="AM1302" s="1">
        <v>0</v>
      </c>
      <c r="AN1302" s="1">
        <v>0</v>
      </c>
      <c r="AO1302" s="1">
        <v>1</v>
      </c>
      <c r="AP1302" s="1">
        <v>0</v>
      </c>
      <c r="AQ1302" s="1">
        <v>0</v>
      </c>
      <c r="AR1302" s="36">
        <v>1</v>
      </c>
      <c r="AS1302" s="36">
        <v>0</v>
      </c>
      <c r="AT1302" s="36">
        <v>1</v>
      </c>
      <c r="AU1302" s="36">
        <v>0</v>
      </c>
    </row>
    <row r="1303" spans="1:47">
      <c r="A1303" s="49">
        <v>41915.791666666664</v>
      </c>
      <c r="B1303" s="36" t="s">
        <v>94</v>
      </c>
      <c r="C1303" s="36" t="s">
        <v>97</v>
      </c>
      <c r="D1303" s="36" t="s">
        <v>1164</v>
      </c>
      <c r="E1303" s="36" t="s">
        <v>96</v>
      </c>
      <c r="F1303" s="36" t="s">
        <v>1165</v>
      </c>
      <c r="G1303" s="36">
        <v>2</v>
      </c>
      <c r="H1303" s="36">
        <v>23</v>
      </c>
      <c r="I1303" s="36">
        <v>8.27</v>
      </c>
      <c r="J1303" s="36">
        <v>3.63</v>
      </c>
      <c r="K1303" s="36">
        <v>792</v>
      </c>
      <c r="L1303" s="36">
        <v>0</v>
      </c>
      <c r="M1303" s="36">
        <v>0</v>
      </c>
      <c r="N1303" s="36">
        <v>792</v>
      </c>
      <c r="O1303" s="36">
        <v>4</v>
      </c>
      <c r="P1303" s="36">
        <v>0.51</v>
      </c>
      <c r="Q1303" s="36">
        <v>265</v>
      </c>
      <c r="R1303" s="36">
        <v>259</v>
      </c>
      <c r="S1303" s="36">
        <v>0</v>
      </c>
      <c r="T1303" s="36">
        <v>0</v>
      </c>
      <c r="U1303" s="36">
        <v>97.74</v>
      </c>
      <c r="V1303" s="36">
        <v>97.24</v>
      </c>
      <c r="W1303" s="36">
        <v>259</v>
      </c>
      <c r="X1303" s="36">
        <v>2</v>
      </c>
      <c r="Y1303" s="36">
        <v>0.9</v>
      </c>
      <c r="Z1303" s="36">
        <v>313</v>
      </c>
      <c r="AA1303" s="36">
        <v>312</v>
      </c>
      <c r="AB1303" s="36">
        <v>99.68</v>
      </c>
      <c r="AC1303" s="36">
        <v>277</v>
      </c>
      <c r="AD1303" s="36">
        <v>276</v>
      </c>
      <c r="AE1303" s="36">
        <v>99.64</v>
      </c>
      <c r="AF1303" s="36">
        <v>4.5199999999999996</v>
      </c>
      <c r="AG1303" s="36">
        <v>4.4777779999999998</v>
      </c>
      <c r="AH1303" s="36">
        <v>124.68</v>
      </c>
      <c r="AI1303" s="36">
        <v>99.02</v>
      </c>
      <c r="AJ1303" s="46">
        <f t="shared" ca="1" si="21"/>
        <v>1</v>
      </c>
      <c r="AK1303" s="47">
        <v>0.89686098654708524</v>
      </c>
      <c r="AL1303" s="48">
        <v>7.3140000000000134</v>
      </c>
      <c r="AM1303" s="1">
        <v>0</v>
      </c>
      <c r="AN1303" s="1">
        <v>0</v>
      </c>
      <c r="AO1303" s="1">
        <v>1</v>
      </c>
      <c r="AP1303" s="1">
        <v>0</v>
      </c>
      <c r="AQ1303" s="1">
        <v>0</v>
      </c>
      <c r="AR1303" s="36">
        <v>0</v>
      </c>
      <c r="AS1303" s="36">
        <v>1</v>
      </c>
      <c r="AT1303" s="36">
        <v>0</v>
      </c>
      <c r="AU1303" s="36">
        <v>4</v>
      </c>
    </row>
    <row r="1304" spans="1:47">
      <c r="A1304" s="49">
        <v>41915.791666666664</v>
      </c>
      <c r="B1304" s="36" t="s">
        <v>94</v>
      </c>
      <c r="C1304" s="36" t="s">
        <v>97</v>
      </c>
      <c r="D1304" s="36" t="s">
        <v>1423</v>
      </c>
      <c r="E1304" s="36" t="s">
        <v>96</v>
      </c>
      <c r="F1304" s="36" t="s">
        <v>1424</v>
      </c>
      <c r="G1304" s="36">
        <v>3</v>
      </c>
      <c r="H1304" s="36">
        <v>39</v>
      </c>
      <c r="I1304" s="36">
        <v>14.97</v>
      </c>
      <c r="J1304" s="36">
        <v>9.01</v>
      </c>
      <c r="K1304" s="36">
        <v>1075</v>
      </c>
      <c r="L1304" s="36">
        <v>0</v>
      </c>
      <c r="M1304" s="36">
        <v>0</v>
      </c>
      <c r="N1304" s="36">
        <v>1075</v>
      </c>
      <c r="O1304" s="36">
        <v>15</v>
      </c>
      <c r="P1304" s="36">
        <v>1.4</v>
      </c>
      <c r="Q1304" s="36">
        <v>808</v>
      </c>
      <c r="R1304" s="36">
        <v>792</v>
      </c>
      <c r="S1304" s="36">
        <v>0</v>
      </c>
      <c r="T1304" s="36">
        <v>0</v>
      </c>
      <c r="U1304" s="36">
        <v>98.02</v>
      </c>
      <c r="V1304" s="36">
        <v>96.65</v>
      </c>
      <c r="W1304" s="36">
        <v>792</v>
      </c>
      <c r="X1304" s="36">
        <v>0</v>
      </c>
      <c r="Y1304" s="36">
        <v>0</v>
      </c>
      <c r="Z1304" s="36">
        <v>1740</v>
      </c>
      <c r="AA1304" s="36">
        <v>1731</v>
      </c>
      <c r="AB1304" s="36">
        <v>99.48</v>
      </c>
      <c r="AC1304" s="36">
        <v>1553</v>
      </c>
      <c r="AD1304" s="36">
        <v>1550</v>
      </c>
      <c r="AE1304" s="36">
        <v>99.81</v>
      </c>
      <c r="AF1304" s="36">
        <v>7.86</v>
      </c>
      <c r="AG1304" s="36">
        <v>7.194445</v>
      </c>
      <c r="AH1304" s="36">
        <v>87.19</v>
      </c>
      <c r="AI1304" s="36">
        <v>91.58</v>
      </c>
      <c r="AJ1304" s="46">
        <f t="shared" ca="1" si="21"/>
        <v>1</v>
      </c>
      <c r="AK1304" s="47">
        <v>0</v>
      </c>
      <c r="AL1304" s="48">
        <v>27.067999999999955</v>
      </c>
      <c r="AM1304" s="1">
        <v>0</v>
      </c>
      <c r="AN1304" s="1">
        <v>0</v>
      </c>
      <c r="AO1304" s="1">
        <v>1</v>
      </c>
      <c r="AP1304" s="1">
        <v>0</v>
      </c>
      <c r="AQ1304" s="1">
        <v>0</v>
      </c>
      <c r="AR1304" s="36">
        <v>0</v>
      </c>
      <c r="AS1304" s="36">
        <v>1</v>
      </c>
      <c r="AT1304" s="36">
        <v>0</v>
      </c>
      <c r="AU1304" s="36">
        <v>3</v>
      </c>
    </row>
    <row r="1305" spans="1:47">
      <c r="A1305" s="49">
        <v>41915.75</v>
      </c>
      <c r="B1305" s="36" t="s">
        <v>94</v>
      </c>
      <c r="C1305" s="36" t="s">
        <v>97</v>
      </c>
      <c r="D1305" s="36" t="s">
        <v>1078</v>
      </c>
      <c r="E1305" s="36" t="s">
        <v>96</v>
      </c>
      <c r="F1305" s="36" t="s">
        <v>1079</v>
      </c>
      <c r="G1305" s="36">
        <v>2</v>
      </c>
      <c r="H1305" s="36">
        <v>23</v>
      </c>
      <c r="I1305" s="36">
        <v>8.65</v>
      </c>
      <c r="J1305" s="36">
        <v>4.34</v>
      </c>
      <c r="K1305" s="36">
        <v>747</v>
      </c>
      <c r="L1305" s="36">
        <v>0</v>
      </c>
      <c r="M1305" s="36">
        <v>0</v>
      </c>
      <c r="N1305" s="36">
        <v>747</v>
      </c>
      <c r="O1305" s="36">
        <v>14</v>
      </c>
      <c r="P1305" s="36">
        <v>1.87</v>
      </c>
      <c r="Q1305" s="36">
        <v>465</v>
      </c>
      <c r="R1305" s="36">
        <v>452</v>
      </c>
      <c r="S1305" s="36">
        <v>0</v>
      </c>
      <c r="T1305" s="36">
        <v>0</v>
      </c>
      <c r="U1305" s="36">
        <v>97.2</v>
      </c>
      <c r="V1305" s="36">
        <v>95.38</v>
      </c>
      <c r="W1305" s="36">
        <v>452</v>
      </c>
      <c r="X1305" s="36">
        <v>0</v>
      </c>
      <c r="Y1305" s="36">
        <v>0</v>
      </c>
      <c r="Z1305" s="36">
        <v>281</v>
      </c>
      <c r="AA1305" s="36">
        <v>281</v>
      </c>
      <c r="AB1305" s="36">
        <v>100</v>
      </c>
      <c r="AC1305" s="36">
        <v>268</v>
      </c>
      <c r="AD1305" s="36">
        <v>255</v>
      </c>
      <c r="AE1305" s="36">
        <v>95.15</v>
      </c>
      <c r="AF1305" s="36">
        <v>4.87</v>
      </c>
      <c r="AG1305" s="36">
        <v>2.1</v>
      </c>
      <c r="AH1305" s="36">
        <v>112.01</v>
      </c>
      <c r="AI1305" s="36">
        <v>43.15</v>
      </c>
      <c r="AJ1305" s="46">
        <f t="shared" ca="1" si="21"/>
        <v>1</v>
      </c>
      <c r="AK1305" s="47">
        <v>0</v>
      </c>
      <c r="AL1305" s="48">
        <v>21.483000000000018</v>
      </c>
      <c r="AM1305" s="1">
        <v>0</v>
      </c>
      <c r="AN1305" s="1">
        <v>0</v>
      </c>
      <c r="AO1305" s="1">
        <v>1</v>
      </c>
      <c r="AP1305" s="1">
        <v>0</v>
      </c>
      <c r="AQ1305" s="1">
        <v>0</v>
      </c>
      <c r="AR1305" s="36">
        <v>0</v>
      </c>
      <c r="AS1305" s="36">
        <v>1</v>
      </c>
      <c r="AT1305" s="36">
        <v>0</v>
      </c>
      <c r="AU1305" s="36">
        <v>4</v>
      </c>
    </row>
    <row r="1306" spans="1:47">
      <c r="A1306" s="49">
        <v>41915.791666666664</v>
      </c>
      <c r="B1306" s="36" t="s">
        <v>94</v>
      </c>
      <c r="C1306" s="36" t="s">
        <v>97</v>
      </c>
      <c r="D1306" s="36" t="s">
        <v>406</v>
      </c>
      <c r="E1306" s="36" t="s">
        <v>96</v>
      </c>
      <c r="F1306" s="36" t="s">
        <v>407</v>
      </c>
      <c r="G1306" s="36">
        <v>2</v>
      </c>
      <c r="H1306" s="36">
        <v>31</v>
      </c>
      <c r="I1306" s="36">
        <v>8.9</v>
      </c>
      <c r="J1306" s="36">
        <v>4.34</v>
      </c>
      <c r="K1306" s="36">
        <v>889</v>
      </c>
      <c r="L1306" s="36">
        <v>0</v>
      </c>
      <c r="M1306" s="36">
        <v>0</v>
      </c>
      <c r="N1306" s="36">
        <v>889</v>
      </c>
      <c r="O1306" s="36">
        <v>1</v>
      </c>
      <c r="P1306" s="36">
        <v>0.11</v>
      </c>
      <c r="Q1306" s="36">
        <v>171</v>
      </c>
      <c r="R1306" s="36">
        <v>171</v>
      </c>
      <c r="S1306" s="36">
        <v>0</v>
      </c>
      <c r="T1306" s="36">
        <v>0</v>
      </c>
      <c r="U1306" s="36">
        <v>100</v>
      </c>
      <c r="V1306" s="36">
        <v>99.89</v>
      </c>
      <c r="W1306" s="36">
        <v>171</v>
      </c>
      <c r="X1306" s="36">
        <v>6</v>
      </c>
      <c r="Y1306" s="36">
        <v>2.84</v>
      </c>
      <c r="Z1306" s="36">
        <v>1014</v>
      </c>
      <c r="AA1306" s="36">
        <v>1007</v>
      </c>
      <c r="AB1306" s="36">
        <v>99.31</v>
      </c>
      <c r="AC1306" s="36">
        <v>1133</v>
      </c>
      <c r="AD1306" s="36">
        <v>1047</v>
      </c>
      <c r="AE1306" s="36">
        <v>92.41</v>
      </c>
      <c r="AF1306" s="36">
        <v>3.15</v>
      </c>
      <c r="AG1306" s="36">
        <v>1.3833329999999999</v>
      </c>
      <c r="AH1306" s="36">
        <v>72.5</v>
      </c>
      <c r="AI1306" s="36">
        <v>43.92</v>
      </c>
      <c r="AJ1306" s="46">
        <f t="shared" ca="1" si="21"/>
        <v>1</v>
      </c>
      <c r="AK1306" s="47">
        <v>2.8436018957345972</v>
      </c>
      <c r="AL1306" s="48">
        <v>0.18809999999999902</v>
      </c>
      <c r="AM1306" s="1">
        <v>0</v>
      </c>
      <c r="AN1306" s="1">
        <v>0</v>
      </c>
      <c r="AO1306" s="1">
        <v>1</v>
      </c>
      <c r="AP1306" s="1">
        <v>1</v>
      </c>
      <c r="AQ1306" s="1">
        <v>0</v>
      </c>
      <c r="AR1306" s="36">
        <v>1</v>
      </c>
      <c r="AS1306" s="36">
        <v>0</v>
      </c>
      <c r="AT1306" s="36">
        <v>2</v>
      </c>
      <c r="AU1306" s="36">
        <v>0</v>
      </c>
    </row>
    <row r="1307" spans="1:47">
      <c r="A1307" s="49">
        <v>41915.791666666664</v>
      </c>
      <c r="B1307" s="36" t="s">
        <v>94</v>
      </c>
      <c r="C1307" s="36" t="s">
        <v>95</v>
      </c>
      <c r="D1307" s="36" t="s">
        <v>1690</v>
      </c>
      <c r="E1307" s="36" t="s">
        <v>96</v>
      </c>
      <c r="F1307" s="36" t="s">
        <v>1691</v>
      </c>
      <c r="G1307" s="36">
        <v>2</v>
      </c>
      <c r="H1307" s="36">
        <v>23</v>
      </c>
      <c r="I1307" s="36">
        <v>8.77</v>
      </c>
      <c r="J1307" s="36">
        <v>4.34</v>
      </c>
      <c r="K1307" s="36">
        <v>1012</v>
      </c>
      <c r="L1307" s="36">
        <v>0</v>
      </c>
      <c r="M1307" s="36">
        <v>0</v>
      </c>
      <c r="N1307" s="36">
        <v>1012</v>
      </c>
      <c r="O1307" s="36">
        <v>2</v>
      </c>
      <c r="P1307" s="36">
        <v>0.2</v>
      </c>
      <c r="Q1307" s="36">
        <v>171</v>
      </c>
      <c r="R1307" s="36">
        <v>171</v>
      </c>
      <c r="S1307" s="36">
        <v>0</v>
      </c>
      <c r="T1307" s="36">
        <v>0</v>
      </c>
      <c r="U1307" s="36">
        <v>100</v>
      </c>
      <c r="V1307" s="36">
        <v>99.8</v>
      </c>
      <c r="W1307" s="36">
        <v>171</v>
      </c>
      <c r="X1307" s="36">
        <v>6</v>
      </c>
      <c r="Y1307" s="36">
        <v>3.51</v>
      </c>
      <c r="Z1307" s="36">
        <v>158</v>
      </c>
      <c r="AA1307" s="36">
        <v>155</v>
      </c>
      <c r="AB1307" s="36">
        <v>98.1</v>
      </c>
      <c r="AC1307" s="36">
        <v>161</v>
      </c>
      <c r="AD1307" s="36">
        <v>155</v>
      </c>
      <c r="AE1307" s="36">
        <v>96.27</v>
      </c>
      <c r="AF1307" s="36">
        <v>3.33</v>
      </c>
      <c r="AG1307" s="36">
        <v>3.0666669999999998</v>
      </c>
      <c r="AH1307" s="36">
        <v>76.72</v>
      </c>
      <c r="AI1307" s="36">
        <v>92</v>
      </c>
      <c r="AJ1307" s="46">
        <f t="shared" ca="1" si="21"/>
        <v>1</v>
      </c>
      <c r="AK1307" s="47">
        <v>3.5087719298245612</v>
      </c>
      <c r="AL1307" s="48">
        <v>0.34200000000000486</v>
      </c>
      <c r="AM1307" s="1">
        <v>0</v>
      </c>
      <c r="AN1307" s="1">
        <v>0</v>
      </c>
      <c r="AO1307" s="1">
        <v>1</v>
      </c>
      <c r="AP1307" s="1">
        <v>0</v>
      </c>
      <c r="AQ1307" s="1">
        <v>0</v>
      </c>
      <c r="AR1307" s="36">
        <v>1</v>
      </c>
      <c r="AS1307" s="36">
        <v>0</v>
      </c>
      <c r="AT1307" s="36">
        <v>1</v>
      </c>
      <c r="AU1307" s="36">
        <v>0</v>
      </c>
    </row>
    <row r="1308" spans="1:47">
      <c r="A1308" s="49">
        <v>41915.791666666664</v>
      </c>
      <c r="B1308" s="36" t="s">
        <v>94</v>
      </c>
      <c r="C1308" s="36" t="s">
        <v>95</v>
      </c>
      <c r="D1308" s="36" t="s">
        <v>1692</v>
      </c>
      <c r="E1308" s="36" t="s">
        <v>96</v>
      </c>
      <c r="F1308" s="36" t="s">
        <v>1693</v>
      </c>
      <c r="G1308" s="36">
        <v>3</v>
      </c>
      <c r="H1308" s="36">
        <v>47</v>
      </c>
      <c r="I1308" s="36">
        <v>13.18</v>
      </c>
      <c r="J1308" s="36">
        <v>7.4</v>
      </c>
      <c r="K1308" s="36">
        <v>1168</v>
      </c>
      <c r="L1308" s="36">
        <v>0</v>
      </c>
      <c r="M1308" s="36">
        <v>0</v>
      </c>
      <c r="N1308" s="36">
        <v>1168</v>
      </c>
      <c r="O1308" s="36">
        <v>8</v>
      </c>
      <c r="P1308" s="36">
        <v>0.68</v>
      </c>
      <c r="Q1308" s="36">
        <v>348</v>
      </c>
      <c r="R1308" s="36">
        <v>348</v>
      </c>
      <c r="S1308" s="36">
        <v>0</v>
      </c>
      <c r="T1308" s="36">
        <v>0</v>
      </c>
      <c r="U1308" s="36">
        <v>100</v>
      </c>
      <c r="V1308" s="36">
        <v>99.32</v>
      </c>
      <c r="W1308" s="36">
        <v>348</v>
      </c>
      <c r="X1308" s="36">
        <v>8</v>
      </c>
      <c r="Y1308" s="36">
        <v>2.44</v>
      </c>
      <c r="Z1308" s="36">
        <v>428</v>
      </c>
      <c r="AA1308" s="36">
        <v>424</v>
      </c>
      <c r="AB1308" s="36">
        <v>99.07</v>
      </c>
      <c r="AC1308" s="36">
        <v>404</v>
      </c>
      <c r="AD1308" s="36">
        <v>404</v>
      </c>
      <c r="AE1308" s="36">
        <v>100</v>
      </c>
      <c r="AF1308" s="36">
        <v>6.09</v>
      </c>
      <c r="AG1308" s="36">
        <v>5.4722220000000004</v>
      </c>
      <c r="AH1308" s="36">
        <v>82.34</v>
      </c>
      <c r="AI1308" s="36">
        <v>89.79</v>
      </c>
      <c r="AJ1308" s="46">
        <f t="shared" ca="1" si="21"/>
        <v>1</v>
      </c>
      <c r="AK1308" s="47">
        <v>2.4390243902439024</v>
      </c>
      <c r="AL1308" s="48">
        <v>2.3664000000000236</v>
      </c>
      <c r="AM1308" s="1">
        <v>0</v>
      </c>
      <c r="AN1308" s="1">
        <v>0</v>
      </c>
      <c r="AO1308" s="1">
        <v>1</v>
      </c>
      <c r="AP1308" s="1">
        <v>0</v>
      </c>
      <c r="AQ1308" s="1">
        <v>0</v>
      </c>
      <c r="AR1308" s="36">
        <v>1</v>
      </c>
      <c r="AS1308" s="36">
        <v>0</v>
      </c>
      <c r="AT1308" s="36">
        <v>1</v>
      </c>
      <c r="AU1308" s="36">
        <v>0</v>
      </c>
    </row>
    <row r="1309" spans="1:47">
      <c r="A1309" s="49">
        <v>41915.791666666664</v>
      </c>
      <c r="B1309" s="36" t="s">
        <v>94</v>
      </c>
      <c r="C1309" s="36" t="s">
        <v>95</v>
      </c>
      <c r="D1309" s="36" t="s">
        <v>1694</v>
      </c>
      <c r="E1309" s="36" t="s">
        <v>96</v>
      </c>
      <c r="F1309" s="36" t="s">
        <v>1695</v>
      </c>
      <c r="G1309" s="36">
        <v>2</v>
      </c>
      <c r="H1309" s="36">
        <v>23</v>
      </c>
      <c r="I1309" s="36">
        <v>10.44</v>
      </c>
      <c r="J1309" s="36">
        <v>5.08</v>
      </c>
      <c r="K1309" s="36">
        <v>475</v>
      </c>
      <c r="L1309" s="36">
        <v>0</v>
      </c>
      <c r="M1309" s="36">
        <v>0</v>
      </c>
      <c r="N1309" s="36">
        <v>475</v>
      </c>
      <c r="O1309" s="36">
        <v>1</v>
      </c>
      <c r="P1309" s="36">
        <v>0.21</v>
      </c>
      <c r="Q1309" s="36">
        <v>148</v>
      </c>
      <c r="R1309" s="36">
        <v>147</v>
      </c>
      <c r="S1309" s="36">
        <v>0</v>
      </c>
      <c r="T1309" s="36">
        <v>0</v>
      </c>
      <c r="U1309" s="36">
        <v>99.32</v>
      </c>
      <c r="V1309" s="36">
        <v>99.11</v>
      </c>
      <c r="W1309" s="36">
        <v>147</v>
      </c>
      <c r="X1309" s="36">
        <v>8</v>
      </c>
      <c r="Y1309" s="36">
        <v>5.84</v>
      </c>
      <c r="Z1309" s="36">
        <v>381</v>
      </c>
      <c r="AA1309" s="36">
        <v>344</v>
      </c>
      <c r="AB1309" s="36">
        <v>90.29</v>
      </c>
      <c r="AC1309" s="36">
        <v>353</v>
      </c>
      <c r="AD1309" s="36">
        <v>334</v>
      </c>
      <c r="AE1309" s="36">
        <v>94.62</v>
      </c>
      <c r="AF1309" s="36">
        <v>2.29</v>
      </c>
      <c r="AG1309" s="36">
        <v>0.1444445</v>
      </c>
      <c r="AH1309" s="36">
        <v>45.02</v>
      </c>
      <c r="AI1309" s="36">
        <v>6.31</v>
      </c>
      <c r="AJ1309" s="46">
        <f t="shared" ca="1" si="21"/>
        <v>1</v>
      </c>
      <c r="AK1309" s="47">
        <v>5.8394160583941606</v>
      </c>
      <c r="AL1309" s="48">
        <v>1.3172000000000008</v>
      </c>
      <c r="AM1309" s="1">
        <v>1</v>
      </c>
      <c r="AN1309" s="1">
        <v>0</v>
      </c>
      <c r="AO1309" s="1">
        <v>2</v>
      </c>
      <c r="AP1309" s="1">
        <v>1</v>
      </c>
      <c r="AQ1309" s="1">
        <v>0</v>
      </c>
      <c r="AR1309" s="36">
        <v>1</v>
      </c>
      <c r="AS1309" s="36">
        <v>0</v>
      </c>
      <c r="AT1309" s="36">
        <v>1</v>
      </c>
      <c r="AU1309" s="36">
        <v>0</v>
      </c>
    </row>
    <row r="1310" spans="1:47">
      <c r="A1310" s="49">
        <v>41915.75</v>
      </c>
      <c r="B1310" s="36" t="s">
        <v>94</v>
      </c>
      <c r="C1310" s="36" t="s">
        <v>95</v>
      </c>
      <c r="D1310" s="36" t="s">
        <v>253</v>
      </c>
      <c r="E1310" s="36" t="s">
        <v>96</v>
      </c>
      <c r="F1310" s="36" t="s">
        <v>254</v>
      </c>
      <c r="G1310" s="36">
        <v>2</v>
      </c>
      <c r="H1310" s="36">
        <v>23</v>
      </c>
      <c r="I1310" s="36">
        <v>9.02</v>
      </c>
      <c r="J1310" s="36">
        <v>4.34</v>
      </c>
      <c r="K1310" s="36">
        <v>1055</v>
      </c>
      <c r="L1310" s="36">
        <v>0</v>
      </c>
      <c r="M1310" s="36">
        <v>0</v>
      </c>
      <c r="N1310" s="36">
        <v>1055</v>
      </c>
      <c r="O1310" s="36">
        <v>30</v>
      </c>
      <c r="P1310" s="36">
        <v>2.84</v>
      </c>
      <c r="Q1310" s="36">
        <v>194</v>
      </c>
      <c r="R1310" s="36">
        <v>190</v>
      </c>
      <c r="S1310" s="36">
        <v>0</v>
      </c>
      <c r="T1310" s="36">
        <v>0</v>
      </c>
      <c r="U1310" s="36">
        <v>97.94</v>
      </c>
      <c r="V1310" s="36">
        <v>95.16</v>
      </c>
      <c r="W1310" s="36">
        <v>190</v>
      </c>
      <c r="X1310" s="36">
        <v>1</v>
      </c>
      <c r="Y1310" s="36">
        <v>0.61</v>
      </c>
      <c r="Z1310" s="36">
        <v>466</v>
      </c>
      <c r="AA1310" s="36">
        <v>462</v>
      </c>
      <c r="AB1310" s="36">
        <v>99.14</v>
      </c>
      <c r="AC1310" s="36">
        <v>446</v>
      </c>
      <c r="AD1310" s="36">
        <v>436</v>
      </c>
      <c r="AE1310" s="36">
        <v>97.76</v>
      </c>
      <c r="AF1310" s="36">
        <v>2.5099999999999998</v>
      </c>
      <c r="AG1310" s="36">
        <v>0.65555549999999996</v>
      </c>
      <c r="AH1310" s="36">
        <v>57.79</v>
      </c>
      <c r="AI1310" s="36">
        <v>26.11</v>
      </c>
      <c r="AJ1310" s="46">
        <f t="shared" ca="1" si="21"/>
        <v>1</v>
      </c>
      <c r="AK1310" s="47">
        <v>0.6097560975609756</v>
      </c>
      <c r="AL1310" s="48">
        <v>9.3896000000000068</v>
      </c>
      <c r="AM1310" s="1">
        <v>0</v>
      </c>
      <c r="AN1310" s="1">
        <v>0</v>
      </c>
      <c r="AO1310" s="1">
        <v>1</v>
      </c>
      <c r="AP1310" s="1">
        <v>0</v>
      </c>
      <c r="AQ1310" s="1">
        <v>0</v>
      </c>
      <c r="AR1310" s="36">
        <v>0</v>
      </c>
      <c r="AS1310" s="36">
        <v>1</v>
      </c>
      <c r="AT1310" s="36">
        <v>0</v>
      </c>
      <c r="AU1310" s="36">
        <v>2</v>
      </c>
    </row>
    <row r="1311" spans="1:47">
      <c r="A1311" s="49">
        <v>41915.75</v>
      </c>
      <c r="B1311" s="36" t="s">
        <v>94</v>
      </c>
      <c r="C1311" s="36" t="s">
        <v>95</v>
      </c>
      <c r="D1311" s="36" t="s">
        <v>1696</v>
      </c>
      <c r="E1311" s="36" t="s">
        <v>96</v>
      </c>
      <c r="F1311" s="36" t="s">
        <v>1697</v>
      </c>
      <c r="G1311" s="36">
        <v>2</v>
      </c>
      <c r="H1311" s="36">
        <v>23</v>
      </c>
      <c r="I1311" s="36">
        <v>9.17</v>
      </c>
      <c r="J1311" s="36">
        <v>4.34</v>
      </c>
      <c r="K1311" s="36">
        <v>493</v>
      </c>
      <c r="L1311" s="36">
        <v>0</v>
      </c>
      <c r="M1311" s="36">
        <v>0</v>
      </c>
      <c r="N1311" s="36">
        <v>493</v>
      </c>
      <c r="O1311" s="36">
        <v>72</v>
      </c>
      <c r="P1311" s="36">
        <v>14.6</v>
      </c>
      <c r="Q1311" s="36">
        <v>89</v>
      </c>
      <c r="R1311" s="36">
        <v>89</v>
      </c>
      <c r="S1311" s="36">
        <v>0</v>
      </c>
      <c r="T1311" s="36">
        <v>0</v>
      </c>
      <c r="U1311" s="36">
        <v>100</v>
      </c>
      <c r="V1311" s="36">
        <v>85.4</v>
      </c>
      <c r="W1311" s="36">
        <v>89</v>
      </c>
      <c r="X1311" s="36">
        <v>0</v>
      </c>
      <c r="Y1311" s="36">
        <v>0</v>
      </c>
      <c r="Z1311" s="36">
        <v>457</v>
      </c>
      <c r="AA1311" s="36">
        <v>457</v>
      </c>
      <c r="AB1311" s="36">
        <v>100</v>
      </c>
      <c r="AC1311" s="36">
        <v>478</v>
      </c>
      <c r="AD1311" s="36">
        <v>476</v>
      </c>
      <c r="AE1311" s="36">
        <v>99.58</v>
      </c>
      <c r="AF1311" s="36">
        <v>1.51</v>
      </c>
      <c r="AG1311" s="36">
        <v>0.63333329999999999</v>
      </c>
      <c r="AH1311" s="36">
        <v>34.78</v>
      </c>
      <c r="AI1311" s="36">
        <v>41.91</v>
      </c>
      <c r="AJ1311" s="46">
        <f t="shared" ca="1" si="21"/>
        <v>1</v>
      </c>
      <c r="AK1311" s="47">
        <v>0</v>
      </c>
      <c r="AL1311" s="48">
        <v>12.993999999999994</v>
      </c>
      <c r="AM1311" s="1">
        <v>0</v>
      </c>
      <c r="AN1311" s="1">
        <v>1</v>
      </c>
      <c r="AO1311" s="1">
        <v>2</v>
      </c>
      <c r="AP1311" s="1">
        <v>0</v>
      </c>
      <c r="AQ1311" s="1">
        <v>1</v>
      </c>
      <c r="AR1311" s="36">
        <v>0</v>
      </c>
      <c r="AS1311" s="36">
        <v>1</v>
      </c>
      <c r="AT1311" s="36">
        <v>0</v>
      </c>
      <c r="AU1311" s="36">
        <v>1</v>
      </c>
    </row>
    <row r="1312" spans="1:47">
      <c r="A1312" s="49">
        <v>41915.75</v>
      </c>
      <c r="B1312" s="36" t="s">
        <v>94</v>
      </c>
      <c r="C1312" s="36" t="s">
        <v>95</v>
      </c>
      <c r="D1312" s="36" t="s">
        <v>1698</v>
      </c>
      <c r="E1312" s="36" t="s">
        <v>96</v>
      </c>
      <c r="F1312" s="36" t="s">
        <v>1699</v>
      </c>
      <c r="G1312" s="36">
        <v>4</v>
      </c>
      <c r="H1312" s="36">
        <v>55</v>
      </c>
      <c r="I1312" s="36">
        <v>22.04</v>
      </c>
      <c r="J1312" s="36">
        <v>14.9</v>
      </c>
      <c r="K1312" s="36">
        <v>1012</v>
      </c>
      <c r="L1312" s="36">
        <v>0</v>
      </c>
      <c r="M1312" s="36">
        <v>0</v>
      </c>
      <c r="N1312" s="36">
        <v>1012</v>
      </c>
      <c r="O1312" s="36">
        <v>7</v>
      </c>
      <c r="P1312" s="36">
        <v>0.69</v>
      </c>
      <c r="Q1312" s="36">
        <v>432</v>
      </c>
      <c r="R1312" s="36">
        <v>430</v>
      </c>
      <c r="S1312" s="36">
        <v>0</v>
      </c>
      <c r="T1312" s="36">
        <v>0</v>
      </c>
      <c r="U1312" s="36">
        <v>99.54</v>
      </c>
      <c r="V1312" s="36">
        <v>98.85</v>
      </c>
      <c r="W1312" s="36">
        <v>430</v>
      </c>
      <c r="X1312" s="36">
        <v>9</v>
      </c>
      <c r="Y1312" s="36">
        <v>2.0699999999999998</v>
      </c>
      <c r="Z1312" s="36">
        <v>298</v>
      </c>
      <c r="AA1312" s="36">
        <v>297</v>
      </c>
      <c r="AB1312" s="36">
        <v>99.66</v>
      </c>
      <c r="AC1312" s="36">
        <v>306</v>
      </c>
      <c r="AD1312" s="36">
        <v>301</v>
      </c>
      <c r="AE1312" s="36">
        <v>98.37</v>
      </c>
      <c r="AF1312" s="36">
        <v>5.76</v>
      </c>
      <c r="AG1312" s="36">
        <v>7.7777780000000005E-2</v>
      </c>
      <c r="AH1312" s="36">
        <v>38.630000000000003</v>
      </c>
      <c r="AI1312" s="36">
        <v>1.35</v>
      </c>
      <c r="AJ1312" s="46">
        <f t="shared" ca="1" si="21"/>
        <v>1</v>
      </c>
      <c r="AK1312" s="47">
        <v>2.0737327188940093</v>
      </c>
      <c r="AL1312" s="48">
        <v>4.9680000000000248</v>
      </c>
      <c r="AM1312" s="1">
        <v>0</v>
      </c>
      <c r="AN1312" s="1">
        <v>0</v>
      </c>
      <c r="AO1312" s="1">
        <v>1</v>
      </c>
      <c r="AP1312" s="1">
        <v>0</v>
      </c>
      <c r="AQ1312" s="1">
        <v>0</v>
      </c>
      <c r="AR1312" s="36">
        <v>1</v>
      </c>
      <c r="AS1312" s="36">
        <v>0</v>
      </c>
      <c r="AT1312" s="36">
        <v>1</v>
      </c>
      <c r="AU1312" s="36">
        <v>0</v>
      </c>
    </row>
    <row r="1313" spans="1:47">
      <c r="A1313" s="49">
        <v>41915.75</v>
      </c>
      <c r="B1313" s="36" t="s">
        <v>94</v>
      </c>
      <c r="C1313" s="36" t="s">
        <v>98</v>
      </c>
      <c r="D1313" s="36" t="s">
        <v>230</v>
      </c>
      <c r="E1313" s="36" t="s">
        <v>96</v>
      </c>
      <c r="F1313" s="36" t="s">
        <v>322</v>
      </c>
      <c r="G1313" s="36">
        <v>3</v>
      </c>
      <c r="H1313" s="36">
        <v>39</v>
      </c>
      <c r="I1313" s="36">
        <v>16.68</v>
      </c>
      <c r="J1313" s="36">
        <v>10.66</v>
      </c>
      <c r="K1313" s="36">
        <v>3526</v>
      </c>
      <c r="L1313" s="36">
        <v>0</v>
      </c>
      <c r="M1313" s="36">
        <v>0</v>
      </c>
      <c r="N1313" s="36">
        <v>3526</v>
      </c>
      <c r="O1313" s="36">
        <v>90</v>
      </c>
      <c r="P1313" s="36">
        <v>2.5499999999999998</v>
      </c>
      <c r="Q1313" s="36">
        <v>662</v>
      </c>
      <c r="R1313" s="36">
        <v>659</v>
      </c>
      <c r="S1313" s="36">
        <v>0</v>
      </c>
      <c r="T1313" s="36">
        <v>0</v>
      </c>
      <c r="U1313" s="36">
        <v>99.55</v>
      </c>
      <c r="V1313" s="36">
        <v>97.01</v>
      </c>
      <c r="W1313" s="36">
        <v>659</v>
      </c>
      <c r="X1313" s="36">
        <v>9</v>
      </c>
      <c r="Y1313" s="36">
        <v>1.48</v>
      </c>
      <c r="Z1313" s="36">
        <v>95</v>
      </c>
      <c r="AA1313" s="36">
        <v>86</v>
      </c>
      <c r="AB1313" s="36">
        <v>90.53</v>
      </c>
      <c r="AC1313" s="36">
        <v>38</v>
      </c>
      <c r="AD1313" s="36">
        <v>36</v>
      </c>
      <c r="AE1313" s="36">
        <v>94.74</v>
      </c>
      <c r="AF1313" s="36">
        <v>7.59</v>
      </c>
      <c r="AG1313" s="36">
        <v>3.9888889999999999</v>
      </c>
      <c r="AH1313" s="36">
        <v>71.19</v>
      </c>
      <c r="AI1313" s="36">
        <v>52.56</v>
      </c>
      <c r="AJ1313" s="46">
        <f t="shared" ca="1" si="21"/>
        <v>1</v>
      </c>
      <c r="AK1313" s="47">
        <v>1.4778325123152709</v>
      </c>
      <c r="AL1313" s="48">
        <v>19.793799999999965</v>
      </c>
      <c r="AM1313" s="1">
        <v>0</v>
      </c>
      <c r="AN1313" s="1">
        <v>0</v>
      </c>
      <c r="AO1313" s="1">
        <v>1</v>
      </c>
      <c r="AP1313" s="1">
        <v>0</v>
      </c>
      <c r="AQ1313" s="1">
        <v>0</v>
      </c>
      <c r="AR1313" s="36">
        <v>0</v>
      </c>
      <c r="AS1313" s="36">
        <v>1</v>
      </c>
      <c r="AT1313" s="36">
        <v>0</v>
      </c>
      <c r="AU1313" s="36">
        <v>7</v>
      </c>
    </row>
    <row r="1314" spans="1:47">
      <c r="A1314" s="49">
        <v>41915.75</v>
      </c>
      <c r="B1314" s="36" t="s">
        <v>94</v>
      </c>
      <c r="C1314" s="36" t="s">
        <v>98</v>
      </c>
      <c r="D1314" s="36" t="s">
        <v>230</v>
      </c>
      <c r="E1314" s="36" t="s">
        <v>96</v>
      </c>
      <c r="F1314" s="36" t="s">
        <v>231</v>
      </c>
      <c r="G1314" s="36">
        <v>4</v>
      </c>
      <c r="H1314" s="36">
        <v>55</v>
      </c>
      <c r="I1314" s="36">
        <v>22.12</v>
      </c>
      <c r="J1314" s="36">
        <v>14.9</v>
      </c>
      <c r="K1314" s="36">
        <v>2501</v>
      </c>
      <c r="L1314" s="36">
        <v>0</v>
      </c>
      <c r="M1314" s="36">
        <v>0</v>
      </c>
      <c r="N1314" s="36">
        <v>2501</v>
      </c>
      <c r="O1314" s="36">
        <v>76</v>
      </c>
      <c r="P1314" s="36">
        <v>3.04</v>
      </c>
      <c r="Q1314" s="36">
        <v>576</v>
      </c>
      <c r="R1314" s="36">
        <v>574</v>
      </c>
      <c r="S1314" s="36">
        <v>0</v>
      </c>
      <c r="T1314" s="36">
        <v>0</v>
      </c>
      <c r="U1314" s="36">
        <v>99.65</v>
      </c>
      <c r="V1314" s="36">
        <v>96.62</v>
      </c>
      <c r="W1314" s="36">
        <v>574</v>
      </c>
      <c r="X1314" s="36">
        <v>3</v>
      </c>
      <c r="Y1314" s="36">
        <v>0.54</v>
      </c>
      <c r="Z1314" s="36">
        <v>52</v>
      </c>
      <c r="AA1314" s="36">
        <v>50</v>
      </c>
      <c r="AB1314" s="36">
        <v>96.15</v>
      </c>
      <c r="AC1314" s="36">
        <v>37</v>
      </c>
      <c r="AD1314" s="36">
        <v>35</v>
      </c>
      <c r="AE1314" s="36">
        <v>94.59</v>
      </c>
      <c r="AF1314" s="36">
        <v>6.82</v>
      </c>
      <c r="AG1314" s="36">
        <v>0.1833333</v>
      </c>
      <c r="AH1314" s="36">
        <v>45.75</v>
      </c>
      <c r="AI1314" s="36">
        <v>2.69</v>
      </c>
      <c r="AJ1314" s="46">
        <f t="shared" ca="1" si="21"/>
        <v>1</v>
      </c>
      <c r="AK1314" s="47">
        <v>0.53667262969588547</v>
      </c>
      <c r="AL1314" s="48">
        <v>19.468799999999973</v>
      </c>
      <c r="AM1314" s="1">
        <v>0</v>
      </c>
      <c r="AN1314" s="1">
        <v>0</v>
      </c>
      <c r="AO1314" s="1">
        <v>1</v>
      </c>
      <c r="AP1314" s="1">
        <v>0</v>
      </c>
      <c r="AQ1314" s="1">
        <v>0</v>
      </c>
      <c r="AR1314" s="36">
        <v>0</v>
      </c>
      <c r="AS1314" s="36">
        <v>1</v>
      </c>
      <c r="AT1314" s="36">
        <v>0</v>
      </c>
      <c r="AU1314" s="36">
        <v>7</v>
      </c>
    </row>
    <row r="1315" spans="1:47">
      <c r="A1315" s="49">
        <v>41915.75</v>
      </c>
      <c r="B1315" s="36" t="s">
        <v>94</v>
      </c>
      <c r="C1315" s="36" t="s">
        <v>24</v>
      </c>
      <c r="D1315" s="36" t="s">
        <v>130</v>
      </c>
      <c r="E1315" s="36" t="s">
        <v>96</v>
      </c>
      <c r="F1315" s="36" t="s">
        <v>223</v>
      </c>
      <c r="G1315" s="36">
        <v>5</v>
      </c>
      <c r="H1315" s="36">
        <v>71</v>
      </c>
      <c r="I1315" s="36">
        <v>28.07</v>
      </c>
      <c r="J1315" s="36">
        <v>20.149999999999999</v>
      </c>
      <c r="K1315" s="36">
        <v>3268</v>
      </c>
      <c r="L1315" s="36">
        <v>0</v>
      </c>
      <c r="M1315" s="36">
        <v>0</v>
      </c>
      <c r="N1315" s="36">
        <v>3268</v>
      </c>
      <c r="O1315" s="36">
        <v>72</v>
      </c>
      <c r="P1315" s="36">
        <v>2.2000000000000002</v>
      </c>
      <c r="Q1315" s="36">
        <v>647</v>
      </c>
      <c r="R1315" s="36">
        <v>647</v>
      </c>
      <c r="S1315" s="36">
        <v>0</v>
      </c>
      <c r="T1315" s="36">
        <v>0</v>
      </c>
      <c r="U1315" s="36">
        <v>100</v>
      </c>
      <c r="V1315" s="36">
        <v>97.8</v>
      </c>
      <c r="W1315" s="36">
        <v>647</v>
      </c>
      <c r="X1315" s="36">
        <v>4</v>
      </c>
      <c r="Y1315" s="36">
        <v>0.61</v>
      </c>
      <c r="Z1315" s="36">
        <v>185</v>
      </c>
      <c r="AA1315" s="36">
        <v>176</v>
      </c>
      <c r="AB1315" s="36">
        <v>95.14</v>
      </c>
      <c r="AC1315" s="36">
        <v>208</v>
      </c>
      <c r="AD1315" s="36">
        <v>184</v>
      </c>
      <c r="AE1315" s="36">
        <v>88.46</v>
      </c>
      <c r="AF1315" s="36">
        <v>9.73</v>
      </c>
      <c r="AG1315" s="36">
        <v>0.4166667</v>
      </c>
      <c r="AH1315" s="36">
        <v>48.28</v>
      </c>
      <c r="AI1315" s="36">
        <v>4.28</v>
      </c>
      <c r="AJ1315" s="46">
        <f t="shared" ca="1" si="21"/>
        <v>1</v>
      </c>
      <c r="AK1315" s="47">
        <v>0.61068702290076338</v>
      </c>
      <c r="AL1315" s="48">
        <v>14.23400000000002</v>
      </c>
      <c r="AM1315" s="1">
        <v>0</v>
      </c>
      <c r="AN1315" s="1">
        <v>0</v>
      </c>
      <c r="AO1315" s="1">
        <v>1</v>
      </c>
      <c r="AP1315" s="1">
        <v>0</v>
      </c>
      <c r="AQ1315" s="1">
        <v>0</v>
      </c>
      <c r="AR1315" s="36">
        <v>0</v>
      </c>
      <c r="AS1315" s="36">
        <v>1</v>
      </c>
      <c r="AT1315" s="36">
        <v>0</v>
      </c>
      <c r="AU1315" s="36">
        <v>6</v>
      </c>
    </row>
    <row r="1316" spans="1:47">
      <c r="A1316" s="49">
        <v>41915.75</v>
      </c>
      <c r="B1316" s="36" t="s">
        <v>94</v>
      </c>
      <c r="C1316" s="36" t="s">
        <v>24</v>
      </c>
      <c r="D1316" s="36" t="s">
        <v>130</v>
      </c>
      <c r="E1316" s="36" t="s">
        <v>96</v>
      </c>
      <c r="F1316" s="36" t="s">
        <v>131</v>
      </c>
      <c r="G1316" s="36">
        <v>2</v>
      </c>
      <c r="H1316" s="36">
        <v>23</v>
      </c>
      <c r="I1316" s="36">
        <v>10.81</v>
      </c>
      <c r="J1316" s="36">
        <v>5.84</v>
      </c>
      <c r="K1316" s="36">
        <v>2035</v>
      </c>
      <c r="L1316" s="36">
        <v>0</v>
      </c>
      <c r="M1316" s="36">
        <v>0</v>
      </c>
      <c r="N1316" s="36">
        <v>2035</v>
      </c>
      <c r="O1316" s="36">
        <v>54</v>
      </c>
      <c r="P1316" s="36">
        <v>2.65</v>
      </c>
      <c r="Q1316" s="36">
        <v>509</v>
      </c>
      <c r="R1316" s="36">
        <v>506</v>
      </c>
      <c r="S1316" s="36">
        <v>0</v>
      </c>
      <c r="T1316" s="36">
        <v>0</v>
      </c>
      <c r="U1316" s="36">
        <v>99.41</v>
      </c>
      <c r="V1316" s="36">
        <v>96.78</v>
      </c>
      <c r="W1316" s="36">
        <v>506</v>
      </c>
      <c r="X1316" s="36">
        <v>6</v>
      </c>
      <c r="Y1316" s="36">
        <v>1.2</v>
      </c>
      <c r="Z1316" s="36">
        <v>163</v>
      </c>
      <c r="AA1316" s="36">
        <v>91</v>
      </c>
      <c r="AB1316" s="36">
        <v>55.83</v>
      </c>
      <c r="AC1316" s="36">
        <v>147</v>
      </c>
      <c r="AD1316" s="36">
        <v>85</v>
      </c>
      <c r="AE1316" s="36">
        <v>57.82</v>
      </c>
      <c r="AF1316" s="36">
        <v>8.4700000000000006</v>
      </c>
      <c r="AG1316" s="36">
        <v>5.322222</v>
      </c>
      <c r="AH1316" s="36">
        <v>145.02000000000001</v>
      </c>
      <c r="AI1316" s="36">
        <v>62.82</v>
      </c>
      <c r="AJ1316" s="46">
        <f t="shared" ca="1" si="21"/>
        <v>1</v>
      </c>
      <c r="AK1316" s="47">
        <v>1.2</v>
      </c>
      <c r="AL1316" s="48">
        <v>16.389799999999994</v>
      </c>
      <c r="AM1316" s="1">
        <v>0</v>
      </c>
      <c r="AN1316" s="1">
        <v>0</v>
      </c>
      <c r="AO1316" s="1">
        <v>1</v>
      </c>
      <c r="AP1316" s="1">
        <v>0</v>
      </c>
      <c r="AQ1316" s="1">
        <v>0</v>
      </c>
      <c r="AR1316" s="36">
        <v>0</v>
      </c>
      <c r="AS1316" s="36">
        <v>1</v>
      </c>
      <c r="AT1316" s="36">
        <v>1</v>
      </c>
      <c r="AU1316" s="36">
        <v>7</v>
      </c>
    </row>
    <row r="1317" spans="1:47">
      <c r="A1317" s="49">
        <v>41915.791666666664</v>
      </c>
      <c r="B1317" s="36" t="s">
        <v>94</v>
      </c>
      <c r="C1317" s="36" t="s">
        <v>100</v>
      </c>
      <c r="D1317" s="36" t="s">
        <v>255</v>
      </c>
      <c r="E1317" s="36" t="s">
        <v>99</v>
      </c>
      <c r="F1317" s="36" t="s">
        <v>256</v>
      </c>
      <c r="G1317" s="36">
        <v>4</v>
      </c>
      <c r="H1317" s="36">
        <v>55</v>
      </c>
      <c r="I1317" s="36">
        <v>22.54</v>
      </c>
      <c r="J1317" s="36">
        <v>15.76</v>
      </c>
      <c r="K1317" s="36">
        <v>2658</v>
      </c>
      <c r="L1317" s="36">
        <v>0</v>
      </c>
      <c r="M1317" s="36">
        <v>0</v>
      </c>
      <c r="N1317" s="36">
        <v>2658</v>
      </c>
      <c r="O1317" s="36">
        <v>42</v>
      </c>
      <c r="P1317" s="36">
        <v>1.58</v>
      </c>
      <c r="Q1317" s="36">
        <v>1006</v>
      </c>
      <c r="R1317" s="36">
        <v>998</v>
      </c>
      <c r="S1317" s="36">
        <v>0</v>
      </c>
      <c r="T1317" s="36">
        <v>0</v>
      </c>
      <c r="U1317" s="36">
        <v>99.2</v>
      </c>
      <c r="V1317" s="36">
        <v>97.63</v>
      </c>
      <c r="W1317" s="36">
        <v>998</v>
      </c>
      <c r="X1317" s="36">
        <v>6</v>
      </c>
      <c r="Y1317" s="36">
        <v>0.59</v>
      </c>
      <c r="Z1317" s="36">
        <v>1558</v>
      </c>
      <c r="AA1317" s="36">
        <v>1557</v>
      </c>
      <c r="AB1317" s="36">
        <v>99.94</v>
      </c>
      <c r="AC1317" s="36">
        <v>1579</v>
      </c>
      <c r="AD1317" s="36">
        <v>1575</v>
      </c>
      <c r="AE1317" s="36">
        <v>99.75</v>
      </c>
      <c r="AF1317" s="36">
        <v>14.48</v>
      </c>
      <c r="AG1317" s="36">
        <v>7.1166669999999996</v>
      </c>
      <c r="AH1317" s="36">
        <v>91.9</v>
      </c>
      <c r="AI1317" s="36">
        <v>49.14</v>
      </c>
      <c r="AJ1317" s="46">
        <f t="shared" ca="1" si="21"/>
        <v>1</v>
      </c>
      <c r="AK1317" s="47">
        <v>0.59055118110236215</v>
      </c>
      <c r="AL1317" s="48">
        <v>23.842200000000048</v>
      </c>
      <c r="AM1317" s="1">
        <v>0</v>
      </c>
      <c r="AN1317" s="1">
        <v>0</v>
      </c>
      <c r="AO1317" s="1">
        <v>1</v>
      </c>
      <c r="AP1317" s="1">
        <v>0</v>
      </c>
      <c r="AQ1317" s="1">
        <v>0</v>
      </c>
      <c r="AR1317" s="36">
        <v>0</v>
      </c>
      <c r="AS1317" s="36">
        <v>1</v>
      </c>
      <c r="AT1317" s="36">
        <v>0</v>
      </c>
      <c r="AU1317" s="36">
        <v>3</v>
      </c>
    </row>
    <row r="1318" spans="1:47">
      <c r="A1318" s="49">
        <v>41915.791666666664</v>
      </c>
      <c r="B1318" s="36" t="s">
        <v>94</v>
      </c>
      <c r="C1318" s="36" t="s">
        <v>100</v>
      </c>
      <c r="D1318" s="36" t="s">
        <v>269</v>
      </c>
      <c r="E1318" s="36" t="s">
        <v>99</v>
      </c>
      <c r="F1318" s="36" t="s">
        <v>270</v>
      </c>
      <c r="G1318" s="36">
        <v>5</v>
      </c>
      <c r="H1318" s="36">
        <v>71</v>
      </c>
      <c r="I1318" s="36">
        <v>27.2</v>
      </c>
      <c r="J1318" s="36">
        <v>19.27</v>
      </c>
      <c r="K1318" s="36">
        <v>3793</v>
      </c>
      <c r="L1318" s="36">
        <v>0</v>
      </c>
      <c r="M1318" s="36">
        <v>0</v>
      </c>
      <c r="N1318" s="36">
        <v>3793</v>
      </c>
      <c r="O1318" s="36">
        <v>33</v>
      </c>
      <c r="P1318" s="36">
        <v>0.87</v>
      </c>
      <c r="Q1318" s="36">
        <v>1733</v>
      </c>
      <c r="R1318" s="36">
        <v>1712</v>
      </c>
      <c r="S1318" s="36">
        <v>0</v>
      </c>
      <c r="T1318" s="36">
        <v>0</v>
      </c>
      <c r="U1318" s="36">
        <v>98.79</v>
      </c>
      <c r="V1318" s="36">
        <v>97.93</v>
      </c>
      <c r="W1318" s="36">
        <v>1712</v>
      </c>
      <c r="X1318" s="36">
        <v>55</v>
      </c>
      <c r="Y1318" s="36">
        <v>3.18</v>
      </c>
      <c r="Z1318" s="36">
        <v>690</v>
      </c>
      <c r="AA1318" s="36">
        <v>681</v>
      </c>
      <c r="AB1318" s="36">
        <v>98.7</v>
      </c>
      <c r="AC1318" s="36">
        <v>705</v>
      </c>
      <c r="AD1318" s="36">
        <v>698</v>
      </c>
      <c r="AE1318" s="36">
        <v>99.01</v>
      </c>
      <c r="AF1318" s="36">
        <v>21.98</v>
      </c>
      <c r="AG1318" s="36">
        <v>12.48333</v>
      </c>
      <c r="AH1318" s="36">
        <v>114.08</v>
      </c>
      <c r="AI1318" s="36">
        <v>56.79</v>
      </c>
      <c r="AJ1318" s="46">
        <f t="shared" ca="1" si="21"/>
        <v>1</v>
      </c>
      <c r="AK1318" s="47">
        <v>3.1810294968189705</v>
      </c>
      <c r="AL1318" s="48">
        <v>35.87309999999988</v>
      </c>
      <c r="AM1318" s="1">
        <v>0</v>
      </c>
      <c r="AN1318" s="1">
        <v>0</v>
      </c>
      <c r="AO1318" s="1">
        <v>2</v>
      </c>
      <c r="AP1318" s="1">
        <v>0</v>
      </c>
      <c r="AQ1318" s="1">
        <v>1</v>
      </c>
      <c r="AR1318" s="36">
        <v>1</v>
      </c>
      <c r="AS1318" s="36">
        <v>1</v>
      </c>
      <c r="AT1318" s="36">
        <v>6</v>
      </c>
      <c r="AU1318" s="36">
        <v>5</v>
      </c>
    </row>
    <row r="1319" spans="1:47">
      <c r="A1319" s="49">
        <v>41915.833333333336</v>
      </c>
      <c r="B1319" s="36" t="s">
        <v>94</v>
      </c>
      <c r="C1319" s="36" t="s">
        <v>100</v>
      </c>
      <c r="D1319" s="36" t="s">
        <v>269</v>
      </c>
      <c r="E1319" s="36" t="s">
        <v>99</v>
      </c>
      <c r="F1319" s="36" t="s">
        <v>353</v>
      </c>
      <c r="G1319" s="36">
        <v>4</v>
      </c>
      <c r="H1319" s="36">
        <v>55</v>
      </c>
      <c r="I1319" s="36">
        <v>22.41</v>
      </c>
      <c r="J1319" s="36">
        <v>14.9</v>
      </c>
      <c r="K1319" s="36">
        <v>1642</v>
      </c>
      <c r="L1319" s="36">
        <v>0</v>
      </c>
      <c r="M1319" s="36">
        <v>0</v>
      </c>
      <c r="N1319" s="36">
        <v>1642</v>
      </c>
      <c r="O1319" s="36">
        <v>11</v>
      </c>
      <c r="P1319" s="36">
        <v>0.67</v>
      </c>
      <c r="Q1319" s="36">
        <v>804</v>
      </c>
      <c r="R1319" s="36">
        <v>797</v>
      </c>
      <c r="S1319" s="36">
        <v>0</v>
      </c>
      <c r="T1319" s="36">
        <v>0</v>
      </c>
      <c r="U1319" s="36">
        <v>99.13</v>
      </c>
      <c r="V1319" s="36">
        <v>98.47</v>
      </c>
      <c r="W1319" s="36">
        <v>797</v>
      </c>
      <c r="X1319" s="36">
        <v>20</v>
      </c>
      <c r="Y1319" s="36">
        <v>2.46</v>
      </c>
      <c r="Z1319" s="36">
        <v>1215</v>
      </c>
      <c r="AA1319" s="36">
        <v>1206</v>
      </c>
      <c r="AB1319" s="36">
        <v>99.26</v>
      </c>
      <c r="AC1319" s="36">
        <v>1245</v>
      </c>
      <c r="AD1319" s="36">
        <v>1223</v>
      </c>
      <c r="AE1319" s="36">
        <v>98.23</v>
      </c>
      <c r="AF1319" s="36">
        <v>12.43</v>
      </c>
      <c r="AG1319" s="36">
        <v>4.7388890000000004</v>
      </c>
      <c r="AH1319" s="36">
        <v>83.45</v>
      </c>
      <c r="AI1319" s="36">
        <v>38.11</v>
      </c>
      <c r="AJ1319" s="46">
        <f t="shared" ca="1" si="21"/>
        <v>1</v>
      </c>
      <c r="AK1319" s="47">
        <v>2.4570024570024569</v>
      </c>
      <c r="AL1319" s="48">
        <v>12.301200000000009</v>
      </c>
      <c r="AM1319" s="1">
        <v>0</v>
      </c>
      <c r="AN1319" s="1">
        <v>0</v>
      </c>
      <c r="AO1319" s="1">
        <v>1</v>
      </c>
      <c r="AP1319" s="1">
        <v>0</v>
      </c>
      <c r="AQ1319" s="1">
        <v>0</v>
      </c>
      <c r="AR1319" s="36">
        <v>1</v>
      </c>
      <c r="AS1319" s="36">
        <v>0</v>
      </c>
      <c r="AT1319" s="36">
        <v>4</v>
      </c>
      <c r="AU1319" s="36">
        <v>0</v>
      </c>
    </row>
    <row r="1320" spans="1:47">
      <c r="A1320" s="49">
        <v>41915.791666666664</v>
      </c>
      <c r="B1320" s="36" t="s">
        <v>94</v>
      </c>
      <c r="C1320" s="36" t="s">
        <v>100</v>
      </c>
      <c r="D1320" s="36" t="s">
        <v>560</v>
      </c>
      <c r="E1320" s="36" t="s">
        <v>99</v>
      </c>
      <c r="F1320" s="36" t="s">
        <v>769</v>
      </c>
      <c r="G1320" s="36">
        <v>6</v>
      </c>
      <c r="H1320" s="36">
        <v>87</v>
      </c>
      <c r="I1320" s="36">
        <v>33.880000000000003</v>
      </c>
      <c r="J1320" s="36">
        <v>25.53</v>
      </c>
      <c r="K1320" s="36">
        <v>6443</v>
      </c>
      <c r="L1320" s="36">
        <v>0</v>
      </c>
      <c r="M1320" s="36">
        <v>0</v>
      </c>
      <c r="N1320" s="36">
        <v>6443</v>
      </c>
      <c r="O1320" s="36">
        <v>15</v>
      </c>
      <c r="P1320" s="36">
        <v>0.23</v>
      </c>
      <c r="Q1320" s="36">
        <v>3089</v>
      </c>
      <c r="R1320" s="36">
        <v>3033</v>
      </c>
      <c r="S1320" s="36">
        <v>43</v>
      </c>
      <c r="T1320" s="36">
        <v>1.392938</v>
      </c>
      <c r="U1320" s="36">
        <v>98.19</v>
      </c>
      <c r="V1320" s="36">
        <v>97.96</v>
      </c>
      <c r="W1320" s="36">
        <v>3033</v>
      </c>
      <c r="X1320" s="36">
        <v>20</v>
      </c>
      <c r="Y1320" s="36">
        <v>0.71</v>
      </c>
      <c r="Z1320" s="36">
        <v>8568</v>
      </c>
      <c r="AA1320" s="36">
        <v>8560</v>
      </c>
      <c r="AB1320" s="36">
        <v>99.91</v>
      </c>
      <c r="AC1320" s="36">
        <v>8403</v>
      </c>
      <c r="AD1320" s="36">
        <v>8387</v>
      </c>
      <c r="AE1320" s="36">
        <v>99.81</v>
      </c>
      <c r="AF1320" s="36">
        <v>46.32</v>
      </c>
      <c r="AG1320" s="36">
        <v>38.105559999999997</v>
      </c>
      <c r="AH1320" s="36">
        <v>181.42</v>
      </c>
      <c r="AI1320" s="36">
        <v>82.27</v>
      </c>
      <c r="AJ1320" s="46">
        <f t="shared" ca="1" si="21"/>
        <v>1</v>
      </c>
      <c r="AK1320" s="47">
        <v>0.69930069930069927</v>
      </c>
      <c r="AL1320" s="48">
        <v>63.015600000000198</v>
      </c>
      <c r="AM1320" s="1">
        <v>0</v>
      </c>
      <c r="AN1320" s="1">
        <v>0</v>
      </c>
      <c r="AO1320" s="1">
        <v>1</v>
      </c>
      <c r="AP1320" s="1">
        <v>0</v>
      </c>
      <c r="AQ1320" s="1">
        <v>0</v>
      </c>
      <c r="AR1320" s="36">
        <v>0</v>
      </c>
      <c r="AS1320" s="36">
        <v>1</v>
      </c>
      <c r="AT1320" s="36">
        <v>1</v>
      </c>
      <c r="AU1320" s="36">
        <v>3</v>
      </c>
    </row>
    <row r="1321" spans="1:47">
      <c r="A1321" s="49">
        <v>41915.833333333336</v>
      </c>
      <c r="B1321" s="36" t="s">
        <v>94</v>
      </c>
      <c r="C1321" s="36" t="s">
        <v>100</v>
      </c>
      <c r="D1321" s="36" t="s">
        <v>1095</v>
      </c>
      <c r="E1321" s="36" t="s">
        <v>99</v>
      </c>
      <c r="F1321" s="36" t="s">
        <v>1435</v>
      </c>
      <c r="G1321" s="36">
        <v>3</v>
      </c>
      <c r="H1321" s="36">
        <v>43.39</v>
      </c>
      <c r="I1321" s="36">
        <v>16.420000000000002</v>
      </c>
      <c r="J1321" s="36">
        <v>9.83</v>
      </c>
      <c r="K1321" s="36">
        <v>2040</v>
      </c>
      <c r="L1321" s="36">
        <v>0</v>
      </c>
      <c r="M1321" s="36">
        <v>0</v>
      </c>
      <c r="N1321" s="36">
        <v>2040</v>
      </c>
      <c r="O1321" s="36">
        <v>7</v>
      </c>
      <c r="P1321" s="36">
        <v>0.34</v>
      </c>
      <c r="Q1321" s="36">
        <v>691</v>
      </c>
      <c r="R1321" s="36">
        <v>689</v>
      </c>
      <c r="S1321" s="36">
        <v>0</v>
      </c>
      <c r="T1321" s="36">
        <v>0</v>
      </c>
      <c r="U1321" s="36">
        <v>99.71</v>
      </c>
      <c r="V1321" s="36">
        <v>99.37</v>
      </c>
      <c r="W1321" s="36">
        <v>689</v>
      </c>
      <c r="X1321" s="36">
        <v>26</v>
      </c>
      <c r="Y1321" s="36">
        <v>3.31</v>
      </c>
      <c r="Z1321" s="36">
        <v>2469</v>
      </c>
      <c r="AA1321" s="36">
        <v>2465</v>
      </c>
      <c r="AB1321" s="36">
        <v>99.84</v>
      </c>
      <c r="AC1321" s="36">
        <v>2564</v>
      </c>
      <c r="AD1321" s="36">
        <v>2562</v>
      </c>
      <c r="AE1321" s="36">
        <v>99.92</v>
      </c>
      <c r="AF1321" s="36">
        <v>11.41</v>
      </c>
      <c r="AG1321" s="36">
        <v>10.327780000000001</v>
      </c>
      <c r="AH1321" s="36">
        <v>116.11</v>
      </c>
      <c r="AI1321" s="36">
        <v>90.51</v>
      </c>
      <c r="AJ1321" s="46">
        <f t="shared" ca="1" si="21"/>
        <v>1</v>
      </c>
      <c r="AK1321" s="47">
        <v>3.3078880407124678</v>
      </c>
      <c r="AL1321" s="48">
        <v>4.3532999999999689</v>
      </c>
      <c r="AM1321" s="1">
        <v>0</v>
      </c>
      <c r="AN1321" s="1">
        <v>0</v>
      </c>
      <c r="AO1321" s="1">
        <v>1</v>
      </c>
      <c r="AP1321" s="1">
        <v>0</v>
      </c>
      <c r="AQ1321" s="1">
        <v>0</v>
      </c>
      <c r="AR1321" s="36">
        <v>1</v>
      </c>
      <c r="AS1321" s="36">
        <v>0</v>
      </c>
      <c r="AT1321" s="36">
        <v>3</v>
      </c>
      <c r="AU1321" s="36">
        <v>1</v>
      </c>
    </row>
    <row r="1322" spans="1:47">
      <c r="A1322" s="49">
        <v>41915.833333333336</v>
      </c>
      <c r="B1322" s="36" t="s">
        <v>94</v>
      </c>
      <c r="C1322" s="36" t="s">
        <v>100</v>
      </c>
      <c r="D1322" s="36" t="s">
        <v>1095</v>
      </c>
      <c r="E1322" s="36" t="s">
        <v>99</v>
      </c>
      <c r="F1322" s="36" t="s">
        <v>1096</v>
      </c>
      <c r="G1322" s="36">
        <v>3</v>
      </c>
      <c r="H1322" s="36">
        <v>43.69</v>
      </c>
      <c r="I1322" s="36">
        <v>17.63</v>
      </c>
      <c r="J1322" s="36">
        <v>11.49</v>
      </c>
      <c r="K1322" s="36">
        <v>1379</v>
      </c>
      <c r="L1322" s="36">
        <v>0</v>
      </c>
      <c r="M1322" s="36">
        <v>0</v>
      </c>
      <c r="N1322" s="36">
        <v>1379</v>
      </c>
      <c r="O1322" s="36">
        <v>6</v>
      </c>
      <c r="P1322" s="36">
        <v>0.44</v>
      </c>
      <c r="Q1322" s="36">
        <v>527</v>
      </c>
      <c r="R1322" s="36">
        <v>525</v>
      </c>
      <c r="S1322" s="36">
        <v>0</v>
      </c>
      <c r="T1322" s="36">
        <v>0</v>
      </c>
      <c r="U1322" s="36">
        <v>99.62</v>
      </c>
      <c r="V1322" s="36">
        <v>99.18</v>
      </c>
      <c r="W1322" s="36">
        <v>525</v>
      </c>
      <c r="X1322" s="36">
        <v>31</v>
      </c>
      <c r="Y1322" s="36">
        <v>5.23</v>
      </c>
      <c r="Z1322" s="36">
        <v>2297</v>
      </c>
      <c r="AA1322" s="36">
        <v>2295</v>
      </c>
      <c r="AB1322" s="36">
        <v>99.91</v>
      </c>
      <c r="AC1322" s="36">
        <v>2366</v>
      </c>
      <c r="AD1322" s="36">
        <v>2363</v>
      </c>
      <c r="AE1322" s="36">
        <v>99.87</v>
      </c>
      <c r="AF1322" s="36">
        <v>8.3800000000000008</v>
      </c>
      <c r="AG1322" s="36">
        <v>5.694445</v>
      </c>
      <c r="AH1322" s="36">
        <v>72.91</v>
      </c>
      <c r="AI1322" s="36">
        <v>67.97</v>
      </c>
      <c r="AJ1322" s="46">
        <f t="shared" ca="1" si="21"/>
        <v>1</v>
      </c>
      <c r="AK1322" s="47">
        <v>5.2276559865092747</v>
      </c>
      <c r="AL1322" s="48">
        <v>4.3213999999999642</v>
      </c>
      <c r="AM1322" s="1">
        <v>1</v>
      </c>
      <c r="AN1322" s="1">
        <v>0</v>
      </c>
      <c r="AO1322" s="1">
        <v>2</v>
      </c>
      <c r="AP1322" s="1">
        <v>3</v>
      </c>
      <c r="AQ1322" s="1">
        <v>0</v>
      </c>
      <c r="AR1322" s="36">
        <v>1</v>
      </c>
      <c r="AS1322" s="36">
        <v>0</v>
      </c>
      <c r="AT1322" s="36">
        <v>4</v>
      </c>
      <c r="AU1322" s="36">
        <v>1</v>
      </c>
    </row>
    <row r="1323" spans="1:47">
      <c r="A1323" s="49">
        <v>41915.75</v>
      </c>
      <c r="B1323" s="36" t="s">
        <v>94</v>
      </c>
      <c r="C1323" s="36" t="s">
        <v>100</v>
      </c>
      <c r="D1323" s="36" t="s">
        <v>334</v>
      </c>
      <c r="E1323" s="36" t="s">
        <v>99</v>
      </c>
      <c r="F1323" s="36" t="s">
        <v>352</v>
      </c>
      <c r="G1323" s="36">
        <v>6</v>
      </c>
      <c r="H1323" s="36">
        <v>87</v>
      </c>
      <c r="I1323" s="36">
        <v>32.94</v>
      </c>
      <c r="J1323" s="36">
        <v>24.63</v>
      </c>
      <c r="K1323" s="36">
        <v>4925</v>
      </c>
      <c r="L1323" s="36">
        <v>0</v>
      </c>
      <c r="M1323" s="36">
        <v>0</v>
      </c>
      <c r="N1323" s="36">
        <v>4925</v>
      </c>
      <c r="O1323" s="36">
        <v>32</v>
      </c>
      <c r="P1323" s="36">
        <v>0.65</v>
      </c>
      <c r="Q1323" s="36">
        <v>2213</v>
      </c>
      <c r="R1323" s="36">
        <v>2193</v>
      </c>
      <c r="S1323" s="36">
        <v>0</v>
      </c>
      <c r="T1323" s="36">
        <v>0</v>
      </c>
      <c r="U1323" s="36">
        <v>99.1</v>
      </c>
      <c r="V1323" s="36">
        <v>98.46</v>
      </c>
      <c r="W1323" s="36">
        <v>2193</v>
      </c>
      <c r="X1323" s="36">
        <v>43</v>
      </c>
      <c r="Y1323" s="36">
        <v>2.35</v>
      </c>
      <c r="Z1323" s="36">
        <v>3215</v>
      </c>
      <c r="AA1323" s="36">
        <v>3210</v>
      </c>
      <c r="AB1323" s="36">
        <v>99.84</v>
      </c>
      <c r="AC1323" s="36">
        <v>2856</v>
      </c>
      <c r="AD1323" s="36">
        <v>2844</v>
      </c>
      <c r="AE1323" s="36">
        <v>99.58</v>
      </c>
      <c r="AF1323" s="36">
        <v>24.26</v>
      </c>
      <c r="AG1323" s="36">
        <v>16.505559999999999</v>
      </c>
      <c r="AH1323" s="36">
        <v>98.48</v>
      </c>
      <c r="AI1323" s="36">
        <v>68.05</v>
      </c>
      <c r="AJ1323" s="46">
        <f t="shared" ca="1" si="21"/>
        <v>1</v>
      </c>
      <c r="AK1323" s="47">
        <v>2.3535851122058018</v>
      </c>
      <c r="AL1323" s="48">
        <v>34.080200000000133</v>
      </c>
      <c r="AM1323" s="1">
        <v>0</v>
      </c>
      <c r="AN1323" s="1">
        <v>0</v>
      </c>
      <c r="AO1323" s="1">
        <v>1</v>
      </c>
      <c r="AP1323" s="1">
        <v>0</v>
      </c>
      <c r="AQ1323" s="1">
        <v>0</v>
      </c>
      <c r="AR1323" s="36">
        <v>1</v>
      </c>
      <c r="AS1323" s="36">
        <v>0</v>
      </c>
      <c r="AT1323" s="36">
        <v>4</v>
      </c>
      <c r="AU1323" s="36">
        <v>2</v>
      </c>
    </row>
    <row r="1324" spans="1:47">
      <c r="A1324" s="49">
        <v>41915.791666666664</v>
      </c>
      <c r="B1324" s="36" t="s">
        <v>94</v>
      </c>
      <c r="C1324" s="36" t="s">
        <v>100</v>
      </c>
      <c r="D1324" s="36" t="s">
        <v>334</v>
      </c>
      <c r="E1324" s="36" t="s">
        <v>99</v>
      </c>
      <c r="F1324" s="36" t="s">
        <v>750</v>
      </c>
      <c r="G1324" s="36">
        <v>6</v>
      </c>
      <c r="H1324" s="36">
        <v>87</v>
      </c>
      <c r="I1324" s="36">
        <v>33.590000000000003</v>
      </c>
      <c r="J1324" s="36">
        <v>25.53</v>
      </c>
      <c r="K1324" s="36">
        <v>2877</v>
      </c>
      <c r="L1324" s="36">
        <v>0</v>
      </c>
      <c r="M1324" s="36">
        <v>0</v>
      </c>
      <c r="N1324" s="36">
        <v>2877</v>
      </c>
      <c r="O1324" s="36">
        <v>25</v>
      </c>
      <c r="P1324" s="36">
        <v>0.87</v>
      </c>
      <c r="Q1324" s="36">
        <v>1339</v>
      </c>
      <c r="R1324" s="36">
        <v>1332</v>
      </c>
      <c r="S1324" s="36">
        <v>0</v>
      </c>
      <c r="T1324" s="36">
        <v>0</v>
      </c>
      <c r="U1324" s="36">
        <v>99.48</v>
      </c>
      <c r="V1324" s="36">
        <v>98.61</v>
      </c>
      <c r="W1324" s="36">
        <v>1332</v>
      </c>
      <c r="X1324" s="36">
        <v>28</v>
      </c>
      <c r="Y1324" s="36">
        <v>2.04</v>
      </c>
      <c r="Z1324" s="36">
        <v>842</v>
      </c>
      <c r="AA1324" s="36">
        <v>838</v>
      </c>
      <c r="AB1324" s="36">
        <v>99.52</v>
      </c>
      <c r="AC1324" s="36">
        <v>879</v>
      </c>
      <c r="AD1324" s="36">
        <v>876</v>
      </c>
      <c r="AE1324" s="36">
        <v>99.66</v>
      </c>
      <c r="AF1324" s="36">
        <v>19.05</v>
      </c>
      <c r="AG1324" s="36">
        <v>4.355556</v>
      </c>
      <c r="AH1324" s="36">
        <v>74.62</v>
      </c>
      <c r="AI1324" s="36">
        <v>22.86</v>
      </c>
      <c r="AJ1324" s="46">
        <f t="shared" ca="1" si="21"/>
        <v>1</v>
      </c>
      <c r="AK1324" s="47">
        <v>2.0437956204379564</v>
      </c>
      <c r="AL1324" s="48">
        <v>18.612100000000009</v>
      </c>
      <c r="AM1324" s="1">
        <v>0</v>
      </c>
      <c r="AN1324" s="1">
        <v>0</v>
      </c>
      <c r="AO1324" s="1">
        <v>1</v>
      </c>
      <c r="AP1324" s="1">
        <v>0</v>
      </c>
      <c r="AQ1324" s="1">
        <v>0</v>
      </c>
      <c r="AR1324" s="36">
        <v>1</v>
      </c>
      <c r="AS1324" s="36">
        <v>0</v>
      </c>
      <c r="AT1324" s="36">
        <v>2</v>
      </c>
      <c r="AU1324" s="36">
        <v>0</v>
      </c>
    </row>
    <row r="1325" spans="1:47">
      <c r="A1325" s="49">
        <v>41915.75</v>
      </c>
      <c r="B1325" s="36" t="s">
        <v>94</v>
      </c>
      <c r="C1325" s="36" t="s">
        <v>100</v>
      </c>
      <c r="D1325" s="36" t="s">
        <v>334</v>
      </c>
      <c r="E1325" s="36" t="s">
        <v>99</v>
      </c>
      <c r="F1325" s="36" t="s">
        <v>373</v>
      </c>
      <c r="G1325" s="36">
        <v>6</v>
      </c>
      <c r="H1325" s="36">
        <v>87</v>
      </c>
      <c r="I1325" s="36">
        <v>34.26</v>
      </c>
      <c r="J1325" s="36">
        <v>25.53</v>
      </c>
      <c r="K1325" s="36">
        <v>4272</v>
      </c>
      <c r="L1325" s="36">
        <v>0</v>
      </c>
      <c r="M1325" s="36">
        <v>0</v>
      </c>
      <c r="N1325" s="36">
        <v>4272</v>
      </c>
      <c r="O1325" s="36">
        <v>54</v>
      </c>
      <c r="P1325" s="36">
        <v>1.26</v>
      </c>
      <c r="Q1325" s="36">
        <v>1916</v>
      </c>
      <c r="R1325" s="36">
        <v>1882</v>
      </c>
      <c r="S1325" s="36">
        <v>0</v>
      </c>
      <c r="T1325" s="36">
        <v>0</v>
      </c>
      <c r="U1325" s="36">
        <v>98.23</v>
      </c>
      <c r="V1325" s="36">
        <v>96.99</v>
      </c>
      <c r="W1325" s="36">
        <v>1882</v>
      </c>
      <c r="X1325" s="36">
        <v>50</v>
      </c>
      <c r="Y1325" s="36">
        <v>2.66</v>
      </c>
      <c r="Z1325" s="36">
        <v>1618</v>
      </c>
      <c r="AA1325" s="36">
        <v>1617</v>
      </c>
      <c r="AB1325" s="36">
        <v>99.94</v>
      </c>
      <c r="AC1325" s="36">
        <v>1622</v>
      </c>
      <c r="AD1325" s="36">
        <v>1615</v>
      </c>
      <c r="AE1325" s="36">
        <v>99.57</v>
      </c>
      <c r="AF1325" s="36">
        <v>26.99</v>
      </c>
      <c r="AG1325" s="36">
        <v>17.133330000000001</v>
      </c>
      <c r="AH1325" s="36">
        <v>105.74</v>
      </c>
      <c r="AI1325" s="36">
        <v>63.47</v>
      </c>
      <c r="AJ1325" s="46">
        <f t="shared" ca="1" si="21"/>
        <v>1</v>
      </c>
      <c r="AK1325" s="47">
        <v>2.6595744680851063</v>
      </c>
      <c r="AL1325" s="48">
        <v>57.671600000000097</v>
      </c>
      <c r="AM1325" s="1">
        <v>0</v>
      </c>
      <c r="AN1325" s="1">
        <v>0</v>
      </c>
      <c r="AO1325" s="1">
        <v>2</v>
      </c>
      <c r="AP1325" s="1">
        <v>0</v>
      </c>
      <c r="AQ1325" s="1">
        <v>0</v>
      </c>
      <c r="AR1325" s="36">
        <v>1</v>
      </c>
      <c r="AS1325" s="36">
        <v>1</v>
      </c>
      <c r="AT1325" s="36">
        <v>6</v>
      </c>
      <c r="AU1325" s="36">
        <v>4</v>
      </c>
    </row>
    <row r="1326" spans="1:47">
      <c r="A1326" s="49">
        <v>41915.791666666664</v>
      </c>
      <c r="B1326" s="36" t="s">
        <v>94</v>
      </c>
      <c r="C1326" s="36" t="s">
        <v>100</v>
      </c>
      <c r="D1326" s="36" t="s">
        <v>271</v>
      </c>
      <c r="E1326" s="36" t="s">
        <v>99</v>
      </c>
      <c r="F1326" s="36" t="s">
        <v>272</v>
      </c>
      <c r="G1326" s="36">
        <v>3</v>
      </c>
      <c r="H1326" s="36">
        <v>39</v>
      </c>
      <c r="I1326" s="36">
        <v>16.98</v>
      </c>
      <c r="J1326" s="36">
        <v>10.66</v>
      </c>
      <c r="K1326" s="36">
        <v>1790</v>
      </c>
      <c r="L1326" s="36">
        <v>0</v>
      </c>
      <c r="M1326" s="36">
        <v>0</v>
      </c>
      <c r="N1326" s="36">
        <v>1790</v>
      </c>
      <c r="O1326" s="36">
        <v>3</v>
      </c>
      <c r="P1326" s="36">
        <v>0.17</v>
      </c>
      <c r="Q1326" s="36">
        <v>886</v>
      </c>
      <c r="R1326" s="36">
        <v>863</v>
      </c>
      <c r="S1326" s="36">
        <v>22</v>
      </c>
      <c r="T1326" s="36">
        <v>2.4830700000000001</v>
      </c>
      <c r="U1326" s="36">
        <v>97.4</v>
      </c>
      <c r="V1326" s="36">
        <v>97.23</v>
      </c>
      <c r="W1326" s="36">
        <v>863</v>
      </c>
      <c r="X1326" s="36">
        <v>2</v>
      </c>
      <c r="Y1326" s="36">
        <v>0.16</v>
      </c>
      <c r="Z1326" s="36">
        <v>3379</v>
      </c>
      <c r="AA1326" s="36">
        <v>3376</v>
      </c>
      <c r="AB1326" s="36">
        <v>99.91</v>
      </c>
      <c r="AC1326" s="36">
        <v>4016</v>
      </c>
      <c r="AD1326" s="36">
        <v>4007</v>
      </c>
      <c r="AE1326" s="36">
        <v>99.78</v>
      </c>
      <c r="AF1326" s="36">
        <v>29.08</v>
      </c>
      <c r="AG1326" s="36">
        <v>27.266670000000001</v>
      </c>
      <c r="AH1326" s="36">
        <v>272.77</v>
      </c>
      <c r="AI1326" s="36">
        <v>93.77</v>
      </c>
      <c r="AJ1326" s="46">
        <f t="shared" ca="1" si="21"/>
        <v>1</v>
      </c>
      <c r="AK1326" s="47">
        <v>0.13386880856760375</v>
      </c>
      <c r="AL1326" s="48">
        <v>24.542199999999966</v>
      </c>
      <c r="AM1326" s="1">
        <v>0</v>
      </c>
      <c r="AN1326" s="1">
        <v>0</v>
      </c>
      <c r="AO1326" s="1">
        <v>1</v>
      </c>
      <c r="AP1326" s="1">
        <v>0</v>
      </c>
      <c r="AQ1326" s="1">
        <v>0</v>
      </c>
      <c r="AR1326" s="36">
        <v>0</v>
      </c>
      <c r="AS1326" s="36">
        <v>1</v>
      </c>
      <c r="AT1326" s="36">
        <v>0</v>
      </c>
      <c r="AU1326" s="36">
        <v>6</v>
      </c>
    </row>
    <row r="1327" spans="1:47">
      <c r="A1327" s="49">
        <v>41915.75</v>
      </c>
      <c r="B1327" s="36" t="s">
        <v>94</v>
      </c>
      <c r="C1327" s="36" t="s">
        <v>100</v>
      </c>
      <c r="D1327" s="36" t="s">
        <v>212</v>
      </c>
      <c r="E1327" s="36" t="s">
        <v>99</v>
      </c>
      <c r="F1327" s="36" t="s">
        <v>213</v>
      </c>
      <c r="G1327" s="36">
        <v>2</v>
      </c>
      <c r="H1327" s="36">
        <v>23</v>
      </c>
      <c r="I1327" s="36">
        <v>10.71</v>
      </c>
      <c r="J1327" s="36">
        <v>5.84</v>
      </c>
      <c r="K1327" s="36">
        <v>496</v>
      </c>
      <c r="L1327" s="36">
        <v>0</v>
      </c>
      <c r="M1327" s="36">
        <v>0</v>
      </c>
      <c r="N1327" s="36">
        <v>496</v>
      </c>
      <c r="O1327" s="36">
        <v>3</v>
      </c>
      <c r="P1327" s="36">
        <v>0.6</v>
      </c>
      <c r="Q1327" s="36">
        <v>220</v>
      </c>
      <c r="R1327" s="36">
        <v>215</v>
      </c>
      <c r="S1327" s="36">
        <v>0</v>
      </c>
      <c r="T1327" s="36">
        <v>0</v>
      </c>
      <c r="U1327" s="36">
        <v>97.73</v>
      </c>
      <c r="V1327" s="36">
        <v>97.14</v>
      </c>
      <c r="W1327" s="36">
        <v>215</v>
      </c>
      <c r="X1327" s="36">
        <v>3</v>
      </c>
      <c r="Y1327" s="36">
        <v>1.4</v>
      </c>
      <c r="Z1327" s="36">
        <v>91</v>
      </c>
      <c r="AA1327" s="36">
        <v>91</v>
      </c>
      <c r="AB1327" s="36">
        <v>100</v>
      </c>
      <c r="AC1327" s="36">
        <v>90</v>
      </c>
      <c r="AD1327" s="36">
        <v>90</v>
      </c>
      <c r="AE1327" s="36">
        <v>100</v>
      </c>
      <c r="AF1327" s="36">
        <v>2.68</v>
      </c>
      <c r="AG1327" s="36">
        <v>5.5555559999999997E-2</v>
      </c>
      <c r="AH1327" s="36">
        <v>45.93</v>
      </c>
      <c r="AI1327" s="36">
        <v>2.0699999999999998</v>
      </c>
      <c r="AJ1327" s="46">
        <f t="shared" ca="1" si="21"/>
        <v>1</v>
      </c>
      <c r="AK1327" s="47">
        <v>1.4018691588785046</v>
      </c>
      <c r="AL1327" s="48">
        <v>6.291999999999998</v>
      </c>
      <c r="AM1327" s="1">
        <v>0</v>
      </c>
      <c r="AN1327" s="1">
        <v>0</v>
      </c>
      <c r="AO1327" s="1">
        <v>1</v>
      </c>
      <c r="AP1327" s="1">
        <v>1</v>
      </c>
      <c r="AQ1327" s="1">
        <v>0</v>
      </c>
      <c r="AR1327" s="36">
        <v>0</v>
      </c>
      <c r="AS1327" s="36">
        <v>1</v>
      </c>
      <c r="AT1327" s="36">
        <v>3</v>
      </c>
      <c r="AU1327" s="36">
        <v>4</v>
      </c>
    </row>
    <row r="1328" spans="1:47">
      <c r="A1328" s="49">
        <v>41915.791666666664</v>
      </c>
      <c r="B1328" s="36" t="s">
        <v>94</v>
      </c>
      <c r="C1328" s="36" t="s">
        <v>100</v>
      </c>
      <c r="D1328" s="36" t="s">
        <v>261</v>
      </c>
      <c r="E1328" s="36" t="s">
        <v>99</v>
      </c>
      <c r="F1328" s="36" t="s">
        <v>262</v>
      </c>
      <c r="G1328" s="36">
        <v>4</v>
      </c>
      <c r="H1328" s="36">
        <v>55</v>
      </c>
      <c r="I1328" s="36">
        <v>20.84</v>
      </c>
      <c r="J1328" s="36">
        <v>14.04</v>
      </c>
      <c r="K1328" s="36">
        <v>1637</v>
      </c>
      <c r="L1328" s="36">
        <v>0</v>
      </c>
      <c r="M1328" s="36">
        <v>0</v>
      </c>
      <c r="N1328" s="36">
        <v>1637</v>
      </c>
      <c r="O1328" s="36">
        <v>16</v>
      </c>
      <c r="P1328" s="36">
        <v>0.98</v>
      </c>
      <c r="Q1328" s="36">
        <v>750</v>
      </c>
      <c r="R1328" s="36">
        <v>745</v>
      </c>
      <c r="S1328" s="36">
        <v>0</v>
      </c>
      <c r="T1328" s="36">
        <v>0</v>
      </c>
      <c r="U1328" s="36">
        <v>99.33</v>
      </c>
      <c r="V1328" s="36">
        <v>98.36</v>
      </c>
      <c r="W1328" s="36">
        <v>745</v>
      </c>
      <c r="X1328" s="36">
        <v>19</v>
      </c>
      <c r="Y1328" s="36">
        <v>2.4500000000000002</v>
      </c>
      <c r="Z1328" s="36">
        <v>1647</v>
      </c>
      <c r="AA1328" s="36">
        <v>1647</v>
      </c>
      <c r="AB1328" s="36">
        <v>100</v>
      </c>
      <c r="AC1328" s="36">
        <v>1677</v>
      </c>
      <c r="AD1328" s="36">
        <v>1677</v>
      </c>
      <c r="AE1328" s="36">
        <v>100</v>
      </c>
      <c r="AF1328" s="36">
        <v>13.05</v>
      </c>
      <c r="AG1328" s="36">
        <v>7.5833329999999997</v>
      </c>
      <c r="AH1328" s="36">
        <v>92.95</v>
      </c>
      <c r="AI1328" s="36">
        <v>58.11</v>
      </c>
      <c r="AJ1328" s="46">
        <f t="shared" ca="1" si="21"/>
        <v>1</v>
      </c>
      <c r="AK1328" s="47">
        <v>2.4516129032258065</v>
      </c>
      <c r="AL1328" s="48">
        <v>12.300000000000004</v>
      </c>
      <c r="AM1328" s="1">
        <v>0</v>
      </c>
      <c r="AN1328" s="1">
        <v>0</v>
      </c>
      <c r="AO1328" s="1">
        <v>1</v>
      </c>
      <c r="AP1328" s="1">
        <v>0</v>
      </c>
      <c r="AQ1328" s="1">
        <v>0</v>
      </c>
      <c r="AR1328" s="36">
        <v>1</v>
      </c>
      <c r="AS1328" s="36">
        <v>0</v>
      </c>
      <c r="AT1328" s="36">
        <v>5</v>
      </c>
      <c r="AU1328" s="36">
        <v>3</v>
      </c>
    </row>
    <row r="1329" spans="1:47">
      <c r="A1329" s="49">
        <v>41915.75</v>
      </c>
      <c r="B1329" s="36" t="s">
        <v>94</v>
      </c>
      <c r="C1329" s="36" t="s">
        <v>100</v>
      </c>
      <c r="D1329" s="36" t="s">
        <v>475</v>
      </c>
      <c r="E1329" s="36" t="s">
        <v>99</v>
      </c>
      <c r="F1329" s="36" t="s">
        <v>476</v>
      </c>
      <c r="G1329" s="36">
        <v>6</v>
      </c>
      <c r="H1329" s="36">
        <v>87</v>
      </c>
      <c r="I1329" s="36">
        <v>33.380000000000003</v>
      </c>
      <c r="J1329" s="36">
        <v>24.63</v>
      </c>
      <c r="K1329" s="36">
        <v>2407</v>
      </c>
      <c r="L1329" s="36">
        <v>0</v>
      </c>
      <c r="M1329" s="36">
        <v>0</v>
      </c>
      <c r="N1329" s="36">
        <v>2407</v>
      </c>
      <c r="O1329" s="36">
        <v>52</v>
      </c>
      <c r="P1329" s="36">
        <v>2.16</v>
      </c>
      <c r="Q1329" s="36">
        <v>944</v>
      </c>
      <c r="R1329" s="36">
        <v>941</v>
      </c>
      <c r="S1329" s="36">
        <v>0</v>
      </c>
      <c r="T1329" s="36">
        <v>0</v>
      </c>
      <c r="U1329" s="36">
        <v>99.68</v>
      </c>
      <c r="V1329" s="36">
        <v>97.53</v>
      </c>
      <c r="W1329" s="36">
        <v>941</v>
      </c>
      <c r="X1329" s="36">
        <v>15</v>
      </c>
      <c r="Y1329" s="36">
        <v>2.1</v>
      </c>
      <c r="Z1329" s="36">
        <v>1984</v>
      </c>
      <c r="AA1329" s="36">
        <v>1424</v>
      </c>
      <c r="AB1329" s="36">
        <v>71.77</v>
      </c>
      <c r="AC1329" s="36">
        <v>1235</v>
      </c>
      <c r="AD1329" s="36">
        <v>1197</v>
      </c>
      <c r="AE1329" s="36">
        <v>96.92</v>
      </c>
      <c r="AF1329" s="36">
        <v>11.84</v>
      </c>
      <c r="AG1329" s="36">
        <v>6.838889</v>
      </c>
      <c r="AH1329" s="36">
        <v>48.07</v>
      </c>
      <c r="AI1329" s="36">
        <v>57.77</v>
      </c>
      <c r="AJ1329" s="46">
        <f t="shared" ca="1" si="21"/>
        <v>1</v>
      </c>
      <c r="AK1329" s="47">
        <v>2.1008403361344539</v>
      </c>
      <c r="AL1329" s="48">
        <v>23.31679999999999</v>
      </c>
      <c r="AM1329" s="1">
        <v>0</v>
      </c>
      <c r="AN1329" s="1">
        <v>0</v>
      </c>
      <c r="AO1329" s="1">
        <v>2</v>
      </c>
      <c r="AP1329" s="1">
        <v>0</v>
      </c>
      <c r="AQ1329" s="1">
        <v>0</v>
      </c>
      <c r="AR1329" s="36">
        <v>1</v>
      </c>
      <c r="AS1329" s="36">
        <v>1</v>
      </c>
      <c r="AT1329" s="36">
        <v>3</v>
      </c>
      <c r="AU1329" s="36">
        <v>5</v>
      </c>
    </row>
    <row r="1330" spans="1:47">
      <c r="A1330" s="49">
        <v>41915.75</v>
      </c>
      <c r="B1330" s="36" t="s">
        <v>94</v>
      </c>
      <c r="C1330" s="36" t="s">
        <v>100</v>
      </c>
      <c r="D1330" s="36" t="s">
        <v>475</v>
      </c>
      <c r="E1330" s="36" t="s">
        <v>99</v>
      </c>
      <c r="F1330" s="36" t="s">
        <v>1700</v>
      </c>
      <c r="G1330" s="36">
        <v>4</v>
      </c>
      <c r="H1330" s="36">
        <v>55</v>
      </c>
      <c r="I1330" s="36">
        <v>21.74</v>
      </c>
      <c r="J1330" s="36">
        <v>14.9</v>
      </c>
      <c r="K1330" s="36">
        <v>1641</v>
      </c>
      <c r="L1330" s="36">
        <v>0</v>
      </c>
      <c r="M1330" s="36">
        <v>0</v>
      </c>
      <c r="N1330" s="36">
        <v>1641</v>
      </c>
      <c r="O1330" s="36">
        <v>50</v>
      </c>
      <c r="P1330" s="36">
        <v>3.05</v>
      </c>
      <c r="Q1330" s="36">
        <v>880</v>
      </c>
      <c r="R1330" s="36">
        <v>882</v>
      </c>
      <c r="S1330" s="36">
        <v>0</v>
      </c>
      <c r="T1330" s="36">
        <v>0</v>
      </c>
      <c r="U1330" s="36">
        <v>100.23</v>
      </c>
      <c r="V1330" s="36">
        <v>97.17</v>
      </c>
      <c r="W1330" s="36">
        <v>882</v>
      </c>
      <c r="X1330" s="36">
        <v>3</v>
      </c>
      <c r="Y1330" s="36">
        <v>0.25</v>
      </c>
      <c r="Z1330" s="36">
        <v>1265</v>
      </c>
      <c r="AA1330" s="36">
        <v>1224</v>
      </c>
      <c r="AB1330" s="36">
        <v>96.76</v>
      </c>
      <c r="AC1330" s="36">
        <v>2303</v>
      </c>
      <c r="AD1330" s="36">
        <v>1560</v>
      </c>
      <c r="AE1330" s="36">
        <v>67.739999999999995</v>
      </c>
      <c r="AF1330" s="36">
        <v>21.35</v>
      </c>
      <c r="AG1330" s="36">
        <v>18.80556</v>
      </c>
      <c r="AH1330" s="36">
        <v>143.29</v>
      </c>
      <c r="AI1330" s="36">
        <v>88.08</v>
      </c>
      <c r="AJ1330" s="46">
        <f t="shared" ca="1" si="21"/>
        <v>1</v>
      </c>
      <c r="AK1330" s="47">
        <v>0.24630541871921183</v>
      </c>
      <c r="AL1330" s="48">
        <v>24.903999999999986</v>
      </c>
      <c r="AM1330" s="1">
        <v>0</v>
      </c>
      <c r="AN1330" s="1">
        <v>0</v>
      </c>
      <c r="AO1330" s="1">
        <v>1</v>
      </c>
      <c r="AP1330" s="1">
        <v>0</v>
      </c>
      <c r="AQ1330" s="1">
        <v>0</v>
      </c>
      <c r="AR1330" s="36">
        <v>0</v>
      </c>
      <c r="AS1330" s="36">
        <v>1</v>
      </c>
      <c r="AT1330" s="36">
        <v>0</v>
      </c>
      <c r="AU1330" s="36">
        <v>1</v>
      </c>
    </row>
    <row r="1331" spans="1:47">
      <c r="A1331" s="49">
        <v>41915.75</v>
      </c>
      <c r="B1331" s="36" t="s">
        <v>94</v>
      </c>
      <c r="C1331" s="36" t="s">
        <v>100</v>
      </c>
      <c r="D1331" s="36" t="s">
        <v>263</v>
      </c>
      <c r="E1331" s="36" t="s">
        <v>99</v>
      </c>
      <c r="F1331" s="36" t="s">
        <v>264</v>
      </c>
      <c r="G1331" s="36">
        <v>4</v>
      </c>
      <c r="H1331" s="36">
        <v>55</v>
      </c>
      <c r="I1331" s="36">
        <v>22.61</v>
      </c>
      <c r="J1331" s="36">
        <v>15.76</v>
      </c>
      <c r="K1331" s="36">
        <v>1664</v>
      </c>
      <c r="L1331" s="36">
        <v>0</v>
      </c>
      <c r="M1331" s="36">
        <v>0</v>
      </c>
      <c r="N1331" s="36">
        <v>1664</v>
      </c>
      <c r="O1331" s="36">
        <v>12</v>
      </c>
      <c r="P1331" s="36">
        <v>0.72</v>
      </c>
      <c r="Q1331" s="36">
        <v>877</v>
      </c>
      <c r="R1331" s="36">
        <v>873</v>
      </c>
      <c r="S1331" s="36">
        <v>0</v>
      </c>
      <c r="T1331" s="36">
        <v>0</v>
      </c>
      <c r="U1331" s="36">
        <v>99.54</v>
      </c>
      <c r="V1331" s="36">
        <v>98.82</v>
      </c>
      <c r="W1331" s="36">
        <v>873</v>
      </c>
      <c r="X1331" s="36">
        <v>23</v>
      </c>
      <c r="Y1331" s="36">
        <v>2.76</v>
      </c>
      <c r="Z1331" s="36">
        <v>774</v>
      </c>
      <c r="AA1331" s="36">
        <v>772</v>
      </c>
      <c r="AB1331" s="36">
        <v>99.74</v>
      </c>
      <c r="AC1331" s="36">
        <v>736</v>
      </c>
      <c r="AD1331" s="36">
        <v>731</v>
      </c>
      <c r="AE1331" s="36">
        <v>99.32</v>
      </c>
      <c r="AF1331" s="36">
        <v>12.91</v>
      </c>
      <c r="AG1331" s="36">
        <v>8.055555</v>
      </c>
      <c r="AH1331" s="36">
        <v>81.89</v>
      </c>
      <c r="AI1331" s="36">
        <v>62.42</v>
      </c>
      <c r="AJ1331" s="46">
        <f t="shared" ca="1" si="21"/>
        <v>1</v>
      </c>
      <c r="AK1331" s="47">
        <v>2.7644230769230766</v>
      </c>
      <c r="AL1331" s="48">
        <v>10.34860000000006</v>
      </c>
      <c r="AM1331" s="1">
        <v>0</v>
      </c>
      <c r="AN1331" s="1">
        <v>0</v>
      </c>
      <c r="AO1331" s="1">
        <v>1</v>
      </c>
      <c r="AP1331" s="1">
        <v>0</v>
      </c>
      <c r="AQ1331" s="1">
        <v>0</v>
      </c>
      <c r="AR1331" s="36">
        <v>1</v>
      </c>
      <c r="AS1331" s="36">
        <v>0</v>
      </c>
      <c r="AT1331" s="36">
        <v>5</v>
      </c>
      <c r="AU1331" s="36">
        <v>0</v>
      </c>
    </row>
    <row r="1332" spans="1:47">
      <c r="A1332" s="49">
        <v>41915.791666666664</v>
      </c>
      <c r="B1332" s="36" t="s">
        <v>94</v>
      </c>
      <c r="C1332" s="36" t="s">
        <v>100</v>
      </c>
      <c r="D1332" s="36" t="s">
        <v>263</v>
      </c>
      <c r="E1332" s="36" t="s">
        <v>99</v>
      </c>
      <c r="F1332" s="36" t="s">
        <v>1701</v>
      </c>
      <c r="G1332" s="36">
        <v>6</v>
      </c>
      <c r="H1332" s="36">
        <v>87</v>
      </c>
      <c r="I1332" s="36">
        <v>34.33</v>
      </c>
      <c r="J1332" s="36">
        <v>25.53</v>
      </c>
      <c r="K1332" s="36">
        <v>2648</v>
      </c>
      <c r="L1332" s="36">
        <v>0</v>
      </c>
      <c r="M1332" s="36">
        <v>0</v>
      </c>
      <c r="N1332" s="36">
        <v>2648</v>
      </c>
      <c r="O1332" s="36">
        <v>21</v>
      </c>
      <c r="P1332" s="36">
        <v>0.79</v>
      </c>
      <c r="Q1332" s="36">
        <v>1215</v>
      </c>
      <c r="R1332" s="36">
        <v>1200</v>
      </c>
      <c r="S1332" s="36">
        <v>0</v>
      </c>
      <c r="T1332" s="36">
        <v>0</v>
      </c>
      <c r="U1332" s="36">
        <v>98.77</v>
      </c>
      <c r="V1332" s="36">
        <v>97.99</v>
      </c>
      <c r="W1332" s="36">
        <v>1200</v>
      </c>
      <c r="X1332" s="36">
        <v>20</v>
      </c>
      <c r="Y1332" s="36">
        <v>1.62</v>
      </c>
      <c r="Z1332" s="36">
        <v>548</v>
      </c>
      <c r="AA1332" s="36">
        <v>550</v>
      </c>
      <c r="AB1332" s="36">
        <v>100.36</v>
      </c>
      <c r="AC1332" s="36">
        <v>584</v>
      </c>
      <c r="AD1332" s="36">
        <v>584</v>
      </c>
      <c r="AE1332" s="36">
        <v>100</v>
      </c>
      <c r="AF1332" s="36">
        <v>13.37</v>
      </c>
      <c r="AG1332" s="36">
        <v>1.361111</v>
      </c>
      <c r="AH1332" s="36">
        <v>52.38</v>
      </c>
      <c r="AI1332" s="36">
        <v>10.18</v>
      </c>
      <c r="AJ1332" s="46">
        <f t="shared" ca="1" si="21"/>
        <v>1</v>
      </c>
      <c r="AK1332" s="47">
        <v>1.6207455429497568</v>
      </c>
      <c r="AL1332" s="48">
        <v>24.421500000000059</v>
      </c>
      <c r="AM1332" s="1">
        <v>0</v>
      </c>
      <c r="AN1332" s="1">
        <v>0</v>
      </c>
      <c r="AO1332" s="1">
        <v>1</v>
      </c>
      <c r="AP1332" s="1">
        <v>0</v>
      </c>
      <c r="AQ1332" s="1">
        <v>0</v>
      </c>
      <c r="AR1332" s="36">
        <v>0</v>
      </c>
      <c r="AS1332" s="36">
        <v>1</v>
      </c>
      <c r="AT1332" s="36">
        <v>0</v>
      </c>
      <c r="AU1332" s="36">
        <v>1</v>
      </c>
    </row>
    <row r="1333" spans="1:47">
      <c r="A1333" s="49">
        <v>41915.791666666664</v>
      </c>
      <c r="B1333" s="36" t="s">
        <v>94</v>
      </c>
      <c r="C1333" s="36" t="s">
        <v>100</v>
      </c>
      <c r="D1333" s="36" t="s">
        <v>1702</v>
      </c>
      <c r="E1333" s="36" t="s">
        <v>99</v>
      </c>
      <c r="F1333" s="36" t="s">
        <v>1703</v>
      </c>
      <c r="G1333" s="36">
        <v>2</v>
      </c>
      <c r="H1333" s="36">
        <v>23</v>
      </c>
      <c r="I1333" s="36">
        <v>8.4700000000000006</v>
      </c>
      <c r="J1333" s="36">
        <v>3.63</v>
      </c>
      <c r="K1333" s="36">
        <v>2094</v>
      </c>
      <c r="L1333" s="36">
        <v>0</v>
      </c>
      <c r="M1333" s="36">
        <v>0</v>
      </c>
      <c r="N1333" s="36">
        <v>2094</v>
      </c>
      <c r="O1333" s="36">
        <v>12</v>
      </c>
      <c r="P1333" s="36">
        <v>0.56999999999999995</v>
      </c>
      <c r="Q1333" s="36">
        <v>368</v>
      </c>
      <c r="R1333" s="36">
        <v>366</v>
      </c>
      <c r="S1333" s="36">
        <v>0</v>
      </c>
      <c r="T1333" s="36">
        <v>0</v>
      </c>
      <c r="U1333" s="36">
        <v>99.46</v>
      </c>
      <c r="V1333" s="36">
        <v>98.89</v>
      </c>
      <c r="W1333" s="36">
        <v>366</v>
      </c>
      <c r="X1333" s="36">
        <v>10</v>
      </c>
      <c r="Y1333" s="36">
        <v>3</v>
      </c>
      <c r="Z1333" s="36">
        <v>350</v>
      </c>
      <c r="AA1333" s="36">
        <v>345</v>
      </c>
      <c r="AB1333" s="36">
        <v>98.57</v>
      </c>
      <c r="AC1333" s="36">
        <v>315</v>
      </c>
      <c r="AD1333" s="36">
        <v>312</v>
      </c>
      <c r="AE1333" s="36">
        <v>99.05</v>
      </c>
      <c r="AF1333" s="36">
        <v>4.08</v>
      </c>
      <c r="AG1333" s="36">
        <v>2.1833330000000002</v>
      </c>
      <c r="AH1333" s="36">
        <v>112.43</v>
      </c>
      <c r="AI1333" s="36">
        <v>53.54</v>
      </c>
      <c r="AJ1333" s="46">
        <f t="shared" ca="1" si="21"/>
        <v>1</v>
      </c>
      <c r="AK1333" s="47">
        <v>3.0030030030030028</v>
      </c>
      <c r="AL1333" s="48">
        <v>4.0847999999999978</v>
      </c>
      <c r="AM1333" s="1">
        <v>0</v>
      </c>
      <c r="AN1333" s="1">
        <v>0</v>
      </c>
      <c r="AO1333" s="1">
        <v>1</v>
      </c>
      <c r="AP1333" s="1">
        <v>0</v>
      </c>
      <c r="AQ1333" s="1">
        <v>0</v>
      </c>
      <c r="AR1333" s="36">
        <v>1</v>
      </c>
      <c r="AS1333" s="36">
        <v>0</v>
      </c>
      <c r="AT1333" s="36">
        <v>1</v>
      </c>
      <c r="AU1333" s="36">
        <v>0</v>
      </c>
    </row>
    <row r="1334" spans="1:47">
      <c r="A1334" s="49">
        <v>41915.75</v>
      </c>
      <c r="B1334" s="36" t="s">
        <v>94</v>
      </c>
      <c r="C1334" s="36" t="s">
        <v>100</v>
      </c>
      <c r="D1334" s="36" t="s">
        <v>1704</v>
      </c>
      <c r="E1334" s="36" t="s">
        <v>99</v>
      </c>
      <c r="F1334" s="36" t="s">
        <v>1705</v>
      </c>
      <c r="G1334" s="36">
        <v>2</v>
      </c>
      <c r="H1334" s="36">
        <v>31</v>
      </c>
      <c r="I1334" s="36">
        <v>8.26</v>
      </c>
      <c r="J1334" s="36">
        <v>3.63</v>
      </c>
      <c r="K1334" s="36">
        <v>26</v>
      </c>
      <c r="L1334" s="36">
        <v>0</v>
      </c>
      <c r="M1334" s="36">
        <v>0</v>
      </c>
      <c r="N1334" s="36">
        <v>26</v>
      </c>
      <c r="O1334" s="36">
        <v>0</v>
      </c>
      <c r="P1334" s="36">
        <v>0</v>
      </c>
      <c r="Q1334" s="36">
        <v>7</v>
      </c>
      <c r="R1334" s="36">
        <v>7</v>
      </c>
      <c r="S1334" s="36">
        <v>0</v>
      </c>
      <c r="T1334" s="36">
        <v>0</v>
      </c>
      <c r="U1334" s="36">
        <v>0</v>
      </c>
      <c r="V1334" s="36">
        <v>0</v>
      </c>
      <c r="W1334" s="36">
        <v>7</v>
      </c>
      <c r="X1334" s="36">
        <v>0</v>
      </c>
      <c r="Y1334" s="36">
        <v>0</v>
      </c>
      <c r="Z1334" s="36">
        <v>0</v>
      </c>
      <c r="AA1334" s="36">
        <v>0</v>
      </c>
      <c r="AB1334" s="36">
        <v>0</v>
      </c>
      <c r="AC1334" s="36">
        <v>0</v>
      </c>
      <c r="AD1334" s="36">
        <v>0</v>
      </c>
      <c r="AE1334" s="36">
        <v>0</v>
      </c>
      <c r="AF1334" s="36">
        <v>0.11</v>
      </c>
      <c r="AG1334" s="36">
        <v>0</v>
      </c>
      <c r="AH1334" s="36">
        <v>2.91</v>
      </c>
      <c r="AI1334" s="36">
        <v>0</v>
      </c>
      <c r="AJ1334" s="46">
        <f t="shared" ca="1" si="21"/>
        <v>1</v>
      </c>
      <c r="AK1334" s="47">
        <v>0</v>
      </c>
      <c r="AL1334" s="48">
        <v>7</v>
      </c>
      <c r="AM1334" s="1">
        <v>0</v>
      </c>
      <c r="AN1334" s="1">
        <v>1</v>
      </c>
      <c r="AO1334" s="1">
        <v>2</v>
      </c>
      <c r="AP1334" s="1">
        <v>0</v>
      </c>
      <c r="AQ1334" s="1">
        <v>1</v>
      </c>
      <c r="AR1334" s="36">
        <v>0</v>
      </c>
      <c r="AS1334" s="36">
        <v>1</v>
      </c>
      <c r="AT1334" s="36">
        <v>0</v>
      </c>
      <c r="AU1334" s="36">
        <v>1</v>
      </c>
    </row>
    <row r="1335" spans="1:47">
      <c r="A1335" s="49">
        <v>41915.75</v>
      </c>
      <c r="B1335" s="36" t="s">
        <v>94</v>
      </c>
      <c r="C1335" s="36" t="s">
        <v>100</v>
      </c>
      <c r="D1335" s="36" t="s">
        <v>273</v>
      </c>
      <c r="E1335" s="36" t="s">
        <v>99</v>
      </c>
      <c r="F1335" s="36" t="s">
        <v>274</v>
      </c>
      <c r="G1335" s="36">
        <v>4</v>
      </c>
      <c r="H1335" s="36">
        <v>55</v>
      </c>
      <c r="I1335" s="36">
        <v>21.8</v>
      </c>
      <c r="J1335" s="36">
        <v>14.9</v>
      </c>
      <c r="K1335" s="36">
        <v>2586</v>
      </c>
      <c r="L1335" s="36">
        <v>0</v>
      </c>
      <c r="M1335" s="36">
        <v>0</v>
      </c>
      <c r="N1335" s="36">
        <v>2586</v>
      </c>
      <c r="O1335" s="36">
        <v>17</v>
      </c>
      <c r="P1335" s="36">
        <v>0.66</v>
      </c>
      <c r="Q1335" s="36">
        <v>1131</v>
      </c>
      <c r="R1335" s="36">
        <v>1114</v>
      </c>
      <c r="S1335" s="36">
        <v>0</v>
      </c>
      <c r="T1335" s="36">
        <v>0</v>
      </c>
      <c r="U1335" s="36">
        <v>98.5</v>
      </c>
      <c r="V1335" s="36">
        <v>97.85</v>
      </c>
      <c r="W1335" s="36">
        <v>1114</v>
      </c>
      <c r="X1335" s="36">
        <v>18</v>
      </c>
      <c r="Y1335" s="36">
        <v>1.61</v>
      </c>
      <c r="Z1335" s="36">
        <v>760</v>
      </c>
      <c r="AA1335" s="36">
        <v>756</v>
      </c>
      <c r="AB1335" s="36">
        <v>99.47</v>
      </c>
      <c r="AC1335" s="36">
        <v>763</v>
      </c>
      <c r="AD1335" s="36">
        <v>759</v>
      </c>
      <c r="AE1335" s="36">
        <v>99.48</v>
      </c>
      <c r="AF1335" s="36">
        <v>12.29</v>
      </c>
      <c r="AG1335" s="36">
        <v>3.3833329999999999</v>
      </c>
      <c r="AH1335" s="36">
        <v>82.51</v>
      </c>
      <c r="AI1335" s="36">
        <v>27.52</v>
      </c>
      <c r="AJ1335" s="46">
        <f t="shared" ca="1" si="21"/>
        <v>1</v>
      </c>
      <c r="AK1335" s="47">
        <v>1.6114592658907789</v>
      </c>
      <c r="AL1335" s="48">
        <v>24.316500000000065</v>
      </c>
      <c r="AM1335" s="1">
        <v>0</v>
      </c>
      <c r="AN1335" s="1">
        <v>0</v>
      </c>
      <c r="AO1335" s="1">
        <v>1</v>
      </c>
      <c r="AP1335" s="1">
        <v>0</v>
      </c>
      <c r="AQ1335" s="1">
        <v>0</v>
      </c>
      <c r="AR1335" s="36">
        <v>0</v>
      </c>
      <c r="AS1335" s="36">
        <v>1</v>
      </c>
      <c r="AT1335" s="36">
        <v>0</v>
      </c>
      <c r="AU1335" s="36">
        <v>3</v>
      </c>
    </row>
    <row r="1336" spans="1:47">
      <c r="A1336" s="49">
        <v>41915.75</v>
      </c>
      <c r="B1336" s="36" t="s">
        <v>94</v>
      </c>
      <c r="C1336" s="36" t="s">
        <v>100</v>
      </c>
      <c r="D1336" s="36" t="s">
        <v>275</v>
      </c>
      <c r="E1336" s="36" t="s">
        <v>99</v>
      </c>
      <c r="F1336" s="36" t="s">
        <v>1302</v>
      </c>
      <c r="G1336" s="36">
        <v>4</v>
      </c>
      <c r="H1336" s="36">
        <v>55</v>
      </c>
      <c r="I1336" s="36">
        <v>22.31</v>
      </c>
      <c r="J1336" s="36">
        <v>14.9</v>
      </c>
      <c r="K1336" s="36">
        <v>1458</v>
      </c>
      <c r="L1336" s="36">
        <v>0</v>
      </c>
      <c r="M1336" s="36">
        <v>0</v>
      </c>
      <c r="N1336" s="36">
        <v>1458</v>
      </c>
      <c r="O1336" s="36">
        <v>9</v>
      </c>
      <c r="P1336" s="36">
        <v>0.62</v>
      </c>
      <c r="Q1336" s="36">
        <v>592</v>
      </c>
      <c r="R1336" s="36">
        <v>583</v>
      </c>
      <c r="S1336" s="36">
        <v>0</v>
      </c>
      <c r="T1336" s="36">
        <v>0</v>
      </c>
      <c r="U1336" s="36">
        <v>98.48</v>
      </c>
      <c r="V1336" s="36">
        <v>97.87</v>
      </c>
      <c r="W1336" s="36">
        <v>583</v>
      </c>
      <c r="X1336" s="36">
        <v>0</v>
      </c>
      <c r="Y1336" s="36">
        <v>0</v>
      </c>
      <c r="Z1336" s="36">
        <v>1059</v>
      </c>
      <c r="AA1336" s="36">
        <v>1058</v>
      </c>
      <c r="AB1336" s="36">
        <v>99.91</v>
      </c>
      <c r="AC1336" s="36">
        <v>1043</v>
      </c>
      <c r="AD1336" s="36">
        <v>1039</v>
      </c>
      <c r="AE1336" s="36">
        <v>99.62</v>
      </c>
      <c r="AF1336" s="36">
        <v>7.21</v>
      </c>
      <c r="AG1336" s="36">
        <v>3.0944449999999999</v>
      </c>
      <c r="AH1336" s="36">
        <v>48.36</v>
      </c>
      <c r="AI1336" s="36">
        <v>42.95</v>
      </c>
      <c r="AJ1336" s="46">
        <f t="shared" ca="1" si="21"/>
        <v>1</v>
      </c>
      <c r="AK1336" s="47">
        <v>0</v>
      </c>
      <c r="AL1336" s="48">
        <v>12.609599999999974</v>
      </c>
      <c r="AM1336" s="1">
        <v>0</v>
      </c>
      <c r="AN1336" s="1">
        <v>0</v>
      </c>
      <c r="AO1336" s="1">
        <v>1</v>
      </c>
      <c r="AP1336" s="1">
        <v>0</v>
      </c>
      <c r="AQ1336" s="1">
        <v>0</v>
      </c>
      <c r="AR1336" s="36">
        <v>0</v>
      </c>
      <c r="AS1336" s="36">
        <v>1</v>
      </c>
      <c r="AT1336" s="36">
        <v>0</v>
      </c>
      <c r="AU1336" s="36">
        <v>2</v>
      </c>
    </row>
    <row r="1337" spans="1:47">
      <c r="A1337" s="49">
        <v>41915.791666666664</v>
      </c>
      <c r="B1337" s="36" t="s">
        <v>94</v>
      </c>
      <c r="C1337" s="36" t="s">
        <v>100</v>
      </c>
      <c r="D1337" s="36" t="s">
        <v>275</v>
      </c>
      <c r="E1337" s="36" t="s">
        <v>99</v>
      </c>
      <c r="F1337" s="36" t="s">
        <v>276</v>
      </c>
      <c r="G1337" s="36">
        <v>4</v>
      </c>
      <c r="H1337" s="36">
        <v>55</v>
      </c>
      <c r="I1337" s="36">
        <v>21.1</v>
      </c>
      <c r="J1337" s="36">
        <v>14.04</v>
      </c>
      <c r="K1337" s="36">
        <v>4054</v>
      </c>
      <c r="L1337" s="36">
        <v>0</v>
      </c>
      <c r="M1337" s="36">
        <v>0</v>
      </c>
      <c r="N1337" s="36">
        <v>4054</v>
      </c>
      <c r="O1337" s="36">
        <v>57</v>
      </c>
      <c r="P1337" s="36">
        <v>1.41</v>
      </c>
      <c r="Q1337" s="36">
        <v>1258</v>
      </c>
      <c r="R1337" s="36">
        <v>1249</v>
      </c>
      <c r="S1337" s="36">
        <v>0</v>
      </c>
      <c r="T1337" s="36">
        <v>0</v>
      </c>
      <c r="U1337" s="36">
        <v>99.28</v>
      </c>
      <c r="V1337" s="36">
        <v>97.88</v>
      </c>
      <c r="W1337" s="36">
        <v>1249</v>
      </c>
      <c r="X1337" s="36">
        <v>11</v>
      </c>
      <c r="Y1337" s="36">
        <v>0.94</v>
      </c>
      <c r="Z1337" s="36">
        <v>889</v>
      </c>
      <c r="AA1337" s="36">
        <v>891</v>
      </c>
      <c r="AB1337" s="36">
        <v>100.22</v>
      </c>
      <c r="AC1337" s="36">
        <v>816</v>
      </c>
      <c r="AD1337" s="36">
        <v>816</v>
      </c>
      <c r="AE1337" s="36">
        <v>100</v>
      </c>
      <c r="AF1337" s="36">
        <v>15.78</v>
      </c>
      <c r="AG1337" s="36">
        <v>6.927778</v>
      </c>
      <c r="AH1337" s="36">
        <v>112.42</v>
      </c>
      <c r="AI1337" s="36">
        <v>43.89</v>
      </c>
      <c r="AJ1337" s="46">
        <f t="shared" ca="1" si="21"/>
        <v>1</v>
      </c>
      <c r="AK1337" s="47">
        <v>0.9369676320272573</v>
      </c>
      <c r="AL1337" s="48">
        <v>26.669600000000056</v>
      </c>
      <c r="AM1337" s="1">
        <v>0</v>
      </c>
      <c r="AN1337" s="1">
        <v>0</v>
      </c>
      <c r="AO1337" s="1">
        <v>1</v>
      </c>
      <c r="AP1337" s="1">
        <v>0</v>
      </c>
      <c r="AQ1337" s="1">
        <v>0</v>
      </c>
      <c r="AR1337" s="36">
        <v>0</v>
      </c>
      <c r="AS1337" s="36">
        <v>1</v>
      </c>
      <c r="AT1337" s="36">
        <v>2</v>
      </c>
      <c r="AU1337" s="36">
        <v>6</v>
      </c>
    </row>
    <row r="1338" spans="1:47">
      <c r="A1338" s="49">
        <v>41915.75</v>
      </c>
      <c r="B1338" s="36" t="s">
        <v>94</v>
      </c>
      <c r="C1338" s="36" t="s">
        <v>100</v>
      </c>
      <c r="D1338" s="36" t="s">
        <v>135</v>
      </c>
      <c r="E1338" s="36" t="s">
        <v>99</v>
      </c>
      <c r="F1338" s="36" t="s">
        <v>136</v>
      </c>
      <c r="G1338" s="36">
        <v>3</v>
      </c>
      <c r="H1338" s="36">
        <v>39</v>
      </c>
      <c r="I1338" s="36">
        <v>16.5</v>
      </c>
      <c r="J1338" s="36">
        <v>9.83</v>
      </c>
      <c r="K1338" s="36">
        <v>1305</v>
      </c>
      <c r="L1338" s="36">
        <v>0</v>
      </c>
      <c r="M1338" s="36">
        <v>0</v>
      </c>
      <c r="N1338" s="36">
        <v>1305</v>
      </c>
      <c r="O1338" s="36">
        <v>11</v>
      </c>
      <c r="P1338" s="36">
        <v>0.84</v>
      </c>
      <c r="Q1338" s="36">
        <v>599</v>
      </c>
      <c r="R1338" s="36">
        <v>591</v>
      </c>
      <c r="S1338" s="36">
        <v>0</v>
      </c>
      <c r="T1338" s="36">
        <v>0</v>
      </c>
      <c r="U1338" s="36">
        <v>98.66</v>
      </c>
      <c r="V1338" s="36">
        <v>97.83</v>
      </c>
      <c r="W1338" s="36">
        <v>591</v>
      </c>
      <c r="X1338" s="36">
        <v>40</v>
      </c>
      <c r="Y1338" s="36">
        <v>6.21</v>
      </c>
      <c r="Z1338" s="36">
        <v>400</v>
      </c>
      <c r="AA1338" s="36">
        <v>398</v>
      </c>
      <c r="AB1338" s="36">
        <v>99.5</v>
      </c>
      <c r="AC1338" s="36">
        <v>451</v>
      </c>
      <c r="AD1338" s="36">
        <v>451</v>
      </c>
      <c r="AE1338" s="36">
        <v>100</v>
      </c>
      <c r="AF1338" s="36">
        <v>8.91</v>
      </c>
      <c r="AG1338" s="36">
        <v>4.9611109999999998</v>
      </c>
      <c r="AH1338" s="36">
        <v>90.67</v>
      </c>
      <c r="AI1338" s="36">
        <v>55.67</v>
      </c>
      <c r="AJ1338" s="46">
        <f t="shared" ca="1" si="21"/>
        <v>1</v>
      </c>
      <c r="AK1338" s="47">
        <v>6.2111801242236027</v>
      </c>
      <c r="AL1338" s="48">
        <v>12.998300000000011</v>
      </c>
      <c r="AM1338" s="1">
        <v>1</v>
      </c>
      <c r="AN1338" s="1">
        <v>0</v>
      </c>
      <c r="AO1338" s="1">
        <v>3</v>
      </c>
      <c r="AP1338" s="1">
        <v>3</v>
      </c>
      <c r="AQ1338" s="1">
        <v>1</v>
      </c>
      <c r="AR1338" s="36">
        <v>1</v>
      </c>
      <c r="AS1338" s="36">
        <v>1</v>
      </c>
      <c r="AT1338" s="36">
        <v>7</v>
      </c>
      <c r="AU1338" s="36">
        <v>5</v>
      </c>
    </row>
    <row r="1339" spans="1:47">
      <c r="A1339" s="49">
        <v>41915.791666666664</v>
      </c>
      <c r="B1339" s="36" t="s">
        <v>94</v>
      </c>
      <c r="C1339" s="36" t="s">
        <v>100</v>
      </c>
      <c r="D1339" s="36" t="s">
        <v>408</v>
      </c>
      <c r="E1339" s="36" t="s">
        <v>99</v>
      </c>
      <c r="F1339" s="36" t="s">
        <v>646</v>
      </c>
      <c r="G1339" s="36">
        <v>4</v>
      </c>
      <c r="H1339" s="36">
        <v>55</v>
      </c>
      <c r="I1339" s="36">
        <v>22.33</v>
      </c>
      <c r="J1339" s="36">
        <v>14.9</v>
      </c>
      <c r="K1339" s="36">
        <v>1770</v>
      </c>
      <c r="L1339" s="36">
        <v>0</v>
      </c>
      <c r="M1339" s="36">
        <v>0</v>
      </c>
      <c r="N1339" s="36">
        <v>1770</v>
      </c>
      <c r="O1339" s="36">
        <v>11</v>
      </c>
      <c r="P1339" s="36">
        <v>0.62</v>
      </c>
      <c r="Q1339" s="36">
        <v>705</v>
      </c>
      <c r="R1339" s="36">
        <v>695</v>
      </c>
      <c r="S1339" s="36">
        <v>0</v>
      </c>
      <c r="T1339" s="36">
        <v>0</v>
      </c>
      <c r="U1339" s="36">
        <v>98.58</v>
      </c>
      <c r="V1339" s="36">
        <v>97.97</v>
      </c>
      <c r="W1339" s="36">
        <v>695</v>
      </c>
      <c r="X1339" s="36">
        <v>15</v>
      </c>
      <c r="Y1339" s="36">
        <v>1.87</v>
      </c>
      <c r="Z1339" s="36">
        <v>1799</v>
      </c>
      <c r="AA1339" s="36">
        <v>1799</v>
      </c>
      <c r="AB1339" s="36">
        <v>100</v>
      </c>
      <c r="AC1339" s="36">
        <v>1914</v>
      </c>
      <c r="AD1339" s="36">
        <v>1906</v>
      </c>
      <c r="AE1339" s="36">
        <v>99.58</v>
      </c>
      <c r="AF1339" s="36">
        <v>12.88</v>
      </c>
      <c r="AG1339" s="36">
        <v>4.555555</v>
      </c>
      <c r="AH1339" s="36">
        <v>86.43</v>
      </c>
      <c r="AI1339" s="36">
        <v>35.380000000000003</v>
      </c>
      <c r="AJ1339" s="46">
        <f t="shared" ca="1" si="21"/>
        <v>1</v>
      </c>
      <c r="AK1339" s="47">
        <v>1.8703241895261846</v>
      </c>
      <c r="AL1339" s="48">
        <v>14.311500000000008</v>
      </c>
      <c r="AM1339" s="1">
        <v>0</v>
      </c>
      <c r="AN1339" s="1">
        <v>0</v>
      </c>
      <c r="AO1339" s="1">
        <v>1</v>
      </c>
      <c r="AP1339" s="1">
        <v>0</v>
      </c>
      <c r="AQ1339" s="1">
        <v>0</v>
      </c>
      <c r="AR1339" s="36">
        <v>0</v>
      </c>
      <c r="AS1339" s="36">
        <v>1</v>
      </c>
      <c r="AT1339" s="36">
        <v>0</v>
      </c>
      <c r="AU1339" s="36">
        <v>3</v>
      </c>
    </row>
    <row r="1340" spans="1:47">
      <c r="A1340" s="49">
        <v>41915.75</v>
      </c>
      <c r="B1340" s="36" t="s">
        <v>94</v>
      </c>
      <c r="C1340" s="36" t="s">
        <v>100</v>
      </c>
      <c r="D1340" s="36" t="s">
        <v>267</v>
      </c>
      <c r="E1340" s="36" t="s">
        <v>99</v>
      </c>
      <c r="F1340" s="36" t="s">
        <v>268</v>
      </c>
      <c r="G1340" s="36">
        <v>4</v>
      </c>
      <c r="H1340" s="36">
        <v>55</v>
      </c>
      <c r="I1340" s="36">
        <v>20.74</v>
      </c>
      <c r="J1340" s="36">
        <v>14.04</v>
      </c>
      <c r="K1340" s="36">
        <v>1833</v>
      </c>
      <c r="L1340" s="36">
        <v>0</v>
      </c>
      <c r="M1340" s="36">
        <v>0</v>
      </c>
      <c r="N1340" s="36">
        <v>1833</v>
      </c>
      <c r="O1340" s="36">
        <v>16</v>
      </c>
      <c r="P1340" s="36">
        <v>0.87</v>
      </c>
      <c r="Q1340" s="36">
        <v>789</v>
      </c>
      <c r="R1340" s="36">
        <v>774</v>
      </c>
      <c r="S1340" s="36">
        <v>0</v>
      </c>
      <c r="T1340" s="36">
        <v>0</v>
      </c>
      <c r="U1340" s="36">
        <v>98.1</v>
      </c>
      <c r="V1340" s="36">
        <v>97.25</v>
      </c>
      <c r="W1340" s="36">
        <v>774</v>
      </c>
      <c r="X1340" s="36">
        <v>6</v>
      </c>
      <c r="Y1340" s="36">
        <v>0.78</v>
      </c>
      <c r="Z1340" s="36">
        <v>20</v>
      </c>
      <c r="AA1340" s="36">
        <v>19</v>
      </c>
      <c r="AB1340" s="36">
        <v>95</v>
      </c>
      <c r="AC1340" s="36">
        <v>16</v>
      </c>
      <c r="AD1340" s="36">
        <v>16</v>
      </c>
      <c r="AE1340" s="36">
        <v>100</v>
      </c>
      <c r="AF1340" s="36">
        <v>11.24</v>
      </c>
      <c r="AG1340" s="36">
        <v>4.805555</v>
      </c>
      <c r="AH1340" s="36">
        <v>80.09</v>
      </c>
      <c r="AI1340" s="36">
        <v>42.74</v>
      </c>
      <c r="AJ1340" s="46">
        <f t="shared" ca="1" si="21"/>
        <v>1</v>
      </c>
      <c r="AK1340" s="47">
        <v>0.77821011673151752</v>
      </c>
      <c r="AL1340" s="48">
        <v>21.697500000000002</v>
      </c>
      <c r="AM1340" s="1">
        <v>0</v>
      </c>
      <c r="AN1340" s="1">
        <v>0</v>
      </c>
      <c r="AO1340" s="1">
        <v>1</v>
      </c>
      <c r="AP1340" s="1">
        <v>0</v>
      </c>
      <c r="AQ1340" s="1">
        <v>0</v>
      </c>
      <c r="AR1340" s="36">
        <v>0</v>
      </c>
      <c r="AS1340" s="36">
        <v>1</v>
      </c>
      <c r="AT1340" s="36">
        <v>1</v>
      </c>
      <c r="AU1340" s="36">
        <v>3</v>
      </c>
    </row>
    <row r="1341" spans="1:47">
      <c r="A1341" s="49">
        <v>41915.75</v>
      </c>
      <c r="B1341" s="36" t="s">
        <v>94</v>
      </c>
      <c r="C1341" s="36" t="s">
        <v>100</v>
      </c>
      <c r="D1341" s="36" t="s">
        <v>656</v>
      </c>
      <c r="E1341" s="36" t="s">
        <v>99</v>
      </c>
      <c r="F1341" s="36" t="s">
        <v>664</v>
      </c>
      <c r="G1341" s="36">
        <v>3</v>
      </c>
      <c r="H1341" s="36">
        <v>39</v>
      </c>
      <c r="I1341" s="36">
        <v>16.93</v>
      </c>
      <c r="J1341" s="36">
        <v>10.66</v>
      </c>
      <c r="K1341" s="36">
        <v>1096</v>
      </c>
      <c r="L1341" s="36">
        <v>0</v>
      </c>
      <c r="M1341" s="36">
        <v>0</v>
      </c>
      <c r="N1341" s="36">
        <v>1096</v>
      </c>
      <c r="O1341" s="36">
        <v>15</v>
      </c>
      <c r="P1341" s="36">
        <v>1.37</v>
      </c>
      <c r="Q1341" s="36">
        <v>525</v>
      </c>
      <c r="R1341" s="36">
        <v>521</v>
      </c>
      <c r="S1341" s="36">
        <v>0</v>
      </c>
      <c r="T1341" s="36">
        <v>0</v>
      </c>
      <c r="U1341" s="36">
        <v>99.24</v>
      </c>
      <c r="V1341" s="36">
        <v>97.88</v>
      </c>
      <c r="W1341" s="36">
        <v>521</v>
      </c>
      <c r="X1341" s="36">
        <v>3</v>
      </c>
      <c r="Y1341" s="36">
        <v>0.59</v>
      </c>
      <c r="Z1341" s="36">
        <v>453</v>
      </c>
      <c r="AA1341" s="36">
        <v>453</v>
      </c>
      <c r="AB1341" s="36">
        <v>100</v>
      </c>
      <c r="AC1341" s="36">
        <v>445</v>
      </c>
      <c r="AD1341" s="36">
        <v>444</v>
      </c>
      <c r="AE1341" s="36">
        <v>99.78</v>
      </c>
      <c r="AF1341" s="36">
        <v>7.48</v>
      </c>
      <c r="AG1341" s="36">
        <v>1.9166669999999999</v>
      </c>
      <c r="AH1341" s="36">
        <v>70.150000000000006</v>
      </c>
      <c r="AI1341" s="36">
        <v>25.63</v>
      </c>
      <c r="AJ1341" s="46">
        <f t="shared" ca="1" si="21"/>
        <v>1</v>
      </c>
      <c r="AK1341" s="47">
        <v>0.5859375</v>
      </c>
      <c r="AL1341" s="48">
        <v>11.130000000000022</v>
      </c>
      <c r="AM1341" s="1">
        <v>0</v>
      </c>
      <c r="AN1341" s="1">
        <v>0</v>
      </c>
      <c r="AO1341" s="1">
        <v>1</v>
      </c>
      <c r="AP1341" s="1">
        <v>0</v>
      </c>
      <c r="AQ1341" s="1">
        <v>0</v>
      </c>
      <c r="AR1341" s="36">
        <v>0</v>
      </c>
      <c r="AS1341" s="36">
        <v>1</v>
      </c>
      <c r="AT1341" s="36">
        <v>0</v>
      </c>
      <c r="AU1341" s="36">
        <v>2</v>
      </c>
    </row>
    <row r="1342" spans="1:47">
      <c r="A1342" s="49">
        <v>41915.791666666664</v>
      </c>
      <c r="B1342" s="36" t="s">
        <v>94</v>
      </c>
      <c r="C1342" s="36" t="s">
        <v>100</v>
      </c>
      <c r="D1342" s="36" t="s">
        <v>336</v>
      </c>
      <c r="E1342" s="36" t="s">
        <v>99</v>
      </c>
      <c r="F1342" s="36" t="s">
        <v>337</v>
      </c>
      <c r="G1342" s="36">
        <v>2</v>
      </c>
      <c r="H1342" s="36">
        <v>23</v>
      </c>
      <c r="I1342" s="36">
        <v>10.89</v>
      </c>
      <c r="J1342" s="36">
        <v>5.84</v>
      </c>
      <c r="K1342" s="36">
        <v>520</v>
      </c>
      <c r="L1342" s="36">
        <v>0</v>
      </c>
      <c r="M1342" s="36">
        <v>0</v>
      </c>
      <c r="N1342" s="36">
        <v>520</v>
      </c>
      <c r="O1342" s="36">
        <v>3</v>
      </c>
      <c r="P1342" s="36">
        <v>0.57999999999999996</v>
      </c>
      <c r="Q1342" s="36">
        <v>261</v>
      </c>
      <c r="R1342" s="36">
        <v>262</v>
      </c>
      <c r="S1342" s="36">
        <v>0</v>
      </c>
      <c r="T1342" s="36">
        <v>0</v>
      </c>
      <c r="U1342" s="36">
        <v>100.38</v>
      </c>
      <c r="V1342" s="36">
        <v>99.8</v>
      </c>
      <c r="W1342" s="36">
        <v>262</v>
      </c>
      <c r="X1342" s="36">
        <v>20</v>
      </c>
      <c r="Y1342" s="36">
        <v>7.3</v>
      </c>
      <c r="Z1342" s="36">
        <v>640</v>
      </c>
      <c r="AA1342" s="36">
        <v>633</v>
      </c>
      <c r="AB1342" s="36">
        <v>98.91</v>
      </c>
      <c r="AC1342" s="36">
        <v>652</v>
      </c>
      <c r="AD1342" s="36">
        <v>645</v>
      </c>
      <c r="AE1342" s="36">
        <v>98.93</v>
      </c>
      <c r="AF1342" s="36">
        <v>3.88</v>
      </c>
      <c r="AG1342" s="36">
        <v>2.9222220000000001</v>
      </c>
      <c r="AH1342" s="36">
        <v>66.38</v>
      </c>
      <c r="AI1342" s="36">
        <v>75.36</v>
      </c>
      <c r="AJ1342" s="46">
        <f t="shared" ca="1" si="21"/>
        <v>1</v>
      </c>
      <c r="AK1342" s="47">
        <v>7.2992700729926998</v>
      </c>
      <c r="AL1342" s="48">
        <v>0.52200000000000746</v>
      </c>
      <c r="AM1342" s="1">
        <v>1</v>
      </c>
      <c r="AN1342" s="1">
        <v>0</v>
      </c>
      <c r="AO1342" s="1">
        <v>2</v>
      </c>
      <c r="AP1342" s="1">
        <v>1</v>
      </c>
      <c r="AQ1342" s="1">
        <v>0</v>
      </c>
      <c r="AR1342" s="36">
        <v>1</v>
      </c>
      <c r="AS1342" s="36">
        <v>0</v>
      </c>
      <c r="AT1342" s="36">
        <v>3</v>
      </c>
      <c r="AU1342" s="36">
        <v>3</v>
      </c>
    </row>
    <row r="1343" spans="1:47">
      <c r="A1343" s="49">
        <v>41915.75</v>
      </c>
      <c r="B1343" s="36" t="s">
        <v>94</v>
      </c>
      <c r="C1343" s="36" t="s">
        <v>100</v>
      </c>
      <c r="D1343" s="36" t="s">
        <v>338</v>
      </c>
      <c r="E1343" s="36" t="s">
        <v>99</v>
      </c>
      <c r="F1343" s="36" t="s">
        <v>1436</v>
      </c>
      <c r="G1343" s="36">
        <v>4</v>
      </c>
      <c r="H1343" s="36">
        <v>55</v>
      </c>
      <c r="I1343" s="36">
        <v>22.81</v>
      </c>
      <c r="J1343" s="36">
        <v>15.76</v>
      </c>
      <c r="K1343" s="36">
        <v>1107</v>
      </c>
      <c r="L1343" s="36">
        <v>0</v>
      </c>
      <c r="M1343" s="36">
        <v>0</v>
      </c>
      <c r="N1343" s="36">
        <v>1107</v>
      </c>
      <c r="O1343" s="36">
        <v>8</v>
      </c>
      <c r="P1343" s="36">
        <v>0.72</v>
      </c>
      <c r="Q1343" s="36">
        <v>534</v>
      </c>
      <c r="R1343" s="36">
        <v>523</v>
      </c>
      <c r="S1343" s="36">
        <v>0</v>
      </c>
      <c r="T1343" s="36">
        <v>0</v>
      </c>
      <c r="U1343" s="36">
        <v>97.94</v>
      </c>
      <c r="V1343" s="36">
        <v>97.23</v>
      </c>
      <c r="W1343" s="36">
        <v>523</v>
      </c>
      <c r="X1343" s="36">
        <v>18</v>
      </c>
      <c r="Y1343" s="36">
        <v>3.59</v>
      </c>
      <c r="Z1343" s="36">
        <v>524</v>
      </c>
      <c r="AA1343" s="36">
        <v>520</v>
      </c>
      <c r="AB1343" s="36">
        <v>99.24</v>
      </c>
      <c r="AC1343" s="36">
        <v>513</v>
      </c>
      <c r="AD1343" s="36">
        <v>499</v>
      </c>
      <c r="AE1343" s="36">
        <v>97.27</v>
      </c>
      <c r="AF1343" s="36">
        <v>6.13</v>
      </c>
      <c r="AG1343" s="36">
        <v>0.26666669999999998</v>
      </c>
      <c r="AH1343" s="36">
        <v>38.92</v>
      </c>
      <c r="AI1343" s="36">
        <v>4.3499999999999996</v>
      </c>
      <c r="AJ1343" s="46">
        <f t="shared" ca="1" si="21"/>
        <v>1</v>
      </c>
      <c r="AK1343" s="47">
        <v>3.5856573705179287</v>
      </c>
      <c r="AL1343" s="48">
        <v>14.791799999999977</v>
      </c>
      <c r="AM1343" s="1">
        <v>0</v>
      </c>
      <c r="AN1343" s="1">
        <v>0</v>
      </c>
      <c r="AO1343" s="1">
        <v>2</v>
      </c>
      <c r="AP1343" s="1">
        <v>0</v>
      </c>
      <c r="AQ1343" s="1">
        <v>0</v>
      </c>
      <c r="AR1343" s="36">
        <v>1</v>
      </c>
      <c r="AS1343" s="36">
        <v>1</v>
      </c>
      <c r="AT1343" s="36">
        <v>2</v>
      </c>
      <c r="AU1343" s="36">
        <v>2</v>
      </c>
    </row>
    <row r="1344" spans="1:47">
      <c r="A1344" s="49">
        <v>41915.708333333336</v>
      </c>
      <c r="B1344" s="36" t="s">
        <v>94</v>
      </c>
      <c r="C1344" s="36" t="s">
        <v>95</v>
      </c>
      <c r="D1344" s="36" t="s">
        <v>124</v>
      </c>
      <c r="E1344" s="36" t="s">
        <v>99</v>
      </c>
      <c r="F1344" s="36" t="s">
        <v>125</v>
      </c>
      <c r="G1344" s="36">
        <v>2</v>
      </c>
      <c r="H1344" s="36">
        <v>31</v>
      </c>
      <c r="I1344" s="36">
        <v>9.68</v>
      </c>
      <c r="J1344" s="36">
        <v>5.08</v>
      </c>
      <c r="K1344" s="36">
        <v>933</v>
      </c>
      <c r="L1344" s="36">
        <v>0</v>
      </c>
      <c r="M1344" s="36">
        <v>0</v>
      </c>
      <c r="N1344" s="36">
        <v>933</v>
      </c>
      <c r="O1344" s="36">
        <v>14</v>
      </c>
      <c r="P1344" s="36">
        <v>1.5</v>
      </c>
      <c r="Q1344" s="36">
        <v>129</v>
      </c>
      <c r="R1344" s="36">
        <v>126</v>
      </c>
      <c r="S1344" s="36">
        <v>0</v>
      </c>
      <c r="T1344" s="36">
        <v>0</v>
      </c>
      <c r="U1344" s="36">
        <v>97.67</v>
      </c>
      <c r="V1344" s="36">
        <v>96.2</v>
      </c>
      <c r="W1344" s="36">
        <v>126</v>
      </c>
      <c r="X1344" s="36">
        <v>11</v>
      </c>
      <c r="Y1344" s="36">
        <v>8.27</v>
      </c>
      <c r="Z1344" s="36">
        <v>902</v>
      </c>
      <c r="AA1344" s="36">
        <v>147</v>
      </c>
      <c r="AB1344" s="36">
        <v>16.3</v>
      </c>
      <c r="AC1344" s="36">
        <v>156</v>
      </c>
      <c r="AD1344" s="36">
        <v>154</v>
      </c>
      <c r="AE1344" s="36">
        <v>98.72</v>
      </c>
      <c r="AF1344" s="36">
        <v>2.73</v>
      </c>
      <c r="AG1344" s="36">
        <v>1.6666670000000001E-2</v>
      </c>
      <c r="AH1344" s="36">
        <v>53.65</v>
      </c>
      <c r="AI1344" s="36">
        <v>0.61</v>
      </c>
      <c r="AJ1344" s="46">
        <f t="shared" ca="1" si="21"/>
        <v>1</v>
      </c>
      <c r="AK1344" s="47">
        <v>8.2706766917293226</v>
      </c>
      <c r="AL1344" s="48">
        <v>4.9019999999999966</v>
      </c>
      <c r="AM1344" s="1">
        <v>1</v>
      </c>
      <c r="AN1344" s="1">
        <v>0</v>
      </c>
      <c r="AO1344" s="1">
        <v>2</v>
      </c>
      <c r="AP1344" s="1">
        <v>5</v>
      </c>
      <c r="AQ1344" s="1">
        <v>0</v>
      </c>
      <c r="AR1344" s="36">
        <v>1</v>
      </c>
      <c r="AS1344" s="36">
        <v>0</v>
      </c>
      <c r="AT1344" s="36">
        <v>5</v>
      </c>
      <c r="AU1344" s="36">
        <v>0</v>
      </c>
    </row>
    <row r="1345" spans="1:47">
      <c r="A1345" s="49">
        <v>41915.458333333336</v>
      </c>
      <c r="B1345" s="36" t="s">
        <v>94</v>
      </c>
      <c r="C1345" s="36" t="s">
        <v>95</v>
      </c>
      <c r="D1345" s="36" t="s">
        <v>1590</v>
      </c>
      <c r="E1345" s="36" t="s">
        <v>99</v>
      </c>
      <c r="F1345" s="36" t="s">
        <v>1591</v>
      </c>
      <c r="G1345" s="36">
        <v>4</v>
      </c>
      <c r="H1345" s="36">
        <v>63</v>
      </c>
      <c r="I1345" s="36">
        <v>20.46</v>
      </c>
      <c r="J1345" s="36">
        <v>13.18</v>
      </c>
      <c r="K1345" s="36">
        <v>2894</v>
      </c>
      <c r="L1345" s="36">
        <v>0</v>
      </c>
      <c r="M1345" s="36">
        <v>0</v>
      </c>
      <c r="N1345" s="36">
        <v>2894</v>
      </c>
      <c r="O1345" s="36">
        <v>12</v>
      </c>
      <c r="P1345" s="36">
        <v>0.41</v>
      </c>
      <c r="Q1345" s="36">
        <v>183</v>
      </c>
      <c r="R1345" s="36">
        <v>177</v>
      </c>
      <c r="S1345" s="36">
        <v>0</v>
      </c>
      <c r="T1345" s="36">
        <v>0</v>
      </c>
      <c r="U1345" s="36">
        <v>96.72</v>
      </c>
      <c r="V1345" s="36">
        <v>96.32</v>
      </c>
      <c r="W1345" s="36">
        <v>177</v>
      </c>
      <c r="X1345" s="36">
        <v>2</v>
      </c>
      <c r="Y1345" s="36">
        <v>1.1599999999999999</v>
      </c>
      <c r="Z1345" s="36">
        <v>145</v>
      </c>
      <c r="AA1345" s="36">
        <v>139</v>
      </c>
      <c r="AB1345" s="36">
        <v>95.86</v>
      </c>
      <c r="AC1345" s="36">
        <v>134</v>
      </c>
      <c r="AD1345" s="36">
        <v>134</v>
      </c>
      <c r="AE1345" s="36">
        <v>100</v>
      </c>
      <c r="AF1345" s="36">
        <v>2.59</v>
      </c>
      <c r="AG1345" s="36">
        <v>0.31111109999999997</v>
      </c>
      <c r="AH1345" s="36">
        <v>19.64</v>
      </c>
      <c r="AI1345" s="36">
        <v>12.02</v>
      </c>
      <c r="AJ1345" s="46">
        <f t="shared" ca="1" si="21"/>
        <v>1</v>
      </c>
      <c r="AK1345" s="47">
        <v>1.1627906976744187</v>
      </c>
      <c r="AL1345" s="48">
        <v>6.7344000000000115</v>
      </c>
      <c r="AM1345" s="1">
        <v>0</v>
      </c>
      <c r="AN1345" s="1">
        <v>0</v>
      </c>
      <c r="AO1345" s="1">
        <v>1</v>
      </c>
      <c r="AP1345" s="1">
        <v>1</v>
      </c>
      <c r="AQ1345" s="1">
        <v>0</v>
      </c>
      <c r="AR1345" s="36">
        <v>0</v>
      </c>
      <c r="AS1345" s="36">
        <v>1</v>
      </c>
      <c r="AT1345" s="36">
        <v>1</v>
      </c>
      <c r="AU1345" s="36">
        <v>2</v>
      </c>
    </row>
    <row r="1346" spans="1:47">
      <c r="A1346" s="49">
        <v>41915.791666666664</v>
      </c>
      <c r="B1346" s="36" t="s">
        <v>94</v>
      </c>
      <c r="C1346" s="36" t="s">
        <v>95</v>
      </c>
      <c r="D1346" s="36" t="s">
        <v>1706</v>
      </c>
      <c r="E1346" s="36" t="s">
        <v>99</v>
      </c>
      <c r="F1346" s="36" t="s">
        <v>1707</v>
      </c>
      <c r="G1346" s="36">
        <v>2</v>
      </c>
      <c r="H1346" s="36">
        <v>23</v>
      </c>
      <c r="I1346" s="36">
        <v>9.1300000000000008</v>
      </c>
      <c r="J1346" s="36">
        <v>4.34</v>
      </c>
      <c r="K1346" s="36">
        <v>1369</v>
      </c>
      <c r="L1346" s="36">
        <v>0</v>
      </c>
      <c r="M1346" s="36">
        <v>0</v>
      </c>
      <c r="N1346" s="36">
        <v>1369</v>
      </c>
      <c r="O1346" s="36">
        <v>8</v>
      </c>
      <c r="P1346" s="36">
        <v>0.57999999999999996</v>
      </c>
      <c r="Q1346" s="36">
        <v>225</v>
      </c>
      <c r="R1346" s="36">
        <v>226</v>
      </c>
      <c r="S1346" s="36">
        <v>0</v>
      </c>
      <c r="T1346" s="36">
        <v>0</v>
      </c>
      <c r="U1346" s="36">
        <v>100.44</v>
      </c>
      <c r="V1346" s="36">
        <v>99.86</v>
      </c>
      <c r="W1346" s="36">
        <v>226</v>
      </c>
      <c r="X1346" s="36">
        <v>6</v>
      </c>
      <c r="Y1346" s="36">
        <v>2.61</v>
      </c>
      <c r="Z1346" s="36">
        <v>603</v>
      </c>
      <c r="AA1346" s="36">
        <v>599</v>
      </c>
      <c r="AB1346" s="36">
        <v>99.34</v>
      </c>
      <c r="AC1346" s="36">
        <v>608</v>
      </c>
      <c r="AD1346" s="36">
        <v>603</v>
      </c>
      <c r="AE1346" s="36">
        <v>99.18</v>
      </c>
      <c r="AF1346" s="36">
        <v>3.31</v>
      </c>
      <c r="AG1346" s="36">
        <v>2.6555550000000001</v>
      </c>
      <c r="AH1346" s="36">
        <v>76.08</v>
      </c>
      <c r="AI1346" s="36">
        <v>80.34</v>
      </c>
      <c r="AJ1346" s="46">
        <f t="shared" ref="AJ1346:AJ1409" ca="1" si="22">DAY(TODAY()-DAY(A1346))</f>
        <v>1</v>
      </c>
      <c r="AK1346" s="47">
        <v>2.6086956521739131</v>
      </c>
      <c r="AL1346" s="48">
        <v>0.31500000000000128</v>
      </c>
      <c r="AM1346" s="1">
        <v>0</v>
      </c>
      <c r="AN1346" s="1">
        <v>0</v>
      </c>
      <c r="AO1346" s="1">
        <v>1</v>
      </c>
      <c r="AP1346" s="1">
        <v>0</v>
      </c>
      <c r="AQ1346" s="1">
        <v>0</v>
      </c>
      <c r="AR1346" s="36">
        <v>1</v>
      </c>
      <c r="AS1346" s="36">
        <v>0</v>
      </c>
      <c r="AT1346" s="36">
        <v>1</v>
      </c>
      <c r="AU1346" s="36">
        <v>0</v>
      </c>
    </row>
    <row r="1347" spans="1:47">
      <c r="A1347" s="49">
        <v>41915.791666666664</v>
      </c>
      <c r="B1347" s="36" t="s">
        <v>94</v>
      </c>
      <c r="C1347" s="36" t="s">
        <v>100</v>
      </c>
      <c r="D1347" s="36" t="s">
        <v>1017</v>
      </c>
      <c r="E1347" s="36" t="s">
        <v>102</v>
      </c>
      <c r="F1347" s="36" t="s">
        <v>1018</v>
      </c>
      <c r="G1347" s="36">
        <v>3</v>
      </c>
      <c r="H1347" s="36">
        <v>39</v>
      </c>
      <c r="I1347" s="36">
        <v>14.67</v>
      </c>
      <c r="J1347" s="36">
        <v>9.01</v>
      </c>
      <c r="K1347" s="36">
        <v>4553</v>
      </c>
      <c r="L1347" s="36">
        <v>0</v>
      </c>
      <c r="M1347" s="36">
        <v>0</v>
      </c>
      <c r="N1347" s="36">
        <v>4552</v>
      </c>
      <c r="O1347" s="36">
        <v>22</v>
      </c>
      <c r="P1347" s="36">
        <v>0.48</v>
      </c>
      <c r="Q1347" s="36">
        <v>1929</v>
      </c>
      <c r="R1347" s="36">
        <v>1889</v>
      </c>
      <c r="S1347" s="36">
        <v>5</v>
      </c>
      <c r="T1347" s="36">
        <v>0.25920159999999998</v>
      </c>
      <c r="U1347" s="36">
        <v>97.93</v>
      </c>
      <c r="V1347" s="36">
        <v>97.46</v>
      </c>
      <c r="W1347" s="36">
        <v>1889</v>
      </c>
      <c r="X1347" s="36">
        <v>18</v>
      </c>
      <c r="Y1347" s="36">
        <v>1.08</v>
      </c>
      <c r="Z1347" s="36">
        <v>3007</v>
      </c>
      <c r="AA1347" s="36">
        <v>2973</v>
      </c>
      <c r="AB1347" s="36">
        <v>98.87</v>
      </c>
      <c r="AC1347" s="36">
        <v>2787</v>
      </c>
      <c r="AD1347" s="36">
        <v>2770</v>
      </c>
      <c r="AE1347" s="36">
        <v>99.39</v>
      </c>
      <c r="AF1347" s="36">
        <v>19.010000000000002</v>
      </c>
      <c r="AG1347" s="36">
        <v>16.22222</v>
      </c>
      <c r="AH1347" s="36">
        <v>210.94</v>
      </c>
      <c r="AI1347" s="36">
        <v>85.36</v>
      </c>
      <c r="AJ1347" s="46">
        <f t="shared" ca="1" si="22"/>
        <v>1</v>
      </c>
      <c r="AK1347" s="47">
        <v>1.0676156583629894</v>
      </c>
      <c r="AL1347" s="48">
        <v>48.996600000000115</v>
      </c>
      <c r="AM1347" s="1">
        <v>0</v>
      </c>
      <c r="AN1347" s="1">
        <v>0</v>
      </c>
      <c r="AO1347" s="1">
        <v>1</v>
      </c>
      <c r="AP1347" s="1">
        <v>0</v>
      </c>
      <c r="AQ1347" s="1">
        <v>0</v>
      </c>
      <c r="AR1347" s="36">
        <v>0</v>
      </c>
      <c r="AS1347" s="36">
        <v>1</v>
      </c>
      <c r="AT1347" s="36">
        <v>0</v>
      </c>
      <c r="AU1347" s="36">
        <v>3</v>
      </c>
    </row>
    <row r="1348" spans="1:47">
      <c r="A1348" s="49">
        <v>41915.791666666664</v>
      </c>
      <c r="B1348" s="36" t="s">
        <v>94</v>
      </c>
      <c r="C1348" s="36" t="s">
        <v>100</v>
      </c>
      <c r="D1348" s="36" t="s">
        <v>792</v>
      </c>
      <c r="E1348" s="36" t="s">
        <v>102</v>
      </c>
      <c r="F1348" s="36" t="s">
        <v>803</v>
      </c>
      <c r="G1348" s="36">
        <v>2</v>
      </c>
      <c r="H1348" s="36">
        <v>23</v>
      </c>
      <c r="I1348" s="36">
        <v>10.54</v>
      </c>
      <c r="J1348" s="36">
        <v>5.84</v>
      </c>
      <c r="K1348" s="36">
        <v>2875</v>
      </c>
      <c r="L1348" s="36">
        <v>0</v>
      </c>
      <c r="M1348" s="36">
        <v>0</v>
      </c>
      <c r="N1348" s="36">
        <v>2875</v>
      </c>
      <c r="O1348" s="36">
        <v>24</v>
      </c>
      <c r="P1348" s="36">
        <v>0.83</v>
      </c>
      <c r="Q1348" s="36">
        <v>880</v>
      </c>
      <c r="R1348" s="36">
        <v>868</v>
      </c>
      <c r="S1348" s="36">
        <v>8</v>
      </c>
      <c r="T1348" s="36">
        <v>0.91012510000000002</v>
      </c>
      <c r="U1348" s="36">
        <v>98.64</v>
      </c>
      <c r="V1348" s="36">
        <v>97.82</v>
      </c>
      <c r="W1348" s="36">
        <v>868</v>
      </c>
      <c r="X1348" s="36">
        <v>1</v>
      </c>
      <c r="Y1348" s="36">
        <v>0.11</v>
      </c>
      <c r="Z1348" s="36">
        <v>2041</v>
      </c>
      <c r="AA1348" s="36">
        <v>2015</v>
      </c>
      <c r="AB1348" s="36">
        <v>98.73</v>
      </c>
      <c r="AC1348" s="36">
        <v>2046</v>
      </c>
      <c r="AD1348" s="36">
        <v>2034</v>
      </c>
      <c r="AE1348" s="36">
        <v>99.41</v>
      </c>
      <c r="AF1348" s="36">
        <v>11.06</v>
      </c>
      <c r="AG1348" s="36">
        <v>9.4499999999999993</v>
      </c>
      <c r="AH1348" s="36">
        <v>189.34</v>
      </c>
      <c r="AI1348" s="36">
        <v>85.43</v>
      </c>
      <c r="AJ1348" s="46">
        <f t="shared" ca="1" si="22"/>
        <v>1</v>
      </c>
      <c r="AK1348" s="47">
        <v>0.11273957158962795</v>
      </c>
      <c r="AL1348" s="48">
        <v>19.184000000000061</v>
      </c>
      <c r="AM1348" s="1">
        <v>0</v>
      </c>
      <c r="AN1348" s="1">
        <v>0</v>
      </c>
      <c r="AO1348" s="1">
        <v>1</v>
      </c>
      <c r="AP1348" s="1">
        <v>0</v>
      </c>
      <c r="AQ1348" s="1">
        <v>1</v>
      </c>
      <c r="AR1348" s="36">
        <v>0</v>
      </c>
      <c r="AS1348" s="36">
        <v>1</v>
      </c>
      <c r="AT1348" s="36">
        <v>0</v>
      </c>
      <c r="AU1348" s="36">
        <v>7</v>
      </c>
    </row>
    <row r="1349" spans="1:47">
      <c r="A1349" s="49">
        <v>41915.791666666664</v>
      </c>
      <c r="B1349" s="36" t="s">
        <v>94</v>
      </c>
      <c r="C1349" s="36" t="s">
        <v>100</v>
      </c>
      <c r="D1349" s="36" t="s">
        <v>232</v>
      </c>
      <c r="E1349" s="36" t="s">
        <v>102</v>
      </c>
      <c r="F1349" s="36" t="s">
        <v>233</v>
      </c>
      <c r="G1349" s="36">
        <v>3</v>
      </c>
      <c r="H1349" s="36">
        <v>39</v>
      </c>
      <c r="I1349" s="36">
        <v>16.57</v>
      </c>
      <c r="J1349" s="36">
        <v>10.66</v>
      </c>
      <c r="K1349" s="36">
        <v>3427</v>
      </c>
      <c r="L1349" s="36">
        <v>0</v>
      </c>
      <c r="M1349" s="36">
        <v>0</v>
      </c>
      <c r="N1349" s="36">
        <v>3427</v>
      </c>
      <c r="O1349" s="36">
        <v>14</v>
      </c>
      <c r="P1349" s="36">
        <v>0.41</v>
      </c>
      <c r="Q1349" s="36">
        <v>1660</v>
      </c>
      <c r="R1349" s="36">
        <v>1612</v>
      </c>
      <c r="S1349" s="36">
        <v>43</v>
      </c>
      <c r="T1349" s="36">
        <v>2.5888019999999998</v>
      </c>
      <c r="U1349" s="36">
        <v>97.11</v>
      </c>
      <c r="V1349" s="36">
        <v>96.71</v>
      </c>
      <c r="W1349" s="36">
        <v>1612</v>
      </c>
      <c r="X1349" s="36">
        <v>9</v>
      </c>
      <c r="Y1349" s="36">
        <v>0.59</v>
      </c>
      <c r="Z1349" s="36">
        <v>1092</v>
      </c>
      <c r="AA1349" s="36">
        <v>1070</v>
      </c>
      <c r="AB1349" s="36">
        <v>97.99</v>
      </c>
      <c r="AC1349" s="36">
        <v>987</v>
      </c>
      <c r="AD1349" s="36">
        <v>986</v>
      </c>
      <c r="AE1349" s="36">
        <v>99.9</v>
      </c>
      <c r="AF1349" s="36">
        <v>19.8</v>
      </c>
      <c r="AG1349" s="36">
        <v>16.422219999999999</v>
      </c>
      <c r="AH1349" s="36">
        <v>185.74</v>
      </c>
      <c r="AI1349" s="36">
        <v>82.94</v>
      </c>
      <c r="AJ1349" s="46">
        <f t="shared" ca="1" si="22"/>
        <v>1</v>
      </c>
      <c r="AK1349" s="47">
        <v>0.58900523560209428</v>
      </c>
      <c r="AL1349" s="48">
        <v>54.614000000000104</v>
      </c>
      <c r="AM1349" s="1">
        <v>0</v>
      </c>
      <c r="AN1349" s="1">
        <v>0</v>
      </c>
      <c r="AO1349" s="1">
        <v>1</v>
      </c>
      <c r="AP1349" s="1">
        <v>0</v>
      </c>
      <c r="AQ1349" s="1">
        <v>2</v>
      </c>
      <c r="AR1349" s="36">
        <v>0</v>
      </c>
      <c r="AS1349" s="36">
        <v>1</v>
      </c>
      <c r="AT1349" s="36">
        <v>0</v>
      </c>
      <c r="AU1349" s="36">
        <v>7</v>
      </c>
    </row>
    <row r="1350" spans="1:47">
      <c r="A1350" s="49">
        <v>41915.75</v>
      </c>
      <c r="B1350" s="36" t="s">
        <v>94</v>
      </c>
      <c r="C1350" s="36" t="s">
        <v>100</v>
      </c>
      <c r="D1350" s="36" t="s">
        <v>657</v>
      </c>
      <c r="E1350" s="36" t="s">
        <v>102</v>
      </c>
      <c r="F1350" s="36" t="s">
        <v>754</v>
      </c>
      <c r="G1350" s="36">
        <v>2</v>
      </c>
      <c r="H1350" s="36">
        <v>23</v>
      </c>
      <c r="I1350" s="36">
        <v>10.89</v>
      </c>
      <c r="J1350" s="36">
        <v>5.84</v>
      </c>
      <c r="K1350" s="36">
        <v>817</v>
      </c>
      <c r="L1350" s="36">
        <v>0</v>
      </c>
      <c r="M1350" s="36">
        <v>0</v>
      </c>
      <c r="N1350" s="36">
        <v>817</v>
      </c>
      <c r="O1350" s="36">
        <v>2</v>
      </c>
      <c r="P1350" s="36">
        <v>0.24</v>
      </c>
      <c r="Q1350" s="36">
        <v>337</v>
      </c>
      <c r="R1350" s="36">
        <v>331</v>
      </c>
      <c r="S1350" s="36">
        <v>0</v>
      </c>
      <c r="T1350" s="36">
        <v>0</v>
      </c>
      <c r="U1350" s="36">
        <v>98.22</v>
      </c>
      <c r="V1350" s="36">
        <v>97.98</v>
      </c>
      <c r="W1350" s="36">
        <v>331</v>
      </c>
      <c r="X1350" s="36">
        <v>5</v>
      </c>
      <c r="Y1350" s="36">
        <v>1.5</v>
      </c>
      <c r="Z1350" s="36">
        <v>315</v>
      </c>
      <c r="AA1350" s="36">
        <v>310</v>
      </c>
      <c r="AB1350" s="36">
        <v>98.41</v>
      </c>
      <c r="AC1350" s="36">
        <v>318</v>
      </c>
      <c r="AD1350" s="36">
        <v>312</v>
      </c>
      <c r="AE1350" s="36">
        <v>98.11</v>
      </c>
      <c r="AF1350" s="36">
        <v>4.07</v>
      </c>
      <c r="AG1350" s="36">
        <v>2.927778</v>
      </c>
      <c r="AH1350" s="36">
        <v>69.61</v>
      </c>
      <c r="AI1350" s="36">
        <v>71.989999999999995</v>
      </c>
      <c r="AJ1350" s="46">
        <f t="shared" ca="1" si="22"/>
        <v>1</v>
      </c>
      <c r="AK1350" s="47">
        <v>1.5015015015015014</v>
      </c>
      <c r="AL1350" s="48">
        <v>6.8073999999999861</v>
      </c>
      <c r="AM1350" s="1">
        <v>0</v>
      </c>
      <c r="AN1350" s="1">
        <v>0</v>
      </c>
      <c r="AO1350" s="1">
        <v>1</v>
      </c>
      <c r="AP1350" s="1">
        <v>0</v>
      </c>
      <c r="AQ1350" s="1">
        <v>0</v>
      </c>
      <c r="AR1350" s="36">
        <v>0</v>
      </c>
      <c r="AS1350" s="36">
        <v>1</v>
      </c>
      <c r="AT1350" s="36">
        <v>1</v>
      </c>
      <c r="AU1350" s="36">
        <v>1</v>
      </c>
    </row>
    <row r="1351" spans="1:47">
      <c r="A1351" s="49">
        <v>41915.791666666664</v>
      </c>
      <c r="B1351" s="36" t="s">
        <v>94</v>
      </c>
      <c r="C1351" s="36" t="s">
        <v>101</v>
      </c>
      <c r="D1351" s="36" t="s">
        <v>947</v>
      </c>
      <c r="E1351" s="36" t="s">
        <v>102</v>
      </c>
      <c r="F1351" s="36" t="s">
        <v>948</v>
      </c>
      <c r="G1351" s="36">
        <v>2</v>
      </c>
      <c r="H1351" s="36">
        <v>23</v>
      </c>
      <c r="I1351" s="36">
        <v>10.42</v>
      </c>
      <c r="J1351" s="36">
        <v>5.08</v>
      </c>
      <c r="K1351" s="36">
        <v>1990</v>
      </c>
      <c r="L1351" s="36">
        <v>0</v>
      </c>
      <c r="M1351" s="36">
        <v>0</v>
      </c>
      <c r="N1351" s="36">
        <v>1990</v>
      </c>
      <c r="O1351" s="36">
        <v>13</v>
      </c>
      <c r="P1351" s="36">
        <v>0.65</v>
      </c>
      <c r="Q1351" s="36">
        <v>285</v>
      </c>
      <c r="R1351" s="36">
        <v>281</v>
      </c>
      <c r="S1351" s="36">
        <v>0</v>
      </c>
      <c r="T1351" s="36">
        <v>0</v>
      </c>
      <c r="U1351" s="36">
        <v>98.6</v>
      </c>
      <c r="V1351" s="36">
        <v>97.96</v>
      </c>
      <c r="W1351" s="36">
        <v>281</v>
      </c>
      <c r="X1351" s="36">
        <v>1</v>
      </c>
      <c r="Y1351" s="36">
        <v>0.38</v>
      </c>
      <c r="Z1351" s="36">
        <v>392</v>
      </c>
      <c r="AA1351" s="36">
        <v>381</v>
      </c>
      <c r="AB1351" s="36">
        <v>97.19</v>
      </c>
      <c r="AC1351" s="36">
        <v>409</v>
      </c>
      <c r="AD1351" s="36">
        <v>365</v>
      </c>
      <c r="AE1351" s="36">
        <v>89.24</v>
      </c>
      <c r="AF1351" s="36">
        <v>3.38</v>
      </c>
      <c r="AG1351" s="36">
        <v>0.82777780000000001</v>
      </c>
      <c r="AH1351" s="36">
        <v>66.55</v>
      </c>
      <c r="AI1351" s="36">
        <v>24.47</v>
      </c>
      <c r="AJ1351" s="46">
        <f t="shared" ca="1" si="22"/>
        <v>1</v>
      </c>
      <c r="AK1351" s="47">
        <v>0.37735849056603776</v>
      </c>
      <c r="AL1351" s="48">
        <v>5.8140000000000178</v>
      </c>
      <c r="AM1351" s="1">
        <v>0</v>
      </c>
      <c r="AN1351" s="1">
        <v>0</v>
      </c>
      <c r="AO1351" s="1">
        <v>1</v>
      </c>
      <c r="AP1351" s="1">
        <v>0</v>
      </c>
      <c r="AQ1351" s="1">
        <v>0</v>
      </c>
      <c r="AR1351" s="36">
        <v>0</v>
      </c>
      <c r="AS1351" s="36">
        <v>1</v>
      </c>
      <c r="AT1351" s="36">
        <v>1</v>
      </c>
      <c r="AU1351" s="36">
        <v>2</v>
      </c>
    </row>
    <row r="1352" spans="1:47">
      <c r="A1352" s="49">
        <v>41915.75</v>
      </c>
      <c r="B1352" s="36" t="s">
        <v>94</v>
      </c>
      <c r="C1352" s="36" t="s">
        <v>101</v>
      </c>
      <c r="D1352" s="36" t="s">
        <v>1708</v>
      </c>
      <c r="E1352" s="36" t="s">
        <v>102</v>
      </c>
      <c r="F1352" s="36" t="s">
        <v>1709</v>
      </c>
      <c r="G1352" s="36">
        <v>3</v>
      </c>
      <c r="H1352" s="36">
        <v>39</v>
      </c>
      <c r="I1352" s="36">
        <v>16.47</v>
      </c>
      <c r="J1352" s="36">
        <v>9.83</v>
      </c>
      <c r="K1352" s="36">
        <v>1427</v>
      </c>
      <c r="L1352" s="36">
        <v>0</v>
      </c>
      <c r="M1352" s="36">
        <v>0</v>
      </c>
      <c r="N1352" s="36">
        <v>1427</v>
      </c>
      <c r="O1352" s="36">
        <v>10</v>
      </c>
      <c r="P1352" s="36">
        <v>0.7</v>
      </c>
      <c r="Q1352" s="36">
        <v>605</v>
      </c>
      <c r="R1352" s="36">
        <v>593</v>
      </c>
      <c r="S1352" s="36">
        <v>0</v>
      </c>
      <c r="T1352" s="36">
        <v>0</v>
      </c>
      <c r="U1352" s="36">
        <v>98.02</v>
      </c>
      <c r="V1352" s="36">
        <v>97.33</v>
      </c>
      <c r="W1352" s="36">
        <v>593</v>
      </c>
      <c r="X1352" s="36">
        <v>4</v>
      </c>
      <c r="Y1352" s="36">
        <v>0.59</v>
      </c>
      <c r="Z1352" s="36">
        <v>884</v>
      </c>
      <c r="AA1352" s="36">
        <v>876</v>
      </c>
      <c r="AB1352" s="36">
        <v>99.1</v>
      </c>
      <c r="AC1352" s="36">
        <v>975</v>
      </c>
      <c r="AD1352" s="36">
        <v>956</v>
      </c>
      <c r="AE1352" s="36">
        <v>98.05</v>
      </c>
      <c r="AF1352" s="36">
        <v>6.86</v>
      </c>
      <c r="AG1352" s="36">
        <v>1.7944439999999999</v>
      </c>
      <c r="AH1352" s="36">
        <v>69.81</v>
      </c>
      <c r="AI1352" s="36">
        <v>26.15</v>
      </c>
      <c r="AJ1352" s="46">
        <f t="shared" ca="1" si="22"/>
        <v>1</v>
      </c>
      <c r="AK1352" s="47">
        <v>0.59435364041604755</v>
      </c>
      <c r="AL1352" s="48">
        <v>16.153500000000012</v>
      </c>
      <c r="AM1352" s="1">
        <v>0</v>
      </c>
      <c r="AN1352" s="1">
        <v>0</v>
      </c>
      <c r="AO1352" s="1">
        <v>1</v>
      </c>
      <c r="AP1352" s="1">
        <v>0</v>
      </c>
      <c r="AQ1352" s="1">
        <v>0</v>
      </c>
      <c r="AR1352" s="36">
        <v>0</v>
      </c>
      <c r="AS1352" s="36">
        <v>1</v>
      </c>
      <c r="AT1352" s="36">
        <v>0</v>
      </c>
      <c r="AU1352" s="36">
        <v>1</v>
      </c>
    </row>
    <row r="1353" spans="1:47">
      <c r="A1353" s="49">
        <v>41915.75</v>
      </c>
      <c r="B1353" s="36" t="s">
        <v>94</v>
      </c>
      <c r="C1353" s="36" t="s">
        <v>101</v>
      </c>
      <c r="D1353" s="36" t="s">
        <v>1710</v>
      </c>
      <c r="E1353" s="36" t="s">
        <v>102</v>
      </c>
      <c r="F1353" s="36" t="s">
        <v>521</v>
      </c>
      <c r="G1353" s="36">
        <v>2</v>
      </c>
      <c r="H1353" s="36">
        <v>23</v>
      </c>
      <c r="I1353" s="36">
        <v>9.33</v>
      </c>
      <c r="J1353" s="36">
        <v>4.34</v>
      </c>
      <c r="K1353" s="36">
        <v>2889</v>
      </c>
      <c r="L1353" s="36">
        <v>0</v>
      </c>
      <c r="M1353" s="36">
        <v>0</v>
      </c>
      <c r="N1353" s="36">
        <v>2889</v>
      </c>
      <c r="O1353" s="36">
        <v>6</v>
      </c>
      <c r="P1353" s="36">
        <v>0.21</v>
      </c>
      <c r="Q1353" s="36">
        <v>416</v>
      </c>
      <c r="R1353" s="36">
        <v>416</v>
      </c>
      <c r="S1353" s="36">
        <v>0</v>
      </c>
      <c r="T1353" s="36">
        <v>0</v>
      </c>
      <c r="U1353" s="36">
        <v>100</v>
      </c>
      <c r="V1353" s="36">
        <v>99.79</v>
      </c>
      <c r="W1353" s="36">
        <v>416</v>
      </c>
      <c r="X1353" s="36">
        <v>13</v>
      </c>
      <c r="Y1353" s="36">
        <v>3.49</v>
      </c>
      <c r="Z1353" s="36">
        <v>143</v>
      </c>
      <c r="AA1353" s="36">
        <v>141</v>
      </c>
      <c r="AB1353" s="36">
        <v>98.6</v>
      </c>
      <c r="AC1353" s="36">
        <v>98</v>
      </c>
      <c r="AD1353" s="36">
        <v>97</v>
      </c>
      <c r="AE1353" s="36">
        <v>98.98</v>
      </c>
      <c r="AF1353" s="36">
        <v>3.69</v>
      </c>
      <c r="AG1353" s="36">
        <v>3.1666669999999999</v>
      </c>
      <c r="AH1353" s="36">
        <v>84.9</v>
      </c>
      <c r="AI1353" s="36">
        <v>85.84</v>
      </c>
      <c r="AJ1353" s="46">
        <f t="shared" ca="1" si="22"/>
        <v>1</v>
      </c>
      <c r="AK1353" s="47">
        <v>3.4946236559139781</v>
      </c>
      <c r="AL1353" s="48">
        <v>0.87359999999997395</v>
      </c>
      <c r="AM1353" s="1">
        <v>0</v>
      </c>
      <c r="AN1353" s="1">
        <v>0</v>
      </c>
      <c r="AO1353" s="1">
        <v>1</v>
      </c>
      <c r="AP1353" s="1">
        <v>0</v>
      </c>
      <c r="AQ1353" s="1">
        <v>0</v>
      </c>
      <c r="AR1353" s="36">
        <v>1</v>
      </c>
      <c r="AS1353" s="36">
        <v>0</v>
      </c>
      <c r="AT1353" s="36">
        <v>1</v>
      </c>
      <c r="AU1353" s="36">
        <v>0</v>
      </c>
    </row>
    <row r="1354" spans="1:47">
      <c r="A1354" s="49">
        <v>41915.791666666664</v>
      </c>
      <c r="B1354" s="36" t="s">
        <v>94</v>
      </c>
      <c r="C1354" s="36" t="s">
        <v>101</v>
      </c>
      <c r="D1354" s="36" t="s">
        <v>775</v>
      </c>
      <c r="E1354" s="36" t="s">
        <v>102</v>
      </c>
      <c r="F1354" s="36" t="s">
        <v>843</v>
      </c>
      <c r="G1354" s="36">
        <v>2</v>
      </c>
      <c r="H1354" s="36">
        <v>31</v>
      </c>
      <c r="I1354" s="36">
        <v>7.84</v>
      </c>
      <c r="J1354" s="36">
        <v>3.63</v>
      </c>
      <c r="K1354" s="36">
        <v>1464</v>
      </c>
      <c r="L1354" s="36">
        <v>0</v>
      </c>
      <c r="M1354" s="36">
        <v>0</v>
      </c>
      <c r="N1354" s="36">
        <v>1464</v>
      </c>
      <c r="O1354" s="36">
        <v>10</v>
      </c>
      <c r="P1354" s="36">
        <v>0.68</v>
      </c>
      <c r="Q1354" s="36">
        <v>392</v>
      </c>
      <c r="R1354" s="36">
        <v>386</v>
      </c>
      <c r="S1354" s="36">
        <v>0</v>
      </c>
      <c r="T1354" s="36">
        <v>0</v>
      </c>
      <c r="U1354" s="36">
        <v>98.47</v>
      </c>
      <c r="V1354" s="36">
        <v>97.8</v>
      </c>
      <c r="W1354" s="36">
        <v>386</v>
      </c>
      <c r="X1354" s="36">
        <v>3</v>
      </c>
      <c r="Y1354" s="36">
        <v>0.76</v>
      </c>
      <c r="Z1354" s="36">
        <v>313</v>
      </c>
      <c r="AA1354" s="36">
        <v>312</v>
      </c>
      <c r="AB1354" s="36">
        <v>99.68</v>
      </c>
      <c r="AC1354" s="36">
        <v>324</v>
      </c>
      <c r="AD1354" s="36">
        <v>322</v>
      </c>
      <c r="AE1354" s="36">
        <v>99.38</v>
      </c>
      <c r="AF1354" s="36">
        <v>4.82</v>
      </c>
      <c r="AG1354" s="36">
        <v>3.55</v>
      </c>
      <c r="AH1354" s="36">
        <v>132.80000000000001</v>
      </c>
      <c r="AI1354" s="36">
        <v>73.7</v>
      </c>
      <c r="AJ1354" s="46">
        <f t="shared" ca="1" si="22"/>
        <v>1</v>
      </c>
      <c r="AK1354" s="47">
        <v>0.75757575757575757</v>
      </c>
      <c r="AL1354" s="48">
        <v>8.6240000000000112</v>
      </c>
      <c r="AM1354" s="1">
        <v>0</v>
      </c>
      <c r="AN1354" s="1">
        <v>0</v>
      </c>
      <c r="AO1354" s="1">
        <v>1</v>
      </c>
      <c r="AP1354" s="1">
        <v>0</v>
      </c>
      <c r="AQ1354" s="1">
        <v>0</v>
      </c>
      <c r="AR1354" s="36">
        <v>0</v>
      </c>
      <c r="AS1354" s="36">
        <v>1</v>
      </c>
      <c r="AT1354" s="36">
        <v>0</v>
      </c>
      <c r="AU1354" s="36">
        <v>1</v>
      </c>
    </row>
    <row r="1355" spans="1:47">
      <c r="A1355" s="49">
        <v>41915.75</v>
      </c>
      <c r="B1355" s="36" t="s">
        <v>94</v>
      </c>
      <c r="C1355" s="36" t="s">
        <v>101</v>
      </c>
      <c r="D1355" s="36" t="s">
        <v>326</v>
      </c>
      <c r="E1355" s="36" t="s">
        <v>102</v>
      </c>
      <c r="F1355" s="36" t="s">
        <v>846</v>
      </c>
      <c r="G1355" s="36">
        <v>2</v>
      </c>
      <c r="H1355" s="36">
        <v>23</v>
      </c>
      <c r="I1355" s="36">
        <v>10.67</v>
      </c>
      <c r="J1355" s="36">
        <v>5.84</v>
      </c>
      <c r="K1355" s="36">
        <v>549</v>
      </c>
      <c r="L1355" s="36">
        <v>0</v>
      </c>
      <c r="M1355" s="36">
        <v>0</v>
      </c>
      <c r="N1355" s="36">
        <v>549</v>
      </c>
      <c r="O1355" s="36">
        <v>3</v>
      </c>
      <c r="P1355" s="36">
        <v>0.55000000000000004</v>
      </c>
      <c r="Q1355" s="36">
        <v>256</v>
      </c>
      <c r="R1355" s="36">
        <v>252</v>
      </c>
      <c r="S1355" s="36">
        <v>0</v>
      </c>
      <c r="T1355" s="36">
        <v>0</v>
      </c>
      <c r="U1355" s="36">
        <v>98.44</v>
      </c>
      <c r="V1355" s="36">
        <v>97.9</v>
      </c>
      <c r="W1355" s="36">
        <v>252</v>
      </c>
      <c r="X1355" s="36">
        <v>2</v>
      </c>
      <c r="Y1355" s="36">
        <v>0.88</v>
      </c>
      <c r="Z1355" s="36">
        <v>558</v>
      </c>
      <c r="AA1355" s="36">
        <v>558</v>
      </c>
      <c r="AB1355" s="36">
        <v>100</v>
      </c>
      <c r="AC1355" s="36">
        <v>539</v>
      </c>
      <c r="AD1355" s="36">
        <v>532</v>
      </c>
      <c r="AE1355" s="36">
        <v>98.7</v>
      </c>
      <c r="AF1355" s="36">
        <v>2.69</v>
      </c>
      <c r="AG1355" s="36">
        <v>0.54444440000000005</v>
      </c>
      <c r="AH1355" s="36">
        <v>46.12</v>
      </c>
      <c r="AI1355" s="36">
        <v>20.21</v>
      </c>
      <c r="AJ1355" s="46">
        <f t="shared" ca="1" si="22"/>
        <v>1</v>
      </c>
      <c r="AK1355" s="47">
        <v>0.88495575221238942</v>
      </c>
      <c r="AL1355" s="48">
        <v>5.3759999999999852</v>
      </c>
      <c r="AM1355" s="1">
        <v>0</v>
      </c>
      <c r="AN1355" s="1">
        <v>0</v>
      </c>
      <c r="AO1355" s="1">
        <v>1</v>
      </c>
      <c r="AP1355" s="1">
        <v>0</v>
      </c>
      <c r="AQ1355" s="1">
        <v>0</v>
      </c>
      <c r="AR1355" s="36">
        <v>0</v>
      </c>
      <c r="AS1355" s="36">
        <v>1</v>
      </c>
      <c r="AT1355" s="36">
        <v>1</v>
      </c>
      <c r="AU1355" s="36">
        <v>1</v>
      </c>
    </row>
    <row r="1356" spans="1:47">
      <c r="A1356" s="49">
        <v>41915.75</v>
      </c>
      <c r="B1356" s="36" t="s">
        <v>94</v>
      </c>
      <c r="C1356" s="36" t="s">
        <v>101</v>
      </c>
      <c r="D1356" s="36" t="s">
        <v>285</v>
      </c>
      <c r="E1356" s="36" t="s">
        <v>102</v>
      </c>
      <c r="F1356" s="36" t="s">
        <v>286</v>
      </c>
      <c r="G1356" s="36">
        <v>3</v>
      </c>
      <c r="H1356" s="36">
        <v>39</v>
      </c>
      <c r="I1356" s="36">
        <v>16.399999999999999</v>
      </c>
      <c r="J1356" s="36">
        <v>9.83</v>
      </c>
      <c r="K1356" s="36">
        <v>1815</v>
      </c>
      <c r="L1356" s="36">
        <v>0</v>
      </c>
      <c r="M1356" s="36">
        <v>0</v>
      </c>
      <c r="N1356" s="36">
        <v>1815</v>
      </c>
      <c r="O1356" s="36">
        <v>12</v>
      </c>
      <c r="P1356" s="36">
        <v>0.66</v>
      </c>
      <c r="Q1356" s="36">
        <v>736</v>
      </c>
      <c r="R1356" s="36">
        <v>732</v>
      </c>
      <c r="S1356" s="36">
        <v>0</v>
      </c>
      <c r="T1356" s="36">
        <v>0</v>
      </c>
      <c r="U1356" s="36">
        <v>99.46</v>
      </c>
      <c r="V1356" s="36">
        <v>98.8</v>
      </c>
      <c r="W1356" s="36">
        <v>732</v>
      </c>
      <c r="X1356" s="36">
        <v>20</v>
      </c>
      <c r="Y1356" s="36">
        <v>2.75</v>
      </c>
      <c r="Z1356" s="36">
        <v>418</v>
      </c>
      <c r="AA1356" s="36">
        <v>415</v>
      </c>
      <c r="AB1356" s="36">
        <v>99.28</v>
      </c>
      <c r="AC1356" s="36">
        <v>413</v>
      </c>
      <c r="AD1356" s="36">
        <v>411</v>
      </c>
      <c r="AE1356" s="36">
        <v>99.52</v>
      </c>
      <c r="AF1356" s="36">
        <v>9.84</v>
      </c>
      <c r="AG1356" s="36">
        <v>6.3333329999999997</v>
      </c>
      <c r="AH1356" s="36">
        <v>100.17</v>
      </c>
      <c r="AI1356" s="36">
        <v>64.33</v>
      </c>
      <c r="AJ1356" s="46">
        <f t="shared" ca="1" si="22"/>
        <v>1</v>
      </c>
      <c r="AK1356" s="47">
        <v>2.7472527472527473</v>
      </c>
      <c r="AL1356" s="48">
        <v>8.8320000000000203</v>
      </c>
      <c r="AM1356" s="1">
        <v>0</v>
      </c>
      <c r="AN1356" s="1">
        <v>0</v>
      </c>
      <c r="AO1356" s="1">
        <v>1</v>
      </c>
      <c r="AP1356" s="1">
        <v>0</v>
      </c>
      <c r="AQ1356" s="1">
        <v>0</v>
      </c>
      <c r="AR1356" s="36">
        <v>1</v>
      </c>
      <c r="AS1356" s="36">
        <v>0</v>
      </c>
      <c r="AT1356" s="36">
        <v>2</v>
      </c>
      <c r="AU1356" s="36">
        <v>1</v>
      </c>
    </row>
    <row r="1357" spans="1:47">
      <c r="A1357" s="49">
        <v>41915.791666666664</v>
      </c>
      <c r="B1357" s="36" t="s">
        <v>94</v>
      </c>
      <c r="C1357" s="36" t="s">
        <v>101</v>
      </c>
      <c r="D1357" s="36" t="s">
        <v>234</v>
      </c>
      <c r="E1357" s="36" t="s">
        <v>102</v>
      </c>
      <c r="F1357" s="36" t="s">
        <v>344</v>
      </c>
      <c r="G1357" s="36">
        <v>3</v>
      </c>
      <c r="H1357" s="36">
        <v>39</v>
      </c>
      <c r="I1357" s="36">
        <v>16.579999999999998</v>
      </c>
      <c r="J1357" s="36">
        <v>10.66</v>
      </c>
      <c r="K1357" s="36">
        <v>1247</v>
      </c>
      <c r="L1357" s="36">
        <v>0</v>
      </c>
      <c r="M1357" s="36">
        <v>0</v>
      </c>
      <c r="N1357" s="36">
        <v>1247</v>
      </c>
      <c r="O1357" s="36">
        <v>5</v>
      </c>
      <c r="P1357" s="36">
        <v>0.4</v>
      </c>
      <c r="Q1357" s="36">
        <v>545</v>
      </c>
      <c r="R1357" s="36">
        <v>541</v>
      </c>
      <c r="S1357" s="36">
        <v>0</v>
      </c>
      <c r="T1357" s="36">
        <v>0</v>
      </c>
      <c r="U1357" s="36">
        <v>99.27</v>
      </c>
      <c r="V1357" s="36">
        <v>98.87</v>
      </c>
      <c r="W1357" s="36">
        <v>541</v>
      </c>
      <c r="X1357" s="36">
        <v>12</v>
      </c>
      <c r="Y1357" s="36">
        <v>2.2000000000000002</v>
      </c>
      <c r="Z1357" s="36">
        <v>279</v>
      </c>
      <c r="AA1357" s="36">
        <v>279</v>
      </c>
      <c r="AB1357" s="36">
        <v>100</v>
      </c>
      <c r="AC1357" s="36">
        <v>285</v>
      </c>
      <c r="AD1357" s="36">
        <v>284</v>
      </c>
      <c r="AE1357" s="36">
        <v>99.65</v>
      </c>
      <c r="AF1357" s="36">
        <v>7.59</v>
      </c>
      <c r="AG1357" s="36">
        <v>1.272222</v>
      </c>
      <c r="AH1357" s="36">
        <v>71.239999999999995</v>
      </c>
      <c r="AI1357" s="36">
        <v>16.75</v>
      </c>
      <c r="AJ1357" s="46">
        <f t="shared" ca="1" si="22"/>
        <v>1</v>
      </c>
      <c r="AK1357" s="47">
        <v>2.197802197802198</v>
      </c>
      <c r="AL1357" s="48">
        <v>6.1584999999999752</v>
      </c>
      <c r="AM1357" s="1">
        <v>0</v>
      </c>
      <c r="AN1357" s="1">
        <v>0</v>
      </c>
      <c r="AO1357" s="1">
        <v>1</v>
      </c>
      <c r="AP1357" s="1">
        <v>0</v>
      </c>
      <c r="AQ1357" s="1">
        <v>0</v>
      </c>
      <c r="AR1357" s="36">
        <v>1</v>
      </c>
      <c r="AS1357" s="36">
        <v>0</v>
      </c>
      <c r="AT1357" s="36">
        <v>2</v>
      </c>
      <c r="AU1357" s="36">
        <v>0</v>
      </c>
    </row>
    <row r="1358" spans="1:47">
      <c r="A1358" s="49">
        <v>41915.75</v>
      </c>
      <c r="B1358" s="36" t="s">
        <v>94</v>
      </c>
      <c r="C1358" s="36" t="s">
        <v>101</v>
      </c>
      <c r="D1358" s="36" t="s">
        <v>234</v>
      </c>
      <c r="E1358" s="36" t="s">
        <v>102</v>
      </c>
      <c r="F1358" s="36" t="s">
        <v>751</v>
      </c>
      <c r="G1358" s="36">
        <v>2</v>
      </c>
      <c r="H1358" s="36">
        <v>23</v>
      </c>
      <c r="I1358" s="36">
        <v>10.63</v>
      </c>
      <c r="J1358" s="36">
        <v>5.84</v>
      </c>
      <c r="K1358" s="36">
        <v>437</v>
      </c>
      <c r="L1358" s="36">
        <v>0</v>
      </c>
      <c r="M1358" s="36">
        <v>0</v>
      </c>
      <c r="N1358" s="36">
        <v>437</v>
      </c>
      <c r="O1358" s="36">
        <v>2</v>
      </c>
      <c r="P1358" s="36">
        <v>0.46</v>
      </c>
      <c r="Q1358" s="36">
        <v>203</v>
      </c>
      <c r="R1358" s="36">
        <v>200</v>
      </c>
      <c r="S1358" s="36">
        <v>0</v>
      </c>
      <c r="T1358" s="36">
        <v>0</v>
      </c>
      <c r="U1358" s="36">
        <v>98.52</v>
      </c>
      <c r="V1358" s="36">
        <v>98.07</v>
      </c>
      <c r="W1358" s="36">
        <v>200</v>
      </c>
      <c r="X1358" s="36">
        <v>6</v>
      </c>
      <c r="Y1358" s="36">
        <v>2.99</v>
      </c>
      <c r="Z1358" s="36">
        <v>232</v>
      </c>
      <c r="AA1358" s="36">
        <v>232</v>
      </c>
      <c r="AB1358" s="36">
        <v>100</v>
      </c>
      <c r="AC1358" s="36">
        <v>233</v>
      </c>
      <c r="AD1358" s="36">
        <v>233</v>
      </c>
      <c r="AE1358" s="36">
        <v>100</v>
      </c>
      <c r="AF1358" s="36">
        <v>2.71</v>
      </c>
      <c r="AG1358" s="36">
        <v>0.16111110000000001</v>
      </c>
      <c r="AH1358" s="36">
        <v>46.31</v>
      </c>
      <c r="AI1358" s="36">
        <v>5.95</v>
      </c>
      <c r="AJ1358" s="46">
        <f t="shared" ca="1" si="22"/>
        <v>1</v>
      </c>
      <c r="AK1358" s="47">
        <v>2.9850746268656714</v>
      </c>
      <c r="AL1358" s="48">
        <v>3.9179000000000137</v>
      </c>
      <c r="AM1358" s="1">
        <v>0</v>
      </c>
      <c r="AN1358" s="1">
        <v>0</v>
      </c>
      <c r="AO1358" s="1">
        <v>1</v>
      </c>
      <c r="AP1358" s="1">
        <v>0</v>
      </c>
      <c r="AQ1358" s="1">
        <v>0</v>
      </c>
      <c r="AR1358" s="36">
        <v>1</v>
      </c>
      <c r="AS1358" s="36">
        <v>0</v>
      </c>
      <c r="AT1358" s="36">
        <v>2</v>
      </c>
      <c r="AU1358" s="36">
        <v>2</v>
      </c>
    </row>
    <row r="1359" spans="1:47">
      <c r="A1359" s="49">
        <v>41915.75</v>
      </c>
      <c r="B1359" s="36" t="s">
        <v>94</v>
      </c>
      <c r="C1359" s="36" t="s">
        <v>101</v>
      </c>
      <c r="D1359" s="36" t="s">
        <v>550</v>
      </c>
      <c r="E1359" s="36" t="s">
        <v>102</v>
      </c>
      <c r="F1359" s="36" t="s">
        <v>658</v>
      </c>
      <c r="G1359" s="36">
        <v>2</v>
      </c>
      <c r="H1359" s="36">
        <v>23</v>
      </c>
      <c r="I1359" s="36">
        <v>10.86</v>
      </c>
      <c r="J1359" s="36">
        <v>5.84</v>
      </c>
      <c r="K1359" s="36">
        <v>1012</v>
      </c>
      <c r="L1359" s="36">
        <v>0</v>
      </c>
      <c r="M1359" s="36">
        <v>0</v>
      </c>
      <c r="N1359" s="36">
        <v>1012</v>
      </c>
      <c r="O1359" s="36">
        <v>7</v>
      </c>
      <c r="P1359" s="36">
        <v>0.69</v>
      </c>
      <c r="Q1359" s="36">
        <v>339</v>
      </c>
      <c r="R1359" s="36">
        <v>337</v>
      </c>
      <c r="S1359" s="36">
        <v>0</v>
      </c>
      <c r="T1359" s="36">
        <v>0</v>
      </c>
      <c r="U1359" s="36">
        <v>99.41</v>
      </c>
      <c r="V1359" s="36">
        <v>98.72</v>
      </c>
      <c r="W1359" s="36">
        <v>337</v>
      </c>
      <c r="X1359" s="36">
        <v>9</v>
      </c>
      <c r="Y1359" s="36">
        <v>2.65</v>
      </c>
      <c r="Z1359" s="36">
        <v>122</v>
      </c>
      <c r="AA1359" s="36">
        <v>117</v>
      </c>
      <c r="AB1359" s="36">
        <v>95.9</v>
      </c>
      <c r="AC1359" s="36">
        <v>122</v>
      </c>
      <c r="AD1359" s="36">
        <v>120</v>
      </c>
      <c r="AE1359" s="36">
        <v>98.36</v>
      </c>
      <c r="AF1359" s="36">
        <v>3.59</v>
      </c>
      <c r="AG1359" s="36">
        <v>0.52222219999999997</v>
      </c>
      <c r="AH1359" s="36">
        <v>61.43</v>
      </c>
      <c r="AI1359" s="36">
        <v>14.55</v>
      </c>
      <c r="AJ1359" s="46">
        <f t="shared" ca="1" si="22"/>
        <v>1</v>
      </c>
      <c r="AK1359" s="47">
        <v>2.6470588235294117</v>
      </c>
      <c r="AL1359" s="48">
        <v>4.3392000000000044</v>
      </c>
      <c r="AM1359" s="1">
        <v>0</v>
      </c>
      <c r="AN1359" s="1">
        <v>0</v>
      </c>
      <c r="AO1359" s="1">
        <v>1</v>
      </c>
      <c r="AP1359" s="1">
        <v>0</v>
      </c>
      <c r="AQ1359" s="1">
        <v>0</v>
      </c>
      <c r="AR1359" s="36">
        <v>1</v>
      </c>
      <c r="AS1359" s="36">
        <v>0</v>
      </c>
      <c r="AT1359" s="36">
        <v>1</v>
      </c>
      <c r="AU1359" s="36">
        <v>1</v>
      </c>
    </row>
    <row r="1360" spans="1:47">
      <c r="A1360" s="49">
        <v>41915.75</v>
      </c>
      <c r="B1360" s="36" t="s">
        <v>94</v>
      </c>
      <c r="C1360" s="36" t="s">
        <v>101</v>
      </c>
      <c r="D1360" s="36" t="s">
        <v>219</v>
      </c>
      <c r="E1360" s="36" t="s">
        <v>102</v>
      </c>
      <c r="F1360" s="36" t="s">
        <v>358</v>
      </c>
      <c r="G1360" s="36">
        <v>2</v>
      </c>
      <c r="H1360" s="36">
        <v>23</v>
      </c>
      <c r="I1360" s="36">
        <v>10.42</v>
      </c>
      <c r="J1360" s="36">
        <v>5.08</v>
      </c>
      <c r="K1360" s="36">
        <v>1101</v>
      </c>
      <c r="L1360" s="36">
        <v>0</v>
      </c>
      <c r="M1360" s="36">
        <v>0</v>
      </c>
      <c r="N1360" s="36">
        <v>1101</v>
      </c>
      <c r="O1360" s="36">
        <v>5</v>
      </c>
      <c r="P1360" s="36">
        <v>0.45</v>
      </c>
      <c r="Q1360" s="36">
        <v>463</v>
      </c>
      <c r="R1360" s="36">
        <v>460</v>
      </c>
      <c r="S1360" s="36">
        <v>0</v>
      </c>
      <c r="T1360" s="36">
        <v>0</v>
      </c>
      <c r="U1360" s="36">
        <v>99.35</v>
      </c>
      <c r="V1360" s="36">
        <v>98.9</v>
      </c>
      <c r="W1360" s="36">
        <v>460</v>
      </c>
      <c r="X1360" s="36">
        <v>10</v>
      </c>
      <c r="Y1360" s="36">
        <v>2.23</v>
      </c>
      <c r="Z1360" s="36">
        <v>97</v>
      </c>
      <c r="AA1360" s="36">
        <v>96</v>
      </c>
      <c r="AB1360" s="36">
        <v>98.97</v>
      </c>
      <c r="AC1360" s="36">
        <v>87</v>
      </c>
      <c r="AD1360" s="36">
        <v>84</v>
      </c>
      <c r="AE1360" s="36">
        <v>96.55</v>
      </c>
      <c r="AF1360" s="36">
        <v>5.81</v>
      </c>
      <c r="AG1360" s="36">
        <v>2.7722220000000002</v>
      </c>
      <c r="AH1360" s="36">
        <v>114.19</v>
      </c>
      <c r="AI1360" s="36">
        <v>47.75</v>
      </c>
      <c r="AJ1360" s="46">
        <f t="shared" ca="1" si="22"/>
        <v>1</v>
      </c>
      <c r="AK1360" s="47">
        <v>2.2321428571428572</v>
      </c>
      <c r="AL1360" s="48">
        <v>5.0929999999999733</v>
      </c>
      <c r="AM1360" s="1">
        <v>0</v>
      </c>
      <c r="AN1360" s="1">
        <v>0</v>
      </c>
      <c r="AO1360" s="1">
        <v>1</v>
      </c>
      <c r="AP1360" s="1">
        <v>0</v>
      </c>
      <c r="AQ1360" s="1">
        <v>0</v>
      </c>
      <c r="AR1360" s="36">
        <v>1</v>
      </c>
      <c r="AS1360" s="36">
        <v>0</v>
      </c>
      <c r="AT1360" s="36">
        <v>3</v>
      </c>
      <c r="AU1360" s="36">
        <v>1</v>
      </c>
    </row>
    <row r="1361" spans="1:47">
      <c r="A1361" s="49">
        <v>41915.75</v>
      </c>
      <c r="B1361" s="36" t="s">
        <v>94</v>
      </c>
      <c r="C1361" s="36" t="s">
        <v>101</v>
      </c>
      <c r="D1361" s="36" t="s">
        <v>294</v>
      </c>
      <c r="E1361" s="36" t="s">
        <v>102</v>
      </c>
      <c r="F1361" s="36" t="s">
        <v>328</v>
      </c>
      <c r="G1361" s="36">
        <v>2</v>
      </c>
      <c r="H1361" s="36">
        <v>23</v>
      </c>
      <c r="I1361" s="36">
        <v>10.61</v>
      </c>
      <c r="J1361" s="36">
        <v>5.84</v>
      </c>
      <c r="K1361" s="36">
        <v>1212</v>
      </c>
      <c r="L1361" s="36">
        <v>0</v>
      </c>
      <c r="M1361" s="36">
        <v>0</v>
      </c>
      <c r="N1361" s="36">
        <v>1212</v>
      </c>
      <c r="O1361" s="36">
        <v>7</v>
      </c>
      <c r="P1361" s="36">
        <v>0.57999999999999996</v>
      </c>
      <c r="Q1361" s="36">
        <v>453</v>
      </c>
      <c r="R1361" s="36">
        <v>448</v>
      </c>
      <c r="S1361" s="36">
        <v>1</v>
      </c>
      <c r="T1361" s="36">
        <v>0.2202643</v>
      </c>
      <c r="U1361" s="36">
        <v>98.9</v>
      </c>
      <c r="V1361" s="36">
        <v>98.33</v>
      </c>
      <c r="W1361" s="36">
        <v>448</v>
      </c>
      <c r="X1361" s="36">
        <v>16</v>
      </c>
      <c r="Y1361" s="36">
        <v>3.08</v>
      </c>
      <c r="Z1361" s="36">
        <v>756</v>
      </c>
      <c r="AA1361" s="36">
        <v>755</v>
      </c>
      <c r="AB1361" s="36">
        <v>99.87</v>
      </c>
      <c r="AC1361" s="36">
        <v>833</v>
      </c>
      <c r="AD1361" s="36">
        <v>827</v>
      </c>
      <c r="AE1361" s="36">
        <v>99.28</v>
      </c>
      <c r="AF1361" s="36">
        <v>6.42</v>
      </c>
      <c r="AG1361" s="36">
        <v>3.4055550000000001</v>
      </c>
      <c r="AH1361" s="36">
        <v>109.93</v>
      </c>
      <c r="AI1361" s="36">
        <v>53.03</v>
      </c>
      <c r="AJ1361" s="46">
        <f t="shared" ca="1" si="22"/>
        <v>1</v>
      </c>
      <c r="AK1361" s="47">
        <v>3.0769230769230771</v>
      </c>
      <c r="AL1361" s="48">
        <v>7.5651000000000082</v>
      </c>
      <c r="AM1361" s="1">
        <v>0</v>
      </c>
      <c r="AN1361" s="1">
        <v>0</v>
      </c>
      <c r="AO1361" s="1">
        <v>1</v>
      </c>
      <c r="AP1361" s="1">
        <v>0</v>
      </c>
      <c r="AQ1361" s="1">
        <v>1</v>
      </c>
      <c r="AR1361" s="36">
        <v>1</v>
      </c>
      <c r="AS1361" s="36">
        <v>0</v>
      </c>
      <c r="AT1361" s="36">
        <v>6</v>
      </c>
      <c r="AU1361" s="36">
        <v>4</v>
      </c>
    </row>
    <row r="1362" spans="1:47">
      <c r="A1362" s="49">
        <v>41915.75</v>
      </c>
      <c r="B1362" s="36" t="s">
        <v>94</v>
      </c>
      <c r="C1362" s="36" t="s">
        <v>101</v>
      </c>
      <c r="D1362" s="36" t="s">
        <v>1213</v>
      </c>
      <c r="E1362" s="36" t="s">
        <v>102</v>
      </c>
      <c r="F1362" s="36" t="s">
        <v>1711</v>
      </c>
      <c r="G1362" s="36">
        <v>2</v>
      </c>
      <c r="H1362" s="36">
        <v>23</v>
      </c>
      <c r="I1362" s="36">
        <v>8.39</v>
      </c>
      <c r="J1362" s="36">
        <v>3.63</v>
      </c>
      <c r="K1362" s="36">
        <v>1074</v>
      </c>
      <c r="L1362" s="36">
        <v>0</v>
      </c>
      <c r="M1362" s="36">
        <v>0</v>
      </c>
      <c r="N1362" s="36">
        <v>1074</v>
      </c>
      <c r="O1362" s="36">
        <v>3</v>
      </c>
      <c r="P1362" s="36">
        <v>0.28000000000000003</v>
      </c>
      <c r="Q1362" s="36">
        <v>387</v>
      </c>
      <c r="R1362" s="36">
        <v>385</v>
      </c>
      <c r="S1362" s="36">
        <v>0</v>
      </c>
      <c r="T1362" s="36">
        <v>0</v>
      </c>
      <c r="U1362" s="36">
        <v>99.48</v>
      </c>
      <c r="V1362" s="36">
        <v>99.2</v>
      </c>
      <c r="W1362" s="36">
        <v>385</v>
      </c>
      <c r="X1362" s="36">
        <v>8</v>
      </c>
      <c r="Y1362" s="36">
        <v>2.11</v>
      </c>
      <c r="Z1362" s="36">
        <v>70</v>
      </c>
      <c r="AA1362" s="36">
        <v>69</v>
      </c>
      <c r="AB1362" s="36">
        <v>98.57</v>
      </c>
      <c r="AC1362" s="36">
        <v>64</v>
      </c>
      <c r="AD1362" s="36">
        <v>63</v>
      </c>
      <c r="AE1362" s="36">
        <v>98.44</v>
      </c>
      <c r="AF1362" s="36">
        <v>5.14</v>
      </c>
      <c r="AG1362" s="36">
        <v>4.8</v>
      </c>
      <c r="AH1362" s="36">
        <v>141.84</v>
      </c>
      <c r="AI1362" s="36">
        <v>93.3</v>
      </c>
      <c r="AJ1362" s="46">
        <f t="shared" ca="1" si="22"/>
        <v>1</v>
      </c>
      <c r="AK1362" s="47">
        <v>2.1108179419525066</v>
      </c>
      <c r="AL1362" s="48">
        <v>3.095999999999989</v>
      </c>
      <c r="AM1362" s="1">
        <v>0</v>
      </c>
      <c r="AN1362" s="1">
        <v>0</v>
      </c>
      <c r="AO1362" s="1">
        <v>1</v>
      </c>
      <c r="AP1362" s="1">
        <v>0</v>
      </c>
      <c r="AQ1362" s="1">
        <v>0</v>
      </c>
      <c r="AR1362" s="36">
        <v>1</v>
      </c>
      <c r="AS1362" s="36">
        <v>0</v>
      </c>
      <c r="AT1362" s="36">
        <v>1</v>
      </c>
      <c r="AU1362" s="36">
        <v>0</v>
      </c>
    </row>
    <row r="1363" spans="1:47">
      <c r="A1363" s="49">
        <v>41915.75</v>
      </c>
      <c r="B1363" s="36" t="s">
        <v>94</v>
      </c>
      <c r="C1363" s="36" t="s">
        <v>101</v>
      </c>
      <c r="D1363" s="36" t="s">
        <v>680</v>
      </c>
      <c r="E1363" s="36" t="s">
        <v>102</v>
      </c>
      <c r="F1363" s="36" t="s">
        <v>951</v>
      </c>
      <c r="G1363" s="36">
        <v>2</v>
      </c>
      <c r="H1363" s="36">
        <v>23</v>
      </c>
      <c r="I1363" s="36">
        <v>9.07</v>
      </c>
      <c r="J1363" s="36">
        <v>4.34</v>
      </c>
      <c r="K1363" s="36">
        <v>1380</v>
      </c>
      <c r="L1363" s="36">
        <v>0</v>
      </c>
      <c r="M1363" s="36">
        <v>0</v>
      </c>
      <c r="N1363" s="36">
        <v>1380</v>
      </c>
      <c r="O1363" s="36">
        <v>3</v>
      </c>
      <c r="P1363" s="36">
        <v>0.22</v>
      </c>
      <c r="Q1363" s="36">
        <v>677</v>
      </c>
      <c r="R1363" s="36">
        <v>674</v>
      </c>
      <c r="S1363" s="36">
        <v>0</v>
      </c>
      <c r="T1363" s="36">
        <v>0</v>
      </c>
      <c r="U1363" s="36">
        <v>99.56</v>
      </c>
      <c r="V1363" s="36">
        <v>99.34</v>
      </c>
      <c r="W1363" s="36">
        <v>674</v>
      </c>
      <c r="X1363" s="36">
        <v>12</v>
      </c>
      <c r="Y1363" s="36">
        <v>2.95</v>
      </c>
      <c r="Z1363" s="36">
        <v>1247</v>
      </c>
      <c r="AA1363" s="36">
        <v>1087</v>
      </c>
      <c r="AB1363" s="36">
        <v>87.17</v>
      </c>
      <c r="AC1363" s="36">
        <v>845</v>
      </c>
      <c r="AD1363" s="36">
        <v>820</v>
      </c>
      <c r="AE1363" s="36">
        <v>97.04</v>
      </c>
      <c r="AF1363" s="36">
        <v>5.41</v>
      </c>
      <c r="AG1363" s="36">
        <v>4.8499999999999996</v>
      </c>
      <c r="AH1363" s="36">
        <v>124.54</v>
      </c>
      <c r="AI1363" s="36">
        <v>89.63</v>
      </c>
      <c r="AJ1363" s="46">
        <f t="shared" ca="1" si="22"/>
        <v>1</v>
      </c>
      <c r="AK1363" s="47">
        <v>2.9484029484029484</v>
      </c>
      <c r="AL1363" s="48">
        <v>4.4681999999999764</v>
      </c>
      <c r="AM1363" s="1">
        <v>0</v>
      </c>
      <c r="AN1363" s="1">
        <v>0</v>
      </c>
      <c r="AO1363" s="1">
        <v>1</v>
      </c>
      <c r="AP1363" s="1">
        <v>0</v>
      </c>
      <c r="AQ1363" s="1">
        <v>0</v>
      </c>
      <c r="AR1363" s="36">
        <v>1</v>
      </c>
      <c r="AS1363" s="36">
        <v>0</v>
      </c>
      <c r="AT1363" s="36">
        <v>2</v>
      </c>
      <c r="AU1363" s="36">
        <v>0</v>
      </c>
    </row>
    <row r="1364" spans="1:47">
      <c r="A1364" s="49">
        <v>41915.75</v>
      </c>
      <c r="B1364" s="36" t="s">
        <v>94</v>
      </c>
      <c r="C1364" s="36" t="s">
        <v>101</v>
      </c>
      <c r="D1364" s="36" t="s">
        <v>1712</v>
      </c>
      <c r="E1364" s="36" t="s">
        <v>102</v>
      </c>
      <c r="F1364" s="36" t="s">
        <v>1713</v>
      </c>
      <c r="G1364" s="36">
        <v>4</v>
      </c>
      <c r="H1364" s="36">
        <v>55</v>
      </c>
      <c r="I1364" s="36">
        <v>21.7</v>
      </c>
      <c r="J1364" s="36">
        <v>14.9</v>
      </c>
      <c r="K1364" s="36">
        <v>724</v>
      </c>
      <c r="L1364" s="36">
        <v>0</v>
      </c>
      <c r="M1364" s="36">
        <v>0</v>
      </c>
      <c r="N1364" s="36">
        <v>720</v>
      </c>
      <c r="O1364" s="36">
        <v>8</v>
      </c>
      <c r="P1364" s="36">
        <v>1.1100000000000001</v>
      </c>
      <c r="Q1364" s="36">
        <v>205</v>
      </c>
      <c r="R1364" s="36">
        <v>202</v>
      </c>
      <c r="S1364" s="36">
        <v>0</v>
      </c>
      <c r="T1364" s="36">
        <v>0</v>
      </c>
      <c r="U1364" s="36">
        <v>98.54</v>
      </c>
      <c r="V1364" s="36">
        <v>97.45</v>
      </c>
      <c r="W1364" s="36">
        <v>202</v>
      </c>
      <c r="X1364" s="36">
        <v>1</v>
      </c>
      <c r="Y1364" s="36">
        <v>0.51</v>
      </c>
      <c r="Z1364" s="36">
        <v>82</v>
      </c>
      <c r="AA1364" s="36">
        <v>82</v>
      </c>
      <c r="AB1364" s="36">
        <v>100</v>
      </c>
      <c r="AC1364" s="36">
        <v>75</v>
      </c>
      <c r="AD1364" s="36">
        <v>75</v>
      </c>
      <c r="AE1364" s="36">
        <v>100</v>
      </c>
      <c r="AF1364" s="36">
        <v>2.4900000000000002</v>
      </c>
      <c r="AG1364" s="36">
        <v>0.25555559999999999</v>
      </c>
      <c r="AH1364" s="36">
        <v>16.7</v>
      </c>
      <c r="AI1364" s="36">
        <v>10.27</v>
      </c>
      <c r="AJ1364" s="46">
        <f t="shared" ca="1" si="22"/>
        <v>1</v>
      </c>
      <c r="AK1364" s="47">
        <v>0.51282051282051277</v>
      </c>
      <c r="AL1364" s="48">
        <v>5.2274999999999947</v>
      </c>
      <c r="AM1364" s="1">
        <v>0</v>
      </c>
      <c r="AN1364" s="1">
        <v>0</v>
      </c>
      <c r="AO1364" s="1">
        <v>1</v>
      </c>
      <c r="AP1364" s="1">
        <v>0</v>
      </c>
      <c r="AQ1364" s="1">
        <v>0</v>
      </c>
      <c r="AR1364" s="36">
        <v>0</v>
      </c>
      <c r="AS1364" s="36">
        <v>1</v>
      </c>
      <c r="AT1364" s="36">
        <v>0</v>
      </c>
      <c r="AU1364" s="36">
        <v>1</v>
      </c>
    </row>
    <row r="1365" spans="1:47">
      <c r="A1365" s="49">
        <v>41915.75</v>
      </c>
      <c r="B1365" s="36" t="s">
        <v>94</v>
      </c>
      <c r="C1365" s="36" t="s">
        <v>101</v>
      </c>
      <c r="D1365" s="36" t="s">
        <v>457</v>
      </c>
      <c r="E1365" s="36" t="s">
        <v>102</v>
      </c>
      <c r="F1365" s="36" t="s">
        <v>466</v>
      </c>
      <c r="G1365" s="36">
        <v>2</v>
      </c>
      <c r="H1365" s="36">
        <v>23</v>
      </c>
      <c r="I1365" s="36">
        <v>10.87</v>
      </c>
      <c r="J1365" s="36">
        <v>5.84</v>
      </c>
      <c r="K1365" s="36">
        <v>1532</v>
      </c>
      <c r="L1365" s="36">
        <v>0</v>
      </c>
      <c r="M1365" s="36">
        <v>0</v>
      </c>
      <c r="N1365" s="36">
        <v>1532</v>
      </c>
      <c r="O1365" s="36">
        <v>18</v>
      </c>
      <c r="P1365" s="36">
        <v>1.17</v>
      </c>
      <c r="Q1365" s="36">
        <v>565</v>
      </c>
      <c r="R1365" s="36">
        <v>555</v>
      </c>
      <c r="S1365" s="36">
        <v>0</v>
      </c>
      <c r="T1365" s="36">
        <v>0</v>
      </c>
      <c r="U1365" s="36">
        <v>98.23</v>
      </c>
      <c r="V1365" s="36">
        <v>97.08</v>
      </c>
      <c r="W1365" s="36">
        <v>555</v>
      </c>
      <c r="X1365" s="36">
        <v>3</v>
      </c>
      <c r="Y1365" s="36">
        <v>0.55000000000000004</v>
      </c>
      <c r="Z1365" s="36">
        <v>207</v>
      </c>
      <c r="AA1365" s="36">
        <v>202</v>
      </c>
      <c r="AB1365" s="36">
        <v>97.58</v>
      </c>
      <c r="AC1365" s="36">
        <v>251</v>
      </c>
      <c r="AD1365" s="36">
        <v>194</v>
      </c>
      <c r="AE1365" s="36">
        <v>77.290000000000006</v>
      </c>
      <c r="AF1365" s="36">
        <v>5.79</v>
      </c>
      <c r="AG1365" s="36">
        <v>3.2611110000000001</v>
      </c>
      <c r="AH1365" s="36">
        <v>99.09</v>
      </c>
      <c r="AI1365" s="36">
        <v>56.33</v>
      </c>
      <c r="AJ1365" s="46">
        <f t="shared" ca="1" si="22"/>
        <v>1</v>
      </c>
      <c r="AK1365" s="47">
        <v>0.54844606946983543</v>
      </c>
      <c r="AL1365" s="48">
        <v>16.498000000000008</v>
      </c>
      <c r="AM1365" s="1">
        <v>0</v>
      </c>
      <c r="AN1365" s="1">
        <v>0</v>
      </c>
      <c r="AO1365" s="1">
        <v>1</v>
      </c>
      <c r="AP1365" s="1">
        <v>0</v>
      </c>
      <c r="AQ1365" s="1">
        <v>0</v>
      </c>
      <c r="AR1365" s="36">
        <v>0</v>
      </c>
      <c r="AS1365" s="36">
        <v>1</v>
      </c>
      <c r="AT1365" s="36">
        <v>0</v>
      </c>
      <c r="AU1365" s="36">
        <v>6</v>
      </c>
    </row>
    <row r="1366" spans="1:47">
      <c r="A1366" s="49">
        <v>41915.75</v>
      </c>
      <c r="B1366" s="36" t="s">
        <v>94</v>
      </c>
      <c r="C1366" s="36" t="s">
        <v>101</v>
      </c>
      <c r="D1366" s="36" t="s">
        <v>1714</v>
      </c>
      <c r="E1366" s="36" t="s">
        <v>102</v>
      </c>
      <c r="F1366" s="36" t="s">
        <v>1715</v>
      </c>
      <c r="G1366" s="36">
        <v>2</v>
      </c>
      <c r="H1366" s="36">
        <v>23</v>
      </c>
      <c r="I1366" s="36">
        <v>10.79</v>
      </c>
      <c r="J1366" s="36">
        <v>5.84</v>
      </c>
      <c r="K1366" s="36">
        <v>642</v>
      </c>
      <c r="L1366" s="36">
        <v>0</v>
      </c>
      <c r="M1366" s="36">
        <v>0</v>
      </c>
      <c r="N1366" s="36">
        <v>642</v>
      </c>
      <c r="O1366" s="36">
        <v>41</v>
      </c>
      <c r="P1366" s="36">
        <v>6.39</v>
      </c>
      <c r="Q1366" s="36">
        <v>154</v>
      </c>
      <c r="R1366" s="36">
        <v>153</v>
      </c>
      <c r="S1366" s="36">
        <v>0</v>
      </c>
      <c r="T1366" s="36">
        <v>0</v>
      </c>
      <c r="U1366" s="36">
        <v>99.35</v>
      </c>
      <c r="V1366" s="36">
        <v>93</v>
      </c>
      <c r="W1366" s="36">
        <v>153</v>
      </c>
      <c r="X1366" s="36">
        <v>3</v>
      </c>
      <c r="Y1366" s="36">
        <v>1.83</v>
      </c>
      <c r="Z1366" s="36">
        <v>204</v>
      </c>
      <c r="AA1366" s="36">
        <v>196</v>
      </c>
      <c r="AB1366" s="36">
        <v>96.08</v>
      </c>
      <c r="AC1366" s="36">
        <v>220</v>
      </c>
      <c r="AD1366" s="36">
        <v>207</v>
      </c>
      <c r="AE1366" s="36">
        <v>94.09</v>
      </c>
      <c r="AF1366" s="36">
        <v>1.51</v>
      </c>
      <c r="AG1366" s="36">
        <v>0.1055556</v>
      </c>
      <c r="AH1366" s="36">
        <v>25.77</v>
      </c>
      <c r="AI1366" s="36">
        <v>7.01</v>
      </c>
      <c r="AJ1366" s="46">
        <f t="shared" ca="1" si="22"/>
        <v>1</v>
      </c>
      <c r="AK1366" s="47">
        <v>1.8292682926829267</v>
      </c>
      <c r="AL1366" s="48">
        <v>10.78</v>
      </c>
      <c r="AM1366" s="1">
        <v>0</v>
      </c>
      <c r="AN1366" s="1">
        <v>1</v>
      </c>
      <c r="AO1366" s="1">
        <v>2</v>
      </c>
      <c r="AP1366" s="1">
        <v>0</v>
      </c>
      <c r="AQ1366" s="1">
        <v>1</v>
      </c>
      <c r="AR1366" s="36">
        <v>0</v>
      </c>
      <c r="AS1366" s="36">
        <v>1</v>
      </c>
      <c r="AT1366" s="36">
        <v>0</v>
      </c>
      <c r="AU1366" s="36">
        <v>1</v>
      </c>
    </row>
    <row r="1367" spans="1:47">
      <c r="A1367" s="49">
        <v>41915.75</v>
      </c>
      <c r="B1367" s="36" t="s">
        <v>94</v>
      </c>
      <c r="C1367" s="36" t="s">
        <v>101</v>
      </c>
      <c r="D1367" s="36" t="s">
        <v>528</v>
      </c>
      <c r="E1367" s="36" t="s">
        <v>102</v>
      </c>
      <c r="F1367" s="36" t="s">
        <v>1716</v>
      </c>
      <c r="G1367" s="36">
        <v>2</v>
      </c>
      <c r="H1367" s="36">
        <v>23</v>
      </c>
      <c r="I1367" s="36">
        <v>10.38</v>
      </c>
      <c r="J1367" s="36">
        <v>5.08</v>
      </c>
      <c r="K1367" s="36">
        <v>2033</v>
      </c>
      <c r="L1367" s="36">
        <v>0</v>
      </c>
      <c r="M1367" s="36">
        <v>0</v>
      </c>
      <c r="N1367" s="36">
        <v>2033</v>
      </c>
      <c r="O1367" s="36">
        <v>4</v>
      </c>
      <c r="P1367" s="36">
        <v>0.2</v>
      </c>
      <c r="Q1367" s="36">
        <v>661</v>
      </c>
      <c r="R1367" s="36">
        <v>660</v>
      </c>
      <c r="S1367" s="36">
        <v>0</v>
      </c>
      <c r="T1367" s="36">
        <v>0</v>
      </c>
      <c r="U1367" s="36">
        <v>99.85</v>
      </c>
      <c r="V1367" s="36">
        <v>99.65</v>
      </c>
      <c r="W1367" s="36">
        <v>660</v>
      </c>
      <c r="X1367" s="36">
        <v>15</v>
      </c>
      <c r="Y1367" s="36">
        <v>2.2999999999999998</v>
      </c>
      <c r="Z1367" s="36">
        <v>293</v>
      </c>
      <c r="AA1367" s="36">
        <v>279</v>
      </c>
      <c r="AB1367" s="36">
        <v>95.22</v>
      </c>
      <c r="AC1367" s="36">
        <v>280</v>
      </c>
      <c r="AD1367" s="36">
        <v>271</v>
      </c>
      <c r="AE1367" s="36">
        <v>96.79</v>
      </c>
      <c r="AF1367" s="36">
        <v>7.16</v>
      </c>
      <c r="AG1367" s="36">
        <v>6.1888889999999996</v>
      </c>
      <c r="AH1367" s="36">
        <v>140.75</v>
      </c>
      <c r="AI1367" s="36">
        <v>86.49</v>
      </c>
      <c r="AJ1367" s="46">
        <f t="shared" ca="1" si="22"/>
        <v>1</v>
      </c>
      <c r="AK1367" s="47">
        <v>2.3006134969325154</v>
      </c>
      <c r="AL1367" s="48">
        <v>2.3134999999999626</v>
      </c>
      <c r="AM1367" s="1">
        <v>0</v>
      </c>
      <c r="AN1367" s="1">
        <v>0</v>
      </c>
      <c r="AO1367" s="1">
        <v>1</v>
      </c>
      <c r="AP1367" s="1">
        <v>0</v>
      </c>
      <c r="AQ1367" s="1">
        <v>0</v>
      </c>
      <c r="AR1367" s="36">
        <v>1</v>
      </c>
      <c r="AS1367" s="36">
        <v>0</v>
      </c>
      <c r="AT1367" s="36">
        <v>1</v>
      </c>
      <c r="AU1367" s="36">
        <v>0</v>
      </c>
    </row>
    <row r="1368" spans="1:47">
      <c r="A1368" s="49">
        <v>41915.791666666664</v>
      </c>
      <c r="B1368" s="36" t="s">
        <v>94</v>
      </c>
      <c r="C1368" s="36" t="s">
        <v>101</v>
      </c>
      <c r="D1368" s="36" t="s">
        <v>280</v>
      </c>
      <c r="E1368" s="36" t="s">
        <v>102</v>
      </c>
      <c r="F1368" s="36" t="s">
        <v>773</v>
      </c>
      <c r="G1368" s="36">
        <v>4</v>
      </c>
      <c r="H1368" s="36">
        <v>55</v>
      </c>
      <c r="I1368" s="36">
        <v>21.67</v>
      </c>
      <c r="J1368" s="36">
        <v>14.9</v>
      </c>
      <c r="K1368" s="36">
        <v>855</v>
      </c>
      <c r="L1368" s="36">
        <v>0</v>
      </c>
      <c r="M1368" s="36">
        <v>0</v>
      </c>
      <c r="N1368" s="36">
        <v>855</v>
      </c>
      <c r="O1368" s="36">
        <v>11</v>
      </c>
      <c r="P1368" s="36">
        <v>1.29</v>
      </c>
      <c r="Q1368" s="36">
        <v>440</v>
      </c>
      <c r="R1368" s="36">
        <v>436</v>
      </c>
      <c r="S1368" s="36">
        <v>0</v>
      </c>
      <c r="T1368" s="36">
        <v>0</v>
      </c>
      <c r="U1368" s="36">
        <v>99.09</v>
      </c>
      <c r="V1368" s="36">
        <v>97.81</v>
      </c>
      <c r="W1368" s="36">
        <v>436</v>
      </c>
      <c r="X1368" s="36">
        <v>11</v>
      </c>
      <c r="Y1368" s="36">
        <v>2.42</v>
      </c>
      <c r="Z1368" s="36">
        <v>868</v>
      </c>
      <c r="AA1368" s="36">
        <v>864</v>
      </c>
      <c r="AB1368" s="36">
        <v>99.54</v>
      </c>
      <c r="AC1368" s="36">
        <v>886</v>
      </c>
      <c r="AD1368" s="36">
        <v>883</v>
      </c>
      <c r="AE1368" s="36">
        <v>99.66</v>
      </c>
      <c r="AF1368" s="36">
        <v>6.93</v>
      </c>
      <c r="AG1368" s="36">
        <v>0.31111109999999997</v>
      </c>
      <c r="AH1368" s="36">
        <v>46.53</v>
      </c>
      <c r="AI1368" s="36">
        <v>4.49</v>
      </c>
      <c r="AJ1368" s="46">
        <f t="shared" ca="1" si="22"/>
        <v>1</v>
      </c>
      <c r="AK1368" s="47">
        <v>2.4175824175824179</v>
      </c>
      <c r="AL1368" s="48">
        <v>9.6359999999999904</v>
      </c>
      <c r="AM1368" s="1">
        <v>0</v>
      </c>
      <c r="AN1368" s="1">
        <v>0</v>
      </c>
      <c r="AO1368" s="1">
        <v>2</v>
      </c>
      <c r="AP1368" s="1">
        <v>0</v>
      </c>
      <c r="AQ1368" s="1">
        <v>0</v>
      </c>
      <c r="AR1368" s="36">
        <v>1</v>
      </c>
      <c r="AS1368" s="36">
        <v>1</v>
      </c>
      <c r="AT1368" s="36">
        <v>2</v>
      </c>
      <c r="AU1368" s="36">
        <v>1</v>
      </c>
    </row>
    <row r="1369" spans="1:47">
      <c r="A1369" s="49">
        <v>41915.75</v>
      </c>
      <c r="B1369" s="36" t="s">
        <v>94</v>
      </c>
      <c r="C1369" s="36" t="s">
        <v>101</v>
      </c>
      <c r="D1369" s="36" t="s">
        <v>330</v>
      </c>
      <c r="E1369" s="36" t="s">
        <v>102</v>
      </c>
      <c r="F1369" s="36" t="s">
        <v>886</v>
      </c>
      <c r="G1369" s="36">
        <v>2</v>
      </c>
      <c r="H1369" s="36">
        <v>23</v>
      </c>
      <c r="I1369" s="36">
        <v>10.79</v>
      </c>
      <c r="J1369" s="36">
        <v>5.84</v>
      </c>
      <c r="K1369" s="36">
        <v>925</v>
      </c>
      <c r="L1369" s="36">
        <v>0</v>
      </c>
      <c r="M1369" s="36">
        <v>0</v>
      </c>
      <c r="N1369" s="36">
        <v>925</v>
      </c>
      <c r="O1369" s="36">
        <v>13</v>
      </c>
      <c r="P1369" s="36">
        <v>1.41</v>
      </c>
      <c r="Q1369" s="36">
        <v>406</v>
      </c>
      <c r="R1369" s="36">
        <v>399</v>
      </c>
      <c r="S1369" s="36">
        <v>0</v>
      </c>
      <c r="T1369" s="36">
        <v>0</v>
      </c>
      <c r="U1369" s="36">
        <v>98.28</v>
      </c>
      <c r="V1369" s="36">
        <v>96.89</v>
      </c>
      <c r="W1369" s="36">
        <v>399</v>
      </c>
      <c r="X1369" s="36">
        <v>3</v>
      </c>
      <c r="Y1369" s="36">
        <v>0.76</v>
      </c>
      <c r="Z1369" s="36">
        <v>592</v>
      </c>
      <c r="AA1369" s="36">
        <v>587</v>
      </c>
      <c r="AB1369" s="36">
        <v>99.16</v>
      </c>
      <c r="AC1369" s="36">
        <v>595</v>
      </c>
      <c r="AD1369" s="36">
        <v>582</v>
      </c>
      <c r="AE1369" s="36">
        <v>97.82</v>
      </c>
      <c r="AF1369" s="36">
        <v>4.1399999999999997</v>
      </c>
      <c r="AG1369" s="36">
        <v>1.566667</v>
      </c>
      <c r="AH1369" s="36">
        <v>70.94</v>
      </c>
      <c r="AI1369" s="36">
        <v>37.799999999999997</v>
      </c>
      <c r="AJ1369" s="46">
        <f t="shared" ca="1" si="22"/>
        <v>1</v>
      </c>
      <c r="AK1369" s="47">
        <v>0.76142131979695438</v>
      </c>
      <c r="AL1369" s="48">
        <v>12.626599999999998</v>
      </c>
      <c r="AM1369" s="1">
        <v>0</v>
      </c>
      <c r="AN1369" s="1">
        <v>0</v>
      </c>
      <c r="AO1369" s="1">
        <v>1</v>
      </c>
      <c r="AP1369" s="1">
        <v>0</v>
      </c>
      <c r="AQ1369" s="1">
        <v>0</v>
      </c>
      <c r="AR1369" s="36">
        <v>0</v>
      </c>
      <c r="AS1369" s="36">
        <v>1</v>
      </c>
      <c r="AT1369" s="36">
        <v>1</v>
      </c>
      <c r="AU1369" s="36">
        <v>3</v>
      </c>
    </row>
    <row r="1370" spans="1:47">
      <c r="A1370" s="49">
        <v>41915.791666666664</v>
      </c>
      <c r="B1370" s="36" t="s">
        <v>94</v>
      </c>
      <c r="C1370" s="36" t="s">
        <v>101</v>
      </c>
      <c r="D1370" s="36" t="s">
        <v>247</v>
      </c>
      <c r="E1370" s="36" t="s">
        <v>102</v>
      </c>
      <c r="F1370" s="36" t="s">
        <v>248</v>
      </c>
      <c r="G1370" s="36">
        <v>2</v>
      </c>
      <c r="H1370" s="36">
        <v>23</v>
      </c>
      <c r="I1370" s="36">
        <v>10.56</v>
      </c>
      <c r="J1370" s="36">
        <v>5.84</v>
      </c>
      <c r="K1370" s="36">
        <v>1318</v>
      </c>
      <c r="L1370" s="36">
        <v>0</v>
      </c>
      <c r="M1370" s="36">
        <v>0</v>
      </c>
      <c r="N1370" s="36">
        <v>1318</v>
      </c>
      <c r="O1370" s="36">
        <v>7</v>
      </c>
      <c r="P1370" s="36">
        <v>0.53</v>
      </c>
      <c r="Q1370" s="36">
        <v>513</v>
      </c>
      <c r="R1370" s="36">
        <v>498</v>
      </c>
      <c r="S1370" s="36">
        <v>1</v>
      </c>
      <c r="T1370" s="36">
        <v>0.1953125</v>
      </c>
      <c r="U1370" s="36">
        <v>97.08</v>
      </c>
      <c r="V1370" s="36">
        <v>96.57</v>
      </c>
      <c r="W1370" s="36">
        <v>498</v>
      </c>
      <c r="X1370" s="36">
        <v>6</v>
      </c>
      <c r="Y1370" s="36">
        <v>1.1599999999999999</v>
      </c>
      <c r="Z1370" s="36">
        <v>219</v>
      </c>
      <c r="AA1370" s="36">
        <v>219</v>
      </c>
      <c r="AB1370" s="36">
        <v>100</v>
      </c>
      <c r="AC1370" s="36">
        <v>246</v>
      </c>
      <c r="AD1370" s="36">
        <v>238</v>
      </c>
      <c r="AE1370" s="36">
        <v>96.75</v>
      </c>
      <c r="AF1370" s="36">
        <v>6.86</v>
      </c>
      <c r="AG1370" s="36">
        <v>4.0111109999999996</v>
      </c>
      <c r="AH1370" s="36">
        <v>117.44</v>
      </c>
      <c r="AI1370" s="36">
        <v>58.46</v>
      </c>
      <c r="AJ1370" s="46">
        <f t="shared" ca="1" si="22"/>
        <v>1</v>
      </c>
      <c r="AK1370" s="47">
        <v>1.1605415860735011</v>
      </c>
      <c r="AL1370" s="48">
        <v>17.595900000000036</v>
      </c>
      <c r="AM1370" s="1">
        <v>0</v>
      </c>
      <c r="AN1370" s="1">
        <v>0</v>
      </c>
      <c r="AO1370" s="1">
        <v>1</v>
      </c>
      <c r="AP1370" s="1">
        <v>0</v>
      </c>
      <c r="AQ1370" s="1">
        <v>0</v>
      </c>
      <c r="AR1370" s="36">
        <v>0</v>
      </c>
      <c r="AS1370" s="36">
        <v>1</v>
      </c>
      <c r="AT1370" s="36">
        <v>2</v>
      </c>
      <c r="AU1370" s="36">
        <v>2</v>
      </c>
    </row>
    <row r="1371" spans="1:47">
      <c r="A1371" s="49">
        <v>41915.75</v>
      </c>
      <c r="B1371" s="36" t="s">
        <v>94</v>
      </c>
      <c r="C1371" s="36" t="s">
        <v>101</v>
      </c>
      <c r="D1371" s="36" t="s">
        <v>289</v>
      </c>
      <c r="E1371" s="36" t="s">
        <v>102</v>
      </c>
      <c r="F1371" s="36" t="s">
        <v>290</v>
      </c>
      <c r="G1371" s="36">
        <v>3</v>
      </c>
      <c r="H1371" s="36">
        <v>39</v>
      </c>
      <c r="I1371" s="36">
        <v>15.36</v>
      </c>
      <c r="J1371" s="36">
        <v>9.01</v>
      </c>
      <c r="K1371" s="36">
        <v>1695</v>
      </c>
      <c r="L1371" s="36">
        <v>0</v>
      </c>
      <c r="M1371" s="36">
        <v>0</v>
      </c>
      <c r="N1371" s="36">
        <v>1695</v>
      </c>
      <c r="O1371" s="36">
        <v>9</v>
      </c>
      <c r="P1371" s="36">
        <v>0.53</v>
      </c>
      <c r="Q1371" s="36">
        <v>819</v>
      </c>
      <c r="R1371" s="36">
        <v>812</v>
      </c>
      <c r="S1371" s="36">
        <v>0</v>
      </c>
      <c r="T1371" s="36">
        <v>0</v>
      </c>
      <c r="U1371" s="36">
        <v>99.15</v>
      </c>
      <c r="V1371" s="36">
        <v>98.62</v>
      </c>
      <c r="W1371" s="36">
        <v>812</v>
      </c>
      <c r="X1371" s="36">
        <v>20</v>
      </c>
      <c r="Y1371" s="36">
        <v>2.6</v>
      </c>
      <c r="Z1371" s="36">
        <v>1501</v>
      </c>
      <c r="AA1371" s="36">
        <v>1498</v>
      </c>
      <c r="AB1371" s="36">
        <v>99.8</v>
      </c>
      <c r="AC1371" s="36">
        <v>1457</v>
      </c>
      <c r="AD1371" s="36">
        <v>1456</v>
      </c>
      <c r="AE1371" s="36">
        <v>99.93</v>
      </c>
      <c r="AF1371" s="36">
        <v>10.65</v>
      </c>
      <c r="AG1371" s="36">
        <v>6.8611110000000002</v>
      </c>
      <c r="AH1371" s="36">
        <v>118.2</v>
      </c>
      <c r="AI1371" s="36">
        <v>64.42</v>
      </c>
      <c r="AJ1371" s="46">
        <f t="shared" ca="1" si="22"/>
        <v>1</v>
      </c>
      <c r="AK1371" s="47">
        <v>2.5974025974025974</v>
      </c>
      <c r="AL1371" s="48">
        <v>11.302199999999962</v>
      </c>
      <c r="AM1371" s="1">
        <v>0</v>
      </c>
      <c r="AN1371" s="1">
        <v>0</v>
      </c>
      <c r="AO1371" s="1">
        <v>1</v>
      </c>
      <c r="AP1371" s="1">
        <v>0</v>
      </c>
      <c r="AQ1371" s="1">
        <v>0</v>
      </c>
      <c r="AR1371" s="36">
        <v>1</v>
      </c>
      <c r="AS1371" s="36">
        <v>0</v>
      </c>
      <c r="AT1371" s="36">
        <v>7</v>
      </c>
      <c r="AU1371" s="36">
        <v>0</v>
      </c>
    </row>
    <row r="1372" spans="1:47">
      <c r="A1372" s="49">
        <v>41915.791666666664</v>
      </c>
      <c r="B1372" s="36" t="s">
        <v>94</v>
      </c>
      <c r="C1372" s="36" t="s">
        <v>101</v>
      </c>
      <c r="D1372" s="36" t="s">
        <v>291</v>
      </c>
      <c r="E1372" s="36" t="s">
        <v>102</v>
      </c>
      <c r="F1372" s="36" t="s">
        <v>589</v>
      </c>
      <c r="G1372" s="36">
        <v>4</v>
      </c>
      <c r="H1372" s="36">
        <v>55</v>
      </c>
      <c r="I1372" s="36">
        <v>20.91</v>
      </c>
      <c r="J1372" s="36">
        <v>14.04</v>
      </c>
      <c r="K1372" s="36">
        <v>1874</v>
      </c>
      <c r="L1372" s="36">
        <v>0</v>
      </c>
      <c r="M1372" s="36">
        <v>0</v>
      </c>
      <c r="N1372" s="36">
        <v>1874</v>
      </c>
      <c r="O1372" s="36">
        <v>24</v>
      </c>
      <c r="P1372" s="36">
        <v>1.28</v>
      </c>
      <c r="Q1372" s="36">
        <v>531</v>
      </c>
      <c r="R1372" s="36">
        <v>522</v>
      </c>
      <c r="S1372" s="36">
        <v>0</v>
      </c>
      <c r="T1372" s="36">
        <v>0</v>
      </c>
      <c r="U1372" s="36">
        <v>98.31</v>
      </c>
      <c r="V1372" s="36">
        <v>97.05</v>
      </c>
      <c r="W1372" s="36">
        <v>522</v>
      </c>
      <c r="X1372" s="36">
        <v>12</v>
      </c>
      <c r="Y1372" s="36">
        <v>2.35</v>
      </c>
      <c r="Z1372" s="36">
        <v>1116</v>
      </c>
      <c r="AA1372" s="36">
        <v>1104</v>
      </c>
      <c r="AB1372" s="36">
        <v>98.92</v>
      </c>
      <c r="AC1372" s="36">
        <v>1120</v>
      </c>
      <c r="AD1372" s="36">
        <v>1092</v>
      </c>
      <c r="AE1372" s="36">
        <v>97.5</v>
      </c>
      <c r="AF1372" s="36">
        <v>6.28</v>
      </c>
      <c r="AG1372" s="36">
        <v>0.77777779999999996</v>
      </c>
      <c r="AH1372" s="36">
        <v>44.71</v>
      </c>
      <c r="AI1372" s="36">
        <v>12.39</v>
      </c>
      <c r="AJ1372" s="46">
        <f t="shared" ca="1" si="22"/>
        <v>1</v>
      </c>
      <c r="AK1372" s="47">
        <v>2.3529411764705883</v>
      </c>
      <c r="AL1372" s="48">
        <v>15.664500000000015</v>
      </c>
      <c r="AM1372" s="1">
        <v>0</v>
      </c>
      <c r="AN1372" s="1">
        <v>0</v>
      </c>
      <c r="AO1372" s="1">
        <v>2</v>
      </c>
      <c r="AP1372" s="1">
        <v>0</v>
      </c>
      <c r="AQ1372" s="1">
        <v>0</v>
      </c>
      <c r="AR1372" s="36">
        <v>1</v>
      </c>
      <c r="AS1372" s="36">
        <v>1</v>
      </c>
      <c r="AT1372" s="36">
        <v>2</v>
      </c>
      <c r="AU1372" s="36">
        <v>7</v>
      </c>
    </row>
    <row r="1373" spans="1:47">
      <c r="A1373" s="49">
        <v>41915.75</v>
      </c>
      <c r="B1373" s="36" t="s">
        <v>94</v>
      </c>
      <c r="C1373" s="36" t="s">
        <v>101</v>
      </c>
      <c r="D1373" s="36" t="s">
        <v>359</v>
      </c>
      <c r="E1373" s="36" t="s">
        <v>102</v>
      </c>
      <c r="F1373" s="36" t="s">
        <v>360</v>
      </c>
      <c r="G1373" s="36">
        <v>2</v>
      </c>
      <c r="H1373" s="36">
        <v>23</v>
      </c>
      <c r="I1373" s="36">
        <v>10.98</v>
      </c>
      <c r="J1373" s="36">
        <v>5.84</v>
      </c>
      <c r="K1373" s="36">
        <v>688</v>
      </c>
      <c r="L1373" s="36">
        <v>0</v>
      </c>
      <c r="M1373" s="36">
        <v>0</v>
      </c>
      <c r="N1373" s="36">
        <v>688</v>
      </c>
      <c r="O1373" s="36">
        <v>7</v>
      </c>
      <c r="P1373" s="36">
        <v>1.02</v>
      </c>
      <c r="Q1373" s="36">
        <v>190</v>
      </c>
      <c r="R1373" s="36">
        <v>183</v>
      </c>
      <c r="S1373" s="36">
        <v>0</v>
      </c>
      <c r="T1373" s="36">
        <v>0</v>
      </c>
      <c r="U1373" s="36">
        <v>96.32</v>
      </c>
      <c r="V1373" s="36">
        <v>95.34</v>
      </c>
      <c r="W1373" s="36">
        <v>183</v>
      </c>
      <c r="X1373" s="36">
        <v>0</v>
      </c>
      <c r="Y1373" s="36">
        <v>0</v>
      </c>
      <c r="Z1373" s="36">
        <v>266</v>
      </c>
      <c r="AA1373" s="36">
        <v>264</v>
      </c>
      <c r="AB1373" s="36">
        <v>99.25</v>
      </c>
      <c r="AC1373" s="36">
        <v>258</v>
      </c>
      <c r="AD1373" s="36">
        <v>256</v>
      </c>
      <c r="AE1373" s="36">
        <v>99.22</v>
      </c>
      <c r="AF1373" s="36">
        <v>2.02</v>
      </c>
      <c r="AG1373" s="36">
        <v>7.7777780000000005E-2</v>
      </c>
      <c r="AH1373" s="36">
        <v>34.619999999999997</v>
      </c>
      <c r="AI1373" s="36">
        <v>3.85</v>
      </c>
      <c r="AJ1373" s="46">
        <f t="shared" ca="1" si="22"/>
        <v>1</v>
      </c>
      <c r="AK1373" s="47">
        <v>0</v>
      </c>
      <c r="AL1373" s="48">
        <v>8.8539999999999939</v>
      </c>
      <c r="AM1373" s="1">
        <v>0</v>
      </c>
      <c r="AN1373" s="1">
        <v>0</v>
      </c>
      <c r="AO1373" s="1">
        <v>1</v>
      </c>
      <c r="AP1373" s="1">
        <v>0</v>
      </c>
      <c r="AQ1373" s="1">
        <v>0</v>
      </c>
      <c r="AR1373" s="36">
        <v>0</v>
      </c>
      <c r="AS1373" s="36">
        <v>1</v>
      </c>
      <c r="AT1373" s="36">
        <v>0</v>
      </c>
      <c r="AU1373" s="36">
        <v>2</v>
      </c>
    </row>
    <row r="1374" spans="1:47">
      <c r="A1374" s="49">
        <v>41915.791666666664</v>
      </c>
      <c r="B1374" s="36" t="s">
        <v>94</v>
      </c>
      <c r="C1374" s="36" t="s">
        <v>101</v>
      </c>
      <c r="D1374" s="36" t="s">
        <v>295</v>
      </c>
      <c r="E1374" s="36" t="s">
        <v>102</v>
      </c>
      <c r="F1374" s="36" t="s">
        <v>910</v>
      </c>
      <c r="G1374" s="36">
        <v>3</v>
      </c>
      <c r="H1374" s="36">
        <v>39</v>
      </c>
      <c r="I1374" s="36">
        <v>16.75</v>
      </c>
      <c r="J1374" s="36">
        <v>10.66</v>
      </c>
      <c r="K1374" s="36">
        <v>680</v>
      </c>
      <c r="L1374" s="36">
        <v>0</v>
      </c>
      <c r="M1374" s="36">
        <v>0</v>
      </c>
      <c r="N1374" s="36">
        <v>680</v>
      </c>
      <c r="O1374" s="36">
        <v>4</v>
      </c>
      <c r="P1374" s="36">
        <v>0.59</v>
      </c>
      <c r="Q1374" s="36">
        <v>346</v>
      </c>
      <c r="R1374" s="36">
        <v>345</v>
      </c>
      <c r="S1374" s="36">
        <v>0</v>
      </c>
      <c r="T1374" s="36">
        <v>0</v>
      </c>
      <c r="U1374" s="36">
        <v>99.71</v>
      </c>
      <c r="V1374" s="36">
        <v>99.12</v>
      </c>
      <c r="W1374" s="36">
        <v>345</v>
      </c>
      <c r="X1374" s="36">
        <v>8</v>
      </c>
      <c r="Y1374" s="36">
        <v>2.35</v>
      </c>
      <c r="Z1374" s="36">
        <v>1273</v>
      </c>
      <c r="AA1374" s="36">
        <v>1271</v>
      </c>
      <c r="AB1374" s="36">
        <v>99.84</v>
      </c>
      <c r="AC1374" s="36">
        <v>1269</v>
      </c>
      <c r="AD1374" s="36">
        <v>1266</v>
      </c>
      <c r="AE1374" s="36">
        <v>99.76</v>
      </c>
      <c r="AF1374" s="36">
        <v>6.34</v>
      </c>
      <c r="AG1374" s="36">
        <v>4.7722220000000002</v>
      </c>
      <c r="AH1374" s="36">
        <v>59.52</v>
      </c>
      <c r="AI1374" s="36">
        <v>75.22</v>
      </c>
      <c r="AJ1374" s="46">
        <f t="shared" ca="1" si="22"/>
        <v>1</v>
      </c>
      <c r="AK1374" s="47">
        <v>2.3529411764705883</v>
      </c>
      <c r="AL1374" s="48">
        <v>3.0447999999999844</v>
      </c>
      <c r="AM1374" s="1">
        <v>0</v>
      </c>
      <c r="AN1374" s="1">
        <v>0</v>
      </c>
      <c r="AO1374" s="1">
        <v>1</v>
      </c>
      <c r="AP1374" s="1">
        <v>0</v>
      </c>
      <c r="AQ1374" s="1">
        <v>0</v>
      </c>
      <c r="AR1374" s="36">
        <v>1</v>
      </c>
      <c r="AS1374" s="36">
        <v>0</v>
      </c>
      <c r="AT1374" s="36">
        <v>4</v>
      </c>
      <c r="AU1374" s="36">
        <v>1</v>
      </c>
    </row>
    <row r="1375" spans="1:47">
      <c r="A1375" s="49">
        <v>41915.75</v>
      </c>
      <c r="B1375" s="36" t="s">
        <v>94</v>
      </c>
      <c r="C1375" s="36" t="s">
        <v>101</v>
      </c>
      <c r="D1375" s="36" t="s">
        <v>216</v>
      </c>
      <c r="E1375" s="36" t="s">
        <v>102</v>
      </c>
      <c r="F1375" s="36" t="s">
        <v>292</v>
      </c>
      <c r="G1375" s="36">
        <v>2</v>
      </c>
      <c r="H1375" s="36">
        <v>23</v>
      </c>
      <c r="I1375" s="36">
        <v>10.72</v>
      </c>
      <c r="J1375" s="36">
        <v>5.84</v>
      </c>
      <c r="K1375" s="36">
        <v>781</v>
      </c>
      <c r="L1375" s="36">
        <v>0</v>
      </c>
      <c r="M1375" s="36">
        <v>0</v>
      </c>
      <c r="N1375" s="36">
        <v>781</v>
      </c>
      <c r="O1375" s="36">
        <v>14</v>
      </c>
      <c r="P1375" s="36">
        <v>1.79</v>
      </c>
      <c r="Q1375" s="36">
        <v>360</v>
      </c>
      <c r="R1375" s="36">
        <v>352</v>
      </c>
      <c r="S1375" s="36">
        <v>0</v>
      </c>
      <c r="T1375" s="36">
        <v>0</v>
      </c>
      <c r="U1375" s="36">
        <v>97.78</v>
      </c>
      <c r="V1375" s="36">
        <v>96.03</v>
      </c>
      <c r="W1375" s="36">
        <v>352</v>
      </c>
      <c r="X1375" s="36">
        <v>12</v>
      </c>
      <c r="Y1375" s="36">
        <v>3.29</v>
      </c>
      <c r="Z1375" s="36">
        <v>245</v>
      </c>
      <c r="AA1375" s="36">
        <v>243</v>
      </c>
      <c r="AB1375" s="36">
        <v>99.18</v>
      </c>
      <c r="AC1375" s="36">
        <v>267</v>
      </c>
      <c r="AD1375" s="36">
        <v>256</v>
      </c>
      <c r="AE1375" s="36">
        <v>95.88</v>
      </c>
      <c r="AF1375" s="36">
        <v>3.33</v>
      </c>
      <c r="AG1375" s="36">
        <v>0.3</v>
      </c>
      <c r="AH1375" s="36">
        <v>57.06</v>
      </c>
      <c r="AI1375" s="36">
        <v>9</v>
      </c>
      <c r="AJ1375" s="46">
        <f t="shared" ca="1" si="22"/>
        <v>1</v>
      </c>
      <c r="AK1375" s="47">
        <v>3.2876712328767121</v>
      </c>
      <c r="AL1375" s="48">
        <v>14.291999999999996</v>
      </c>
      <c r="AM1375" s="1">
        <v>0</v>
      </c>
      <c r="AN1375" s="1">
        <v>0</v>
      </c>
      <c r="AO1375" s="1">
        <v>2</v>
      </c>
      <c r="AP1375" s="1">
        <v>0</v>
      </c>
      <c r="AQ1375" s="1">
        <v>0</v>
      </c>
      <c r="AR1375" s="36">
        <v>1</v>
      </c>
      <c r="AS1375" s="36">
        <v>1</v>
      </c>
      <c r="AT1375" s="36">
        <v>5</v>
      </c>
      <c r="AU1375" s="36">
        <v>7</v>
      </c>
    </row>
    <row r="1376" spans="1:47">
      <c r="A1376" s="49">
        <v>41915.791666666664</v>
      </c>
      <c r="B1376" s="36" t="s">
        <v>94</v>
      </c>
      <c r="C1376" s="36" t="s">
        <v>101</v>
      </c>
      <c r="D1376" s="36" t="s">
        <v>216</v>
      </c>
      <c r="E1376" s="36" t="s">
        <v>102</v>
      </c>
      <c r="F1376" s="36" t="s">
        <v>447</v>
      </c>
      <c r="G1376" s="36">
        <v>2</v>
      </c>
      <c r="H1376" s="36">
        <v>23</v>
      </c>
      <c r="I1376" s="36">
        <v>10.66</v>
      </c>
      <c r="J1376" s="36">
        <v>5.84</v>
      </c>
      <c r="K1376" s="36">
        <v>948</v>
      </c>
      <c r="L1376" s="36">
        <v>0</v>
      </c>
      <c r="M1376" s="36">
        <v>0</v>
      </c>
      <c r="N1376" s="36">
        <v>948</v>
      </c>
      <c r="O1376" s="36">
        <v>5</v>
      </c>
      <c r="P1376" s="36">
        <v>0.53</v>
      </c>
      <c r="Q1376" s="36">
        <v>455</v>
      </c>
      <c r="R1376" s="36">
        <v>448</v>
      </c>
      <c r="S1376" s="36">
        <v>2</v>
      </c>
      <c r="T1376" s="36">
        <v>0.43956040000000002</v>
      </c>
      <c r="U1376" s="36">
        <v>98.46</v>
      </c>
      <c r="V1376" s="36">
        <v>97.94</v>
      </c>
      <c r="W1376" s="36">
        <v>448</v>
      </c>
      <c r="X1376" s="36">
        <v>9</v>
      </c>
      <c r="Y1376" s="36">
        <v>2.08</v>
      </c>
      <c r="Z1376" s="36">
        <v>163</v>
      </c>
      <c r="AA1376" s="36">
        <v>151</v>
      </c>
      <c r="AB1376" s="36">
        <v>92.64</v>
      </c>
      <c r="AC1376" s="36">
        <v>137</v>
      </c>
      <c r="AD1376" s="36">
        <v>136</v>
      </c>
      <c r="AE1376" s="36">
        <v>99.27</v>
      </c>
      <c r="AF1376" s="36">
        <v>6.03</v>
      </c>
      <c r="AG1376" s="36">
        <v>2.5277780000000001</v>
      </c>
      <c r="AH1376" s="36">
        <v>103.18</v>
      </c>
      <c r="AI1376" s="36">
        <v>41.94</v>
      </c>
      <c r="AJ1376" s="46">
        <f t="shared" ca="1" si="22"/>
        <v>1</v>
      </c>
      <c r="AK1376" s="47">
        <v>2.0785219399538106</v>
      </c>
      <c r="AL1376" s="48">
        <v>9.3730000000000118</v>
      </c>
      <c r="AM1376" s="1">
        <v>0</v>
      </c>
      <c r="AN1376" s="1">
        <v>0</v>
      </c>
      <c r="AO1376" s="1">
        <v>2</v>
      </c>
      <c r="AP1376" s="1">
        <v>0</v>
      </c>
      <c r="AQ1376" s="1">
        <v>0</v>
      </c>
      <c r="AR1376" s="36">
        <v>1</v>
      </c>
      <c r="AS1376" s="36">
        <v>1</v>
      </c>
      <c r="AT1376" s="36">
        <v>3</v>
      </c>
      <c r="AU1376" s="36">
        <v>2</v>
      </c>
    </row>
    <row r="1377" spans="1:47">
      <c r="A1377" s="49">
        <v>41915.75</v>
      </c>
      <c r="B1377" s="36" t="s">
        <v>94</v>
      </c>
      <c r="C1377" s="36" t="s">
        <v>101</v>
      </c>
      <c r="D1377" s="36" t="s">
        <v>297</v>
      </c>
      <c r="E1377" s="36" t="s">
        <v>102</v>
      </c>
      <c r="F1377" s="36" t="s">
        <v>298</v>
      </c>
      <c r="G1377" s="36">
        <v>2</v>
      </c>
      <c r="H1377" s="36">
        <v>23</v>
      </c>
      <c r="I1377" s="36">
        <v>10.86</v>
      </c>
      <c r="J1377" s="36">
        <v>5.84</v>
      </c>
      <c r="K1377" s="36">
        <v>743</v>
      </c>
      <c r="L1377" s="36">
        <v>0</v>
      </c>
      <c r="M1377" s="36">
        <v>0</v>
      </c>
      <c r="N1377" s="36">
        <v>743</v>
      </c>
      <c r="O1377" s="36">
        <v>23</v>
      </c>
      <c r="P1377" s="36">
        <v>3.1</v>
      </c>
      <c r="Q1377" s="36">
        <v>315</v>
      </c>
      <c r="R1377" s="36">
        <v>313</v>
      </c>
      <c r="S1377" s="36">
        <v>0</v>
      </c>
      <c r="T1377" s="36">
        <v>0</v>
      </c>
      <c r="U1377" s="36">
        <v>99.37</v>
      </c>
      <c r="V1377" s="36">
        <v>96.29</v>
      </c>
      <c r="W1377" s="36">
        <v>313</v>
      </c>
      <c r="X1377" s="36">
        <v>1</v>
      </c>
      <c r="Y1377" s="36">
        <v>0.33</v>
      </c>
      <c r="Z1377" s="36">
        <v>501</v>
      </c>
      <c r="AA1377" s="36">
        <v>501</v>
      </c>
      <c r="AB1377" s="36">
        <v>100</v>
      </c>
      <c r="AC1377" s="36">
        <v>491</v>
      </c>
      <c r="AD1377" s="36">
        <v>489</v>
      </c>
      <c r="AE1377" s="36">
        <v>99.59</v>
      </c>
      <c r="AF1377" s="36">
        <v>3.05</v>
      </c>
      <c r="AG1377" s="36">
        <v>1.088889</v>
      </c>
      <c r="AH1377" s="36">
        <v>52.21</v>
      </c>
      <c r="AI1377" s="36">
        <v>35.700000000000003</v>
      </c>
      <c r="AJ1377" s="46">
        <f t="shared" ca="1" si="22"/>
        <v>1</v>
      </c>
      <c r="AK1377" s="47">
        <v>0.33222591362126247</v>
      </c>
      <c r="AL1377" s="48">
        <v>11.686499999999981</v>
      </c>
      <c r="AM1377" s="1">
        <v>0</v>
      </c>
      <c r="AN1377" s="1">
        <v>0</v>
      </c>
      <c r="AO1377" s="1">
        <v>1</v>
      </c>
      <c r="AP1377" s="1">
        <v>0</v>
      </c>
      <c r="AQ1377" s="1">
        <v>0</v>
      </c>
      <c r="AR1377" s="36">
        <v>0</v>
      </c>
      <c r="AS1377" s="36">
        <v>1</v>
      </c>
      <c r="AT1377" s="36">
        <v>1</v>
      </c>
      <c r="AU1377" s="36">
        <v>7</v>
      </c>
    </row>
    <row r="1378" spans="1:47">
      <c r="A1378" s="49">
        <v>41915.75</v>
      </c>
      <c r="B1378" s="36" t="s">
        <v>94</v>
      </c>
      <c r="C1378" s="36" t="s">
        <v>101</v>
      </c>
      <c r="D1378" s="36" t="s">
        <v>339</v>
      </c>
      <c r="E1378" s="36" t="s">
        <v>102</v>
      </c>
      <c r="F1378" s="36" t="s">
        <v>340</v>
      </c>
      <c r="G1378" s="36">
        <v>3</v>
      </c>
      <c r="H1378" s="36">
        <v>39</v>
      </c>
      <c r="I1378" s="36">
        <v>16.62</v>
      </c>
      <c r="J1378" s="36">
        <v>10.66</v>
      </c>
      <c r="K1378" s="36">
        <v>1386</v>
      </c>
      <c r="L1378" s="36">
        <v>0</v>
      </c>
      <c r="M1378" s="36">
        <v>0</v>
      </c>
      <c r="N1378" s="36">
        <v>1386</v>
      </c>
      <c r="O1378" s="36">
        <v>18</v>
      </c>
      <c r="P1378" s="36">
        <v>1.3</v>
      </c>
      <c r="Q1378" s="36">
        <v>548</v>
      </c>
      <c r="R1378" s="36">
        <v>531</v>
      </c>
      <c r="S1378" s="36">
        <v>0</v>
      </c>
      <c r="T1378" s="36">
        <v>0</v>
      </c>
      <c r="U1378" s="36">
        <v>96.9</v>
      </c>
      <c r="V1378" s="36">
        <v>95.64</v>
      </c>
      <c r="W1378" s="36">
        <v>531</v>
      </c>
      <c r="X1378" s="36">
        <v>10</v>
      </c>
      <c r="Y1378" s="36">
        <v>1.78</v>
      </c>
      <c r="Z1378" s="36">
        <v>226</v>
      </c>
      <c r="AA1378" s="36">
        <v>225</v>
      </c>
      <c r="AB1378" s="36">
        <v>99.56</v>
      </c>
      <c r="AC1378" s="36">
        <v>256</v>
      </c>
      <c r="AD1378" s="36">
        <v>256</v>
      </c>
      <c r="AE1378" s="36">
        <v>100</v>
      </c>
      <c r="AF1378" s="36">
        <v>6.74</v>
      </c>
      <c r="AG1378" s="36">
        <v>2.1888890000000001</v>
      </c>
      <c r="AH1378" s="36">
        <v>63.27</v>
      </c>
      <c r="AI1378" s="36">
        <v>32.450000000000003</v>
      </c>
      <c r="AJ1378" s="46">
        <f t="shared" ca="1" si="22"/>
        <v>1</v>
      </c>
      <c r="AK1378" s="47">
        <v>1.7793594306049825</v>
      </c>
      <c r="AL1378" s="48">
        <v>23.892799999999998</v>
      </c>
      <c r="AM1378" s="1">
        <v>0</v>
      </c>
      <c r="AN1378" s="1">
        <v>0</v>
      </c>
      <c r="AO1378" s="1">
        <v>1</v>
      </c>
      <c r="AP1378" s="1">
        <v>0</v>
      </c>
      <c r="AQ1378" s="1">
        <v>0</v>
      </c>
      <c r="AR1378" s="36">
        <v>0</v>
      </c>
      <c r="AS1378" s="36">
        <v>1</v>
      </c>
      <c r="AT1378" s="36">
        <v>1</v>
      </c>
      <c r="AU1378" s="36">
        <v>6</v>
      </c>
    </row>
    <row r="1379" spans="1:47">
      <c r="A1379" s="49">
        <v>41915.75</v>
      </c>
      <c r="B1379" s="36" t="s">
        <v>94</v>
      </c>
      <c r="C1379" s="36" t="s">
        <v>101</v>
      </c>
      <c r="D1379" s="36" t="s">
        <v>557</v>
      </c>
      <c r="E1379" s="36" t="s">
        <v>102</v>
      </c>
      <c r="F1379" s="36" t="s">
        <v>885</v>
      </c>
      <c r="G1379" s="36">
        <v>2</v>
      </c>
      <c r="H1379" s="36">
        <v>23</v>
      </c>
      <c r="I1379" s="36">
        <v>10.88</v>
      </c>
      <c r="J1379" s="36">
        <v>5.84</v>
      </c>
      <c r="K1379" s="36">
        <v>919</v>
      </c>
      <c r="L1379" s="36">
        <v>0</v>
      </c>
      <c r="M1379" s="36">
        <v>0</v>
      </c>
      <c r="N1379" s="36">
        <v>919</v>
      </c>
      <c r="O1379" s="36">
        <v>4</v>
      </c>
      <c r="P1379" s="36">
        <v>0.44</v>
      </c>
      <c r="Q1379" s="36">
        <v>435</v>
      </c>
      <c r="R1379" s="36">
        <v>427</v>
      </c>
      <c r="S1379" s="36">
        <v>0</v>
      </c>
      <c r="T1379" s="36">
        <v>0</v>
      </c>
      <c r="U1379" s="36">
        <v>98.16</v>
      </c>
      <c r="V1379" s="36">
        <v>97.73</v>
      </c>
      <c r="W1379" s="36">
        <v>427</v>
      </c>
      <c r="X1379" s="36">
        <v>8</v>
      </c>
      <c r="Y1379" s="36">
        <v>1.86</v>
      </c>
      <c r="Z1379" s="36">
        <v>106</v>
      </c>
      <c r="AA1379" s="36">
        <v>105</v>
      </c>
      <c r="AB1379" s="36">
        <v>99.06</v>
      </c>
      <c r="AC1379" s="36">
        <v>108</v>
      </c>
      <c r="AD1379" s="36">
        <v>108</v>
      </c>
      <c r="AE1379" s="36">
        <v>100</v>
      </c>
      <c r="AF1379" s="36">
        <v>4.22</v>
      </c>
      <c r="AG1379" s="36">
        <v>1.605556</v>
      </c>
      <c r="AH1379" s="36">
        <v>72.180000000000007</v>
      </c>
      <c r="AI1379" s="36">
        <v>38.08</v>
      </c>
      <c r="AJ1379" s="46">
        <f t="shared" ca="1" si="22"/>
        <v>1</v>
      </c>
      <c r="AK1379" s="47">
        <v>1.8604651162790697</v>
      </c>
      <c r="AL1379" s="48">
        <v>9.8744999999999816</v>
      </c>
      <c r="AM1379" s="1">
        <v>0</v>
      </c>
      <c r="AN1379" s="1">
        <v>0</v>
      </c>
      <c r="AO1379" s="1">
        <v>1</v>
      </c>
      <c r="AP1379" s="1">
        <v>0</v>
      </c>
      <c r="AQ1379" s="1">
        <v>0</v>
      </c>
      <c r="AR1379" s="36">
        <v>0</v>
      </c>
      <c r="AS1379" s="36">
        <v>1</v>
      </c>
      <c r="AT1379" s="36">
        <v>2</v>
      </c>
      <c r="AU1379" s="36">
        <v>3</v>
      </c>
    </row>
    <row r="1380" spans="1:47">
      <c r="A1380" s="49">
        <v>41915.75</v>
      </c>
      <c r="B1380" s="36" t="s">
        <v>94</v>
      </c>
      <c r="C1380" s="36" t="s">
        <v>101</v>
      </c>
      <c r="D1380" s="36" t="s">
        <v>345</v>
      </c>
      <c r="E1380" s="36" t="s">
        <v>102</v>
      </c>
      <c r="F1380" s="36" t="s">
        <v>1322</v>
      </c>
      <c r="G1380" s="36">
        <v>2</v>
      </c>
      <c r="H1380" s="36">
        <v>23</v>
      </c>
      <c r="I1380" s="36">
        <v>10.68</v>
      </c>
      <c r="J1380" s="36">
        <v>5.84</v>
      </c>
      <c r="K1380" s="36">
        <v>773</v>
      </c>
      <c r="L1380" s="36">
        <v>0</v>
      </c>
      <c r="M1380" s="36">
        <v>0</v>
      </c>
      <c r="N1380" s="36">
        <v>773</v>
      </c>
      <c r="O1380" s="36">
        <v>9</v>
      </c>
      <c r="P1380" s="36">
        <v>1.1599999999999999</v>
      </c>
      <c r="Q1380" s="36">
        <v>279</v>
      </c>
      <c r="R1380" s="36">
        <v>276</v>
      </c>
      <c r="S1380" s="36">
        <v>0</v>
      </c>
      <c r="T1380" s="36">
        <v>0</v>
      </c>
      <c r="U1380" s="36">
        <v>98.92</v>
      </c>
      <c r="V1380" s="36">
        <v>97.77</v>
      </c>
      <c r="W1380" s="36">
        <v>276</v>
      </c>
      <c r="X1380" s="36">
        <v>0</v>
      </c>
      <c r="Y1380" s="36">
        <v>0</v>
      </c>
      <c r="Z1380" s="36">
        <v>497</v>
      </c>
      <c r="AA1380" s="36">
        <v>496</v>
      </c>
      <c r="AB1380" s="36">
        <v>99.8</v>
      </c>
      <c r="AC1380" s="36">
        <v>555</v>
      </c>
      <c r="AD1380" s="36">
        <v>552</v>
      </c>
      <c r="AE1380" s="36">
        <v>99.46</v>
      </c>
      <c r="AF1380" s="36">
        <v>3.69</v>
      </c>
      <c r="AG1380" s="36">
        <v>1.6222220000000001</v>
      </c>
      <c r="AH1380" s="36">
        <v>63.14</v>
      </c>
      <c r="AI1380" s="36">
        <v>43.98</v>
      </c>
      <c r="AJ1380" s="46">
        <f t="shared" ca="1" si="22"/>
        <v>1</v>
      </c>
      <c r="AK1380" s="47">
        <v>0</v>
      </c>
      <c r="AL1380" s="48">
        <v>6.2217000000000109</v>
      </c>
      <c r="AM1380" s="1">
        <v>0</v>
      </c>
      <c r="AN1380" s="1">
        <v>0</v>
      </c>
      <c r="AO1380" s="1">
        <v>1</v>
      </c>
      <c r="AP1380" s="1">
        <v>0</v>
      </c>
      <c r="AQ1380" s="1">
        <v>0</v>
      </c>
      <c r="AR1380" s="36">
        <v>0</v>
      </c>
      <c r="AS1380" s="36">
        <v>1</v>
      </c>
      <c r="AT1380" s="36">
        <v>0</v>
      </c>
      <c r="AU1380" s="36">
        <v>2</v>
      </c>
    </row>
    <row r="1381" spans="1:47">
      <c r="A1381" s="49">
        <v>41915.75</v>
      </c>
      <c r="B1381" s="36" t="s">
        <v>94</v>
      </c>
      <c r="C1381" s="36" t="s">
        <v>101</v>
      </c>
      <c r="D1381" s="36" t="s">
        <v>241</v>
      </c>
      <c r="E1381" s="36" t="s">
        <v>102</v>
      </c>
      <c r="F1381" s="36" t="s">
        <v>242</v>
      </c>
      <c r="G1381" s="36">
        <v>2</v>
      </c>
      <c r="H1381" s="36">
        <v>23</v>
      </c>
      <c r="I1381" s="36">
        <v>10.88</v>
      </c>
      <c r="J1381" s="36">
        <v>5.84</v>
      </c>
      <c r="K1381" s="36">
        <v>600</v>
      </c>
      <c r="L1381" s="36">
        <v>0</v>
      </c>
      <c r="M1381" s="36">
        <v>0</v>
      </c>
      <c r="N1381" s="36">
        <v>600</v>
      </c>
      <c r="O1381" s="36">
        <v>7</v>
      </c>
      <c r="P1381" s="36">
        <v>1.17</v>
      </c>
      <c r="Q1381" s="36">
        <v>285</v>
      </c>
      <c r="R1381" s="36">
        <v>277</v>
      </c>
      <c r="S1381" s="36">
        <v>0</v>
      </c>
      <c r="T1381" s="36">
        <v>0</v>
      </c>
      <c r="U1381" s="36">
        <v>97.19</v>
      </c>
      <c r="V1381" s="36">
        <v>96.05</v>
      </c>
      <c r="W1381" s="36">
        <v>277</v>
      </c>
      <c r="X1381" s="36">
        <v>18</v>
      </c>
      <c r="Y1381" s="36">
        <v>6.43</v>
      </c>
      <c r="Z1381" s="36">
        <v>63</v>
      </c>
      <c r="AA1381" s="36">
        <v>61</v>
      </c>
      <c r="AB1381" s="36">
        <v>96.83</v>
      </c>
      <c r="AC1381" s="36">
        <v>66</v>
      </c>
      <c r="AD1381" s="36">
        <v>64</v>
      </c>
      <c r="AE1381" s="36">
        <v>96.97</v>
      </c>
      <c r="AF1381" s="36">
        <v>3.78</v>
      </c>
      <c r="AG1381" s="36">
        <v>1.111111</v>
      </c>
      <c r="AH1381" s="36">
        <v>64.760000000000005</v>
      </c>
      <c r="AI1381" s="36">
        <v>29.37</v>
      </c>
      <c r="AJ1381" s="46">
        <f t="shared" ca="1" si="22"/>
        <v>1</v>
      </c>
      <c r="AK1381" s="47">
        <v>6.4285714285714279</v>
      </c>
      <c r="AL1381" s="48">
        <v>11.257500000000009</v>
      </c>
      <c r="AM1381" s="1">
        <v>1</v>
      </c>
      <c r="AN1381" s="1">
        <v>0</v>
      </c>
      <c r="AO1381" s="1">
        <v>3</v>
      </c>
      <c r="AP1381" s="1">
        <v>3</v>
      </c>
      <c r="AQ1381" s="1">
        <v>0</v>
      </c>
      <c r="AR1381" s="36">
        <v>1</v>
      </c>
      <c r="AS1381" s="36">
        <v>1</v>
      </c>
      <c r="AT1381" s="36">
        <v>7</v>
      </c>
      <c r="AU1381" s="36">
        <v>6</v>
      </c>
    </row>
    <row r="1382" spans="1:47">
      <c r="A1382" s="49">
        <v>41915.75</v>
      </c>
      <c r="B1382" s="36" t="s">
        <v>94</v>
      </c>
      <c r="C1382" s="36" t="s">
        <v>101</v>
      </c>
      <c r="D1382" s="36" t="s">
        <v>241</v>
      </c>
      <c r="E1382" s="36" t="s">
        <v>102</v>
      </c>
      <c r="F1382" s="36" t="s">
        <v>467</v>
      </c>
      <c r="G1382" s="36">
        <v>2</v>
      </c>
      <c r="H1382" s="36">
        <v>23</v>
      </c>
      <c r="I1382" s="36">
        <v>9.99</v>
      </c>
      <c r="J1382" s="36">
        <v>5.08</v>
      </c>
      <c r="K1382" s="36">
        <v>834</v>
      </c>
      <c r="L1382" s="36">
        <v>0</v>
      </c>
      <c r="M1382" s="36">
        <v>0</v>
      </c>
      <c r="N1382" s="36">
        <v>834</v>
      </c>
      <c r="O1382" s="36">
        <v>8</v>
      </c>
      <c r="P1382" s="36">
        <v>0.96</v>
      </c>
      <c r="Q1382" s="36">
        <v>385</v>
      </c>
      <c r="R1382" s="36">
        <v>357</v>
      </c>
      <c r="S1382" s="36">
        <v>0</v>
      </c>
      <c r="T1382" s="36">
        <v>0</v>
      </c>
      <c r="U1382" s="36">
        <v>92.73</v>
      </c>
      <c r="V1382" s="36">
        <v>91.84</v>
      </c>
      <c r="W1382" s="36">
        <v>357</v>
      </c>
      <c r="X1382" s="36">
        <v>14</v>
      </c>
      <c r="Y1382" s="36">
        <v>4.09</v>
      </c>
      <c r="Z1382" s="36">
        <v>195</v>
      </c>
      <c r="AA1382" s="36">
        <v>195</v>
      </c>
      <c r="AB1382" s="36">
        <v>100</v>
      </c>
      <c r="AC1382" s="36">
        <v>183</v>
      </c>
      <c r="AD1382" s="36">
        <v>180</v>
      </c>
      <c r="AE1382" s="36">
        <v>98.36</v>
      </c>
      <c r="AF1382" s="36">
        <v>4.08</v>
      </c>
      <c r="AG1382" s="36">
        <v>1.094444</v>
      </c>
      <c r="AH1382" s="36">
        <v>80.209999999999994</v>
      </c>
      <c r="AI1382" s="36">
        <v>26.84</v>
      </c>
      <c r="AJ1382" s="46">
        <f t="shared" ca="1" si="22"/>
        <v>1</v>
      </c>
      <c r="AK1382" s="47">
        <v>4.0935672514619883</v>
      </c>
      <c r="AL1382" s="48">
        <v>31.415999999999986</v>
      </c>
      <c r="AM1382" s="1">
        <v>0</v>
      </c>
      <c r="AN1382" s="1">
        <v>1</v>
      </c>
      <c r="AO1382" s="1">
        <v>3</v>
      </c>
      <c r="AP1382" s="1">
        <v>3</v>
      </c>
      <c r="AQ1382" s="1">
        <v>5</v>
      </c>
      <c r="AR1382" s="36">
        <v>1</v>
      </c>
      <c r="AS1382" s="36">
        <v>1</v>
      </c>
      <c r="AT1382" s="36">
        <v>6</v>
      </c>
      <c r="AU1382" s="36">
        <v>7</v>
      </c>
    </row>
    <row r="1383" spans="1:47">
      <c r="A1383" s="49">
        <v>41915.791666666664</v>
      </c>
      <c r="B1383" s="36" t="s">
        <v>94</v>
      </c>
      <c r="C1383" s="36" t="s">
        <v>101</v>
      </c>
      <c r="D1383" s="36" t="s">
        <v>241</v>
      </c>
      <c r="E1383" s="36" t="s">
        <v>102</v>
      </c>
      <c r="F1383" s="36" t="s">
        <v>346</v>
      </c>
      <c r="G1383" s="36">
        <v>4</v>
      </c>
      <c r="H1383" s="36">
        <v>55</v>
      </c>
      <c r="I1383" s="36">
        <v>22.83</v>
      </c>
      <c r="J1383" s="36">
        <v>15.76</v>
      </c>
      <c r="K1383" s="36">
        <v>908</v>
      </c>
      <c r="L1383" s="36">
        <v>0</v>
      </c>
      <c r="M1383" s="36">
        <v>0</v>
      </c>
      <c r="N1383" s="36">
        <v>908</v>
      </c>
      <c r="O1383" s="36">
        <v>10</v>
      </c>
      <c r="P1383" s="36">
        <v>1.1000000000000001</v>
      </c>
      <c r="Q1383" s="36">
        <v>372</v>
      </c>
      <c r="R1383" s="36">
        <v>363</v>
      </c>
      <c r="S1383" s="36">
        <v>0</v>
      </c>
      <c r="T1383" s="36">
        <v>0</v>
      </c>
      <c r="U1383" s="36">
        <v>97.58</v>
      </c>
      <c r="V1383" s="36">
        <v>96.51</v>
      </c>
      <c r="W1383" s="36">
        <v>363</v>
      </c>
      <c r="X1383" s="36">
        <v>12</v>
      </c>
      <c r="Y1383" s="36">
        <v>3.31</v>
      </c>
      <c r="Z1383" s="36">
        <v>104</v>
      </c>
      <c r="AA1383" s="36">
        <v>103</v>
      </c>
      <c r="AB1383" s="36">
        <v>99.04</v>
      </c>
      <c r="AC1383" s="36">
        <v>104</v>
      </c>
      <c r="AD1383" s="36">
        <v>103</v>
      </c>
      <c r="AE1383" s="36">
        <v>99.04</v>
      </c>
      <c r="AF1383" s="36">
        <v>6.65</v>
      </c>
      <c r="AG1383" s="36">
        <v>0.17777780000000001</v>
      </c>
      <c r="AH1383" s="36">
        <v>42.2</v>
      </c>
      <c r="AI1383" s="36">
        <v>2.67</v>
      </c>
      <c r="AJ1383" s="46">
        <f t="shared" ca="1" si="22"/>
        <v>1</v>
      </c>
      <c r="AK1383" s="47">
        <v>3.3057851239669422</v>
      </c>
      <c r="AL1383" s="48">
        <v>12.982799999999981</v>
      </c>
      <c r="AM1383" s="1">
        <v>0</v>
      </c>
      <c r="AN1383" s="1">
        <v>0</v>
      </c>
      <c r="AO1383" s="1">
        <v>2</v>
      </c>
      <c r="AP1383" s="1">
        <v>0</v>
      </c>
      <c r="AQ1383" s="1">
        <v>0</v>
      </c>
      <c r="AR1383" s="36">
        <v>1</v>
      </c>
      <c r="AS1383" s="36">
        <v>1</v>
      </c>
      <c r="AT1383" s="36">
        <v>5</v>
      </c>
      <c r="AU1383" s="36">
        <v>7</v>
      </c>
    </row>
    <row r="1384" spans="1:47">
      <c r="A1384" s="49">
        <v>41915.75</v>
      </c>
      <c r="B1384" s="36" t="s">
        <v>94</v>
      </c>
      <c r="C1384" s="36" t="s">
        <v>101</v>
      </c>
      <c r="D1384" s="36" t="s">
        <v>1600</v>
      </c>
      <c r="E1384" s="36" t="s">
        <v>102</v>
      </c>
      <c r="F1384" s="36" t="s">
        <v>1717</v>
      </c>
      <c r="G1384" s="36">
        <v>2</v>
      </c>
      <c r="H1384" s="36">
        <v>23</v>
      </c>
      <c r="I1384" s="36">
        <v>8.14</v>
      </c>
      <c r="J1384" s="36">
        <v>3.63</v>
      </c>
      <c r="K1384" s="36">
        <v>968</v>
      </c>
      <c r="L1384" s="36">
        <v>0</v>
      </c>
      <c r="M1384" s="36">
        <v>0</v>
      </c>
      <c r="N1384" s="36">
        <v>968</v>
      </c>
      <c r="O1384" s="36">
        <v>9</v>
      </c>
      <c r="P1384" s="36">
        <v>0.93</v>
      </c>
      <c r="Q1384" s="36">
        <v>384</v>
      </c>
      <c r="R1384" s="36">
        <v>373</v>
      </c>
      <c r="S1384" s="36">
        <v>0</v>
      </c>
      <c r="T1384" s="36">
        <v>0</v>
      </c>
      <c r="U1384" s="36">
        <v>97.14</v>
      </c>
      <c r="V1384" s="36">
        <v>96.24</v>
      </c>
      <c r="W1384" s="36">
        <v>373</v>
      </c>
      <c r="X1384" s="36">
        <v>5</v>
      </c>
      <c r="Y1384" s="36">
        <v>1.22</v>
      </c>
      <c r="Z1384" s="36">
        <v>227</v>
      </c>
      <c r="AA1384" s="36">
        <v>226</v>
      </c>
      <c r="AB1384" s="36">
        <v>99.56</v>
      </c>
      <c r="AC1384" s="36">
        <v>268</v>
      </c>
      <c r="AD1384" s="36">
        <v>264</v>
      </c>
      <c r="AE1384" s="36">
        <v>98.51</v>
      </c>
      <c r="AF1384" s="36">
        <v>5.0599999999999996</v>
      </c>
      <c r="AG1384" s="36">
        <v>4.338889</v>
      </c>
      <c r="AH1384" s="36">
        <v>139.54</v>
      </c>
      <c r="AI1384" s="36">
        <v>85.73</v>
      </c>
      <c r="AJ1384" s="46">
        <f t="shared" ca="1" si="22"/>
        <v>1</v>
      </c>
      <c r="AK1384" s="47">
        <v>1.2165450121654502</v>
      </c>
      <c r="AL1384" s="48">
        <v>14.438400000000019</v>
      </c>
      <c r="AM1384" s="1">
        <v>0</v>
      </c>
      <c r="AN1384" s="1">
        <v>0</v>
      </c>
      <c r="AO1384" s="1">
        <v>1</v>
      </c>
      <c r="AP1384" s="1">
        <v>0</v>
      </c>
      <c r="AQ1384" s="1">
        <v>0</v>
      </c>
      <c r="AR1384" s="36">
        <v>0</v>
      </c>
      <c r="AS1384" s="36">
        <v>1</v>
      </c>
      <c r="AT1384" s="36">
        <v>0</v>
      </c>
      <c r="AU1384" s="36">
        <v>1</v>
      </c>
    </row>
    <row r="1385" spans="1:47">
      <c r="A1385" s="49">
        <v>41915.75</v>
      </c>
      <c r="B1385" s="36" t="s">
        <v>94</v>
      </c>
      <c r="C1385" s="36" t="s">
        <v>101</v>
      </c>
      <c r="D1385" s="36" t="s">
        <v>299</v>
      </c>
      <c r="E1385" s="36" t="s">
        <v>102</v>
      </c>
      <c r="F1385" s="36" t="s">
        <v>541</v>
      </c>
      <c r="G1385" s="36">
        <v>2</v>
      </c>
      <c r="H1385" s="36">
        <v>23</v>
      </c>
      <c r="I1385" s="36">
        <v>10.1</v>
      </c>
      <c r="J1385" s="36">
        <v>5.08</v>
      </c>
      <c r="K1385" s="36">
        <v>1925</v>
      </c>
      <c r="L1385" s="36">
        <v>0</v>
      </c>
      <c r="M1385" s="36">
        <v>0</v>
      </c>
      <c r="N1385" s="36">
        <v>1925</v>
      </c>
      <c r="O1385" s="36">
        <v>35</v>
      </c>
      <c r="P1385" s="36">
        <v>1.82</v>
      </c>
      <c r="Q1385" s="36">
        <v>381</v>
      </c>
      <c r="R1385" s="36">
        <v>379</v>
      </c>
      <c r="S1385" s="36">
        <v>0</v>
      </c>
      <c r="T1385" s="36">
        <v>0</v>
      </c>
      <c r="U1385" s="36">
        <v>99.48</v>
      </c>
      <c r="V1385" s="36">
        <v>97.67</v>
      </c>
      <c r="W1385" s="36">
        <v>379</v>
      </c>
      <c r="X1385" s="36">
        <v>2</v>
      </c>
      <c r="Y1385" s="36">
        <v>0.54</v>
      </c>
      <c r="Z1385" s="36">
        <v>263</v>
      </c>
      <c r="AA1385" s="36">
        <v>260</v>
      </c>
      <c r="AB1385" s="36">
        <v>98.86</v>
      </c>
      <c r="AC1385" s="36">
        <v>253</v>
      </c>
      <c r="AD1385" s="36">
        <v>250</v>
      </c>
      <c r="AE1385" s="36">
        <v>98.81</v>
      </c>
      <c r="AF1385" s="36">
        <v>3.44</v>
      </c>
      <c r="AG1385" s="36">
        <v>1.0277780000000001</v>
      </c>
      <c r="AH1385" s="36">
        <v>67.64</v>
      </c>
      <c r="AI1385" s="36">
        <v>29.89</v>
      </c>
      <c r="AJ1385" s="46">
        <f t="shared" ca="1" si="22"/>
        <v>1</v>
      </c>
      <c r="AK1385" s="47">
        <v>0.54200542005420049</v>
      </c>
      <c r="AL1385" s="48">
        <v>8.8772999999999929</v>
      </c>
      <c r="AM1385" s="1">
        <v>0</v>
      </c>
      <c r="AN1385" s="1">
        <v>0</v>
      </c>
      <c r="AO1385" s="1">
        <v>1</v>
      </c>
      <c r="AP1385" s="1">
        <v>0</v>
      </c>
      <c r="AQ1385" s="1">
        <v>0</v>
      </c>
      <c r="AR1385" s="36">
        <v>0</v>
      </c>
      <c r="AS1385" s="36">
        <v>1</v>
      </c>
      <c r="AT1385" s="36">
        <v>0</v>
      </c>
      <c r="AU1385" s="36">
        <v>3</v>
      </c>
    </row>
    <row r="1386" spans="1:47">
      <c r="A1386" s="49">
        <v>41915.791666666664</v>
      </c>
      <c r="B1386" s="36" t="s">
        <v>94</v>
      </c>
      <c r="C1386" s="36" t="s">
        <v>101</v>
      </c>
      <c r="D1386" s="36" t="s">
        <v>1013</v>
      </c>
      <c r="E1386" s="36" t="s">
        <v>102</v>
      </c>
      <c r="F1386" s="36" t="s">
        <v>1014</v>
      </c>
      <c r="G1386" s="36">
        <v>2</v>
      </c>
      <c r="H1386" s="36">
        <v>23</v>
      </c>
      <c r="I1386" s="36">
        <v>9.16</v>
      </c>
      <c r="J1386" s="36">
        <v>4.34</v>
      </c>
      <c r="K1386" s="36">
        <v>1017</v>
      </c>
      <c r="L1386" s="36">
        <v>0</v>
      </c>
      <c r="M1386" s="36">
        <v>0</v>
      </c>
      <c r="N1386" s="36">
        <v>1017</v>
      </c>
      <c r="O1386" s="36">
        <v>59</v>
      </c>
      <c r="P1386" s="36">
        <v>5.8</v>
      </c>
      <c r="Q1386" s="36">
        <v>233</v>
      </c>
      <c r="R1386" s="36">
        <v>233</v>
      </c>
      <c r="S1386" s="36">
        <v>0</v>
      </c>
      <c r="T1386" s="36">
        <v>0</v>
      </c>
      <c r="U1386" s="36">
        <v>100</v>
      </c>
      <c r="V1386" s="36">
        <v>94.2</v>
      </c>
      <c r="W1386" s="36">
        <v>233</v>
      </c>
      <c r="X1386" s="36">
        <v>1</v>
      </c>
      <c r="Y1386" s="36">
        <v>0.48</v>
      </c>
      <c r="Z1386" s="36">
        <v>137</v>
      </c>
      <c r="AA1386" s="36">
        <v>137</v>
      </c>
      <c r="AB1386" s="36">
        <v>100</v>
      </c>
      <c r="AC1386" s="36">
        <v>117</v>
      </c>
      <c r="AD1386" s="36">
        <v>114</v>
      </c>
      <c r="AE1386" s="36">
        <v>97.44</v>
      </c>
      <c r="AF1386" s="36">
        <v>2.57</v>
      </c>
      <c r="AG1386" s="36">
        <v>0.69444439999999996</v>
      </c>
      <c r="AH1386" s="36">
        <v>59.2</v>
      </c>
      <c r="AI1386" s="36">
        <v>27</v>
      </c>
      <c r="AJ1386" s="46">
        <f t="shared" ca="1" si="22"/>
        <v>1</v>
      </c>
      <c r="AK1386" s="47">
        <v>0.47619047619047622</v>
      </c>
      <c r="AL1386" s="48">
        <v>13.513999999999994</v>
      </c>
      <c r="AM1386" s="1">
        <v>0</v>
      </c>
      <c r="AN1386" s="1">
        <v>1</v>
      </c>
      <c r="AO1386" s="1">
        <v>2</v>
      </c>
      <c r="AP1386" s="1">
        <v>0</v>
      </c>
      <c r="AQ1386" s="1">
        <v>1</v>
      </c>
      <c r="AR1386" s="36">
        <v>0</v>
      </c>
      <c r="AS1386" s="36">
        <v>1</v>
      </c>
      <c r="AT1386" s="36">
        <v>0</v>
      </c>
      <c r="AU1386" s="36">
        <v>2</v>
      </c>
    </row>
    <row r="1387" spans="1:47">
      <c r="A1387" s="49">
        <v>41915.75</v>
      </c>
      <c r="B1387" s="36" t="s">
        <v>94</v>
      </c>
      <c r="C1387" s="36" t="s">
        <v>101</v>
      </c>
      <c r="D1387" s="36" t="s">
        <v>215</v>
      </c>
      <c r="E1387" s="36" t="s">
        <v>102</v>
      </c>
      <c r="F1387" s="36" t="s">
        <v>486</v>
      </c>
      <c r="G1387" s="36">
        <v>2</v>
      </c>
      <c r="H1387" s="36">
        <v>23</v>
      </c>
      <c r="I1387" s="36">
        <v>10.48</v>
      </c>
      <c r="J1387" s="36">
        <v>5.08</v>
      </c>
      <c r="K1387" s="36">
        <v>718</v>
      </c>
      <c r="L1387" s="36">
        <v>0</v>
      </c>
      <c r="M1387" s="36">
        <v>0</v>
      </c>
      <c r="N1387" s="36">
        <v>718</v>
      </c>
      <c r="O1387" s="36">
        <v>9</v>
      </c>
      <c r="P1387" s="36">
        <v>1.25</v>
      </c>
      <c r="Q1387" s="36">
        <v>278</v>
      </c>
      <c r="R1387" s="36">
        <v>275</v>
      </c>
      <c r="S1387" s="36">
        <v>0</v>
      </c>
      <c r="T1387" s="36">
        <v>0</v>
      </c>
      <c r="U1387" s="36">
        <v>98.92</v>
      </c>
      <c r="V1387" s="36">
        <v>97.68</v>
      </c>
      <c r="W1387" s="36">
        <v>275</v>
      </c>
      <c r="X1387" s="36">
        <v>5</v>
      </c>
      <c r="Y1387" s="36">
        <v>1.87</v>
      </c>
      <c r="Z1387" s="36">
        <v>185</v>
      </c>
      <c r="AA1387" s="36">
        <v>182</v>
      </c>
      <c r="AB1387" s="36">
        <v>98.38</v>
      </c>
      <c r="AC1387" s="36">
        <v>185</v>
      </c>
      <c r="AD1387" s="36">
        <v>174</v>
      </c>
      <c r="AE1387" s="36">
        <v>94.05</v>
      </c>
      <c r="AF1387" s="36">
        <v>2.68</v>
      </c>
      <c r="AG1387" s="36">
        <v>0.28333330000000001</v>
      </c>
      <c r="AH1387" s="36">
        <v>52.78</v>
      </c>
      <c r="AI1387" s="36">
        <v>10.56</v>
      </c>
      <c r="AJ1387" s="46">
        <f t="shared" ca="1" si="22"/>
        <v>1</v>
      </c>
      <c r="AK1387" s="47">
        <v>1.8726591760299627</v>
      </c>
      <c r="AL1387" s="48">
        <v>6.4495999999999807</v>
      </c>
      <c r="AM1387" s="1">
        <v>0</v>
      </c>
      <c r="AN1387" s="1">
        <v>0</v>
      </c>
      <c r="AO1387" s="1">
        <v>1</v>
      </c>
      <c r="AP1387" s="1">
        <v>1</v>
      </c>
      <c r="AQ1387" s="1">
        <v>0</v>
      </c>
      <c r="AR1387" s="36">
        <v>0</v>
      </c>
      <c r="AS1387" s="36">
        <v>1</v>
      </c>
      <c r="AT1387" s="36">
        <v>1</v>
      </c>
      <c r="AU1387" s="36">
        <v>3</v>
      </c>
    </row>
    <row r="1388" spans="1:47">
      <c r="A1388" s="49">
        <v>41915.75</v>
      </c>
      <c r="B1388" s="36" t="s">
        <v>94</v>
      </c>
      <c r="C1388" s="36" t="s">
        <v>101</v>
      </c>
      <c r="D1388" s="36" t="s">
        <v>215</v>
      </c>
      <c r="E1388" s="36" t="s">
        <v>102</v>
      </c>
      <c r="F1388" s="36" t="s">
        <v>468</v>
      </c>
      <c r="G1388" s="36">
        <v>2</v>
      </c>
      <c r="H1388" s="36">
        <v>23</v>
      </c>
      <c r="I1388" s="36">
        <v>10.57</v>
      </c>
      <c r="J1388" s="36">
        <v>5.84</v>
      </c>
      <c r="K1388" s="36">
        <v>391</v>
      </c>
      <c r="L1388" s="36">
        <v>0</v>
      </c>
      <c r="M1388" s="36">
        <v>0</v>
      </c>
      <c r="N1388" s="36">
        <v>391</v>
      </c>
      <c r="O1388" s="36">
        <v>10</v>
      </c>
      <c r="P1388" s="36">
        <v>2.56</v>
      </c>
      <c r="Q1388" s="36">
        <v>132</v>
      </c>
      <c r="R1388" s="36">
        <v>131</v>
      </c>
      <c r="S1388" s="36">
        <v>0</v>
      </c>
      <c r="T1388" s="36">
        <v>0</v>
      </c>
      <c r="U1388" s="36">
        <v>99.24</v>
      </c>
      <c r="V1388" s="36">
        <v>96.7</v>
      </c>
      <c r="W1388" s="36">
        <v>131</v>
      </c>
      <c r="X1388" s="36">
        <v>6</v>
      </c>
      <c r="Y1388" s="36">
        <v>4.4800000000000004</v>
      </c>
      <c r="Z1388" s="36">
        <v>112</v>
      </c>
      <c r="AA1388" s="36">
        <v>109</v>
      </c>
      <c r="AB1388" s="36">
        <v>97.32</v>
      </c>
      <c r="AC1388" s="36">
        <v>119</v>
      </c>
      <c r="AD1388" s="36">
        <v>112</v>
      </c>
      <c r="AE1388" s="36">
        <v>94.12</v>
      </c>
      <c r="AF1388" s="36">
        <v>1.59</v>
      </c>
      <c r="AG1388" s="36">
        <v>0.2888889</v>
      </c>
      <c r="AH1388" s="36">
        <v>27.29</v>
      </c>
      <c r="AI1388" s="36">
        <v>18.12</v>
      </c>
      <c r="AJ1388" s="46">
        <f t="shared" ca="1" si="22"/>
        <v>1</v>
      </c>
      <c r="AK1388" s="47">
        <v>4.4776119402985071</v>
      </c>
      <c r="AL1388" s="48">
        <v>4.3559999999999963</v>
      </c>
      <c r="AM1388" s="1">
        <v>0</v>
      </c>
      <c r="AN1388" s="1">
        <v>0</v>
      </c>
      <c r="AO1388" s="1">
        <v>1</v>
      </c>
      <c r="AP1388" s="1">
        <v>1</v>
      </c>
      <c r="AQ1388" s="1">
        <v>0</v>
      </c>
      <c r="AR1388" s="36">
        <v>1</v>
      </c>
      <c r="AS1388" s="36">
        <v>0</v>
      </c>
      <c r="AT1388" s="36">
        <v>2</v>
      </c>
      <c r="AU1388" s="36">
        <v>1</v>
      </c>
    </row>
    <row r="1389" spans="1:47">
      <c r="A1389" s="49">
        <v>41915.75</v>
      </c>
      <c r="B1389" s="36" t="s">
        <v>94</v>
      </c>
      <c r="C1389" s="36" t="s">
        <v>101</v>
      </c>
      <c r="D1389" s="36" t="s">
        <v>215</v>
      </c>
      <c r="E1389" s="36" t="s">
        <v>102</v>
      </c>
      <c r="F1389" s="36" t="s">
        <v>1718</v>
      </c>
      <c r="G1389" s="36">
        <v>2</v>
      </c>
      <c r="H1389" s="36">
        <v>23</v>
      </c>
      <c r="I1389" s="36">
        <v>9.68</v>
      </c>
      <c r="J1389" s="36">
        <v>5.08</v>
      </c>
      <c r="K1389" s="36">
        <v>492</v>
      </c>
      <c r="L1389" s="36">
        <v>0</v>
      </c>
      <c r="M1389" s="36">
        <v>0</v>
      </c>
      <c r="N1389" s="36">
        <v>492</v>
      </c>
      <c r="O1389" s="36">
        <v>1</v>
      </c>
      <c r="P1389" s="36">
        <v>0.2</v>
      </c>
      <c r="Q1389" s="36">
        <v>194</v>
      </c>
      <c r="R1389" s="36">
        <v>193</v>
      </c>
      <c r="S1389" s="36">
        <v>0</v>
      </c>
      <c r="T1389" s="36">
        <v>0</v>
      </c>
      <c r="U1389" s="36">
        <v>99.48</v>
      </c>
      <c r="V1389" s="36">
        <v>99.28</v>
      </c>
      <c r="W1389" s="36">
        <v>193</v>
      </c>
      <c r="X1389" s="36">
        <v>6</v>
      </c>
      <c r="Y1389" s="36">
        <v>3.28</v>
      </c>
      <c r="Z1389" s="36">
        <v>127</v>
      </c>
      <c r="AA1389" s="36">
        <v>126</v>
      </c>
      <c r="AB1389" s="36">
        <v>99.21</v>
      </c>
      <c r="AC1389" s="36">
        <v>122</v>
      </c>
      <c r="AD1389" s="36">
        <v>116</v>
      </c>
      <c r="AE1389" s="36">
        <v>95.08</v>
      </c>
      <c r="AF1389" s="36">
        <v>2.12</v>
      </c>
      <c r="AG1389" s="36">
        <v>0.13888890000000001</v>
      </c>
      <c r="AH1389" s="36">
        <v>41.74</v>
      </c>
      <c r="AI1389" s="36">
        <v>6.54</v>
      </c>
      <c r="AJ1389" s="46">
        <f t="shared" ca="1" si="22"/>
        <v>1</v>
      </c>
      <c r="AK1389" s="47">
        <v>3.278688524590164</v>
      </c>
      <c r="AL1389" s="48">
        <v>1.3967999999999978</v>
      </c>
      <c r="AM1389" s="1">
        <v>0</v>
      </c>
      <c r="AN1389" s="1">
        <v>0</v>
      </c>
      <c r="AO1389" s="1">
        <v>1</v>
      </c>
      <c r="AP1389" s="1">
        <v>0</v>
      </c>
      <c r="AQ1389" s="1">
        <v>0</v>
      </c>
      <c r="AR1389" s="36">
        <v>1</v>
      </c>
      <c r="AS1389" s="36">
        <v>0</v>
      </c>
      <c r="AT1389" s="36">
        <v>1</v>
      </c>
      <c r="AU1389" s="36">
        <v>0</v>
      </c>
    </row>
    <row r="1390" spans="1:47">
      <c r="A1390" s="49">
        <v>41915.791666666664</v>
      </c>
      <c r="B1390" s="36" t="s">
        <v>94</v>
      </c>
      <c r="C1390" s="36" t="s">
        <v>101</v>
      </c>
      <c r="D1390" s="36" t="s">
        <v>443</v>
      </c>
      <c r="E1390" s="36" t="s">
        <v>102</v>
      </c>
      <c r="F1390" s="36" t="s">
        <v>444</v>
      </c>
      <c r="G1390" s="36">
        <v>2</v>
      </c>
      <c r="H1390" s="36">
        <v>23</v>
      </c>
      <c r="I1390" s="36">
        <v>10.8</v>
      </c>
      <c r="J1390" s="36">
        <v>5.84</v>
      </c>
      <c r="K1390" s="36">
        <v>521</v>
      </c>
      <c r="L1390" s="36">
        <v>0</v>
      </c>
      <c r="M1390" s="36">
        <v>0</v>
      </c>
      <c r="N1390" s="36">
        <v>521</v>
      </c>
      <c r="O1390" s="36">
        <v>7</v>
      </c>
      <c r="P1390" s="36">
        <v>1.34</v>
      </c>
      <c r="Q1390" s="36">
        <v>217</v>
      </c>
      <c r="R1390" s="36">
        <v>213</v>
      </c>
      <c r="S1390" s="36">
        <v>0</v>
      </c>
      <c r="T1390" s="36">
        <v>0</v>
      </c>
      <c r="U1390" s="36">
        <v>98.16</v>
      </c>
      <c r="V1390" s="36">
        <v>96.84</v>
      </c>
      <c r="W1390" s="36">
        <v>213</v>
      </c>
      <c r="X1390" s="36">
        <v>16</v>
      </c>
      <c r="Y1390" s="36">
        <v>7.66</v>
      </c>
      <c r="Z1390" s="36">
        <v>19</v>
      </c>
      <c r="AA1390" s="36">
        <v>19</v>
      </c>
      <c r="AB1390" s="36">
        <v>100</v>
      </c>
      <c r="AC1390" s="36">
        <v>27</v>
      </c>
      <c r="AD1390" s="36">
        <v>15</v>
      </c>
      <c r="AE1390" s="36">
        <v>55.56</v>
      </c>
      <c r="AF1390" s="36">
        <v>2.41</v>
      </c>
      <c r="AG1390" s="36">
        <v>6.1111110000000003E-2</v>
      </c>
      <c r="AH1390" s="36">
        <v>41.18</v>
      </c>
      <c r="AI1390" s="36">
        <v>2.54</v>
      </c>
      <c r="AJ1390" s="46">
        <f t="shared" ca="1" si="22"/>
        <v>1</v>
      </c>
      <c r="AK1390" s="47">
        <v>7.6555023923444976</v>
      </c>
      <c r="AL1390" s="48">
        <v>6.8571999999999926</v>
      </c>
      <c r="AM1390" s="1">
        <v>1</v>
      </c>
      <c r="AN1390" s="1">
        <v>0</v>
      </c>
      <c r="AO1390" s="1">
        <v>3</v>
      </c>
      <c r="AP1390" s="1">
        <v>2</v>
      </c>
      <c r="AQ1390" s="1">
        <v>0</v>
      </c>
      <c r="AR1390" s="36">
        <v>1</v>
      </c>
      <c r="AS1390" s="36">
        <v>1</v>
      </c>
      <c r="AT1390" s="36">
        <v>4</v>
      </c>
      <c r="AU1390" s="36">
        <v>3</v>
      </c>
    </row>
    <row r="1391" spans="1:47">
      <c r="A1391" s="49">
        <v>41915.75</v>
      </c>
      <c r="B1391" s="36" t="s">
        <v>94</v>
      </c>
      <c r="C1391" s="36" t="s">
        <v>101</v>
      </c>
      <c r="D1391" s="36" t="s">
        <v>443</v>
      </c>
      <c r="E1391" s="36" t="s">
        <v>102</v>
      </c>
      <c r="F1391" s="36" t="s">
        <v>448</v>
      </c>
      <c r="G1391" s="36">
        <v>2</v>
      </c>
      <c r="H1391" s="36">
        <v>23</v>
      </c>
      <c r="I1391" s="36">
        <v>10.96</v>
      </c>
      <c r="J1391" s="36">
        <v>5.84</v>
      </c>
      <c r="K1391" s="36">
        <v>411</v>
      </c>
      <c r="L1391" s="36">
        <v>0</v>
      </c>
      <c r="M1391" s="36">
        <v>0</v>
      </c>
      <c r="N1391" s="36">
        <v>411</v>
      </c>
      <c r="O1391" s="36">
        <v>8</v>
      </c>
      <c r="P1391" s="36">
        <v>1.95</v>
      </c>
      <c r="Q1391" s="36">
        <v>158</v>
      </c>
      <c r="R1391" s="36">
        <v>156</v>
      </c>
      <c r="S1391" s="36">
        <v>0</v>
      </c>
      <c r="T1391" s="36">
        <v>0</v>
      </c>
      <c r="U1391" s="36">
        <v>98.73</v>
      </c>
      <c r="V1391" s="36">
        <v>96.8</v>
      </c>
      <c r="W1391" s="36">
        <v>156</v>
      </c>
      <c r="X1391" s="36">
        <v>7</v>
      </c>
      <c r="Y1391" s="36">
        <v>4.5199999999999996</v>
      </c>
      <c r="Z1391" s="36">
        <v>9</v>
      </c>
      <c r="AA1391" s="36">
        <v>9</v>
      </c>
      <c r="AB1391" s="36">
        <v>100</v>
      </c>
      <c r="AC1391" s="36">
        <v>8</v>
      </c>
      <c r="AD1391" s="36">
        <v>8</v>
      </c>
      <c r="AE1391" s="36">
        <v>100</v>
      </c>
      <c r="AF1391" s="36">
        <v>1.58</v>
      </c>
      <c r="AG1391" s="36">
        <v>2.2222220000000001E-2</v>
      </c>
      <c r="AH1391" s="36">
        <v>27.1</v>
      </c>
      <c r="AI1391" s="36">
        <v>1.4</v>
      </c>
      <c r="AJ1391" s="46">
        <f t="shared" ca="1" si="22"/>
        <v>1</v>
      </c>
      <c r="AK1391" s="47">
        <v>4.5161290322580641</v>
      </c>
      <c r="AL1391" s="48">
        <v>5.0560000000000045</v>
      </c>
      <c r="AM1391" s="1">
        <v>0</v>
      </c>
      <c r="AN1391" s="1">
        <v>0</v>
      </c>
      <c r="AO1391" s="1">
        <v>2</v>
      </c>
      <c r="AP1391" s="1">
        <v>2</v>
      </c>
      <c r="AQ1391" s="1">
        <v>3</v>
      </c>
      <c r="AR1391" s="36">
        <v>1</v>
      </c>
      <c r="AS1391" s="36">
        <v>1</v>
      </c>
      <c r="AT1391" s="36">
        <v>7</v>
      </c>
      <c r="AU1391" s="36">
        <v>6</v>
      </c>
    </row>
    <row r="1392" spans="1:47">
      <c r="A1392" s="50">
        <v>41915</v>
      </c>
      <c r="B1392" s="36" t="s">
        <v>103</v>
      </c>
      <c r="C1392" s="36" t="s">
        <v>98</v>
      </c>
      <c r="D1392" s="36" t="s">
        <v>414</v>
      </c>
      <c r="E1392" s="36" t="s">
        <v>127</v>
      </c>
      <c r="F1392" s="36" t="s">
        <v>415</v>
      </c>
      <c r="G1392" s="36">
        <v>4</v>
      </c>
      <c r="H1392" s="36">
        <v>56</v>
      </c>
      <c r="I1392" s="36">
        <v>23</v>
      </c>
      <c r="J1392" s="36">
        <v>16.63</v>
      </c>
      <c r="K1392" s="36">
        <v>1433</v>
      </c>
      <c r="L1392" s="36">
        <v>0</v>
      </c>
      <c r="M1392" s="36">
        <v>0</v>
      </c>
      <c r="N1392" s="36">
        <v>1433</v>
      </c>
      <c r="O1392" s="36">
        <v>2</v>
      </c>
      <c r="P1392" s="36">
        <v>0.14000000000000001</v>
      </c>
      <c r="Q1392" s="36">
        <v>377</v>
      </c>
      <c r="R1392" s="36">
        <v>362</v>
      </c>
      <c r="S1392" s="36">
        <v>0</v>
      </c>
      <c r="T1392" s="36">
        <v>0</v>
      </c>
      <c r="U1392" s="36">
        <v>96.02</v>
      </c>
      <c r="V1392" s="36">
        <v>95.89</v>
      </c>
      <c r="W1392" s="36">
        <v>362</v>
      </c>
      <c r="X1392" s="36">
        <v>2</v>
      </c>
      <c r="Y1392" s="36">
        <v>0.55000000000000004</v>
      </c>
      <c r="Z1392" s="36">
        <v>556</v>
      </c>
      <c r="AA1392" s="36">
        <v>550</v>
      </c>
      <c r="AB1392" s="36">
        <v>98.92</v>
      </c>
      <c r="AC1392" s="36">
        <v>453</v>
      </c>
      <c r="AD1392" s="36">
        <v>427</v>
      </c>
      <c r="AE1392" s="36">
        <v>94.26</v>
      </c>
      <c r="AF1392" s="36">
        <v>2.89</v>
      </c>
      <c r="AG1392" s="36">
        <v>0.11</v>
      </c>
      <c r="AH1392" s="36">
        <v>17.39</v>
      </c>
      <c r="AI1392" s="36">
        <v>3.84</v>
      </c>
      <c r="AJ1392" s="46">
        <f t="shared" ca="1" si="22"/>
        <v>1</v>
      </c>
      <c r="AK1392" s="47">
        <v>0.83682008368200833</v>
      </c>
      <c r="AL1392" s="48">
        <v>15.494699999999998</v>
      </c>
      <c r="AM1392" s="1">
        <v>0</v>
      </c>
      <c r="AN1392" s="1">
        <v>0</v>
      </c>
      <c r="AO1392" s="1">
        <v>1</v>
      </c>
      <c r="AP1392" s="1">
        <v>0</v>
      </c>
      <c r="AQ1392" s="1">
        <v>0</v>
      </c>
      <c r="AR1392" s="36">
        <v>0</v>
      </c>
      <c r="AS1392" s="36">
        <v>1</v>
      </c>
      <c r="AT1392" s="36">
        <v>0</v>
      </c>
      <c r="AU1392" s="36">
        <v>6</v>
      </c>
    </row>
    <row r="1393" spans="1:47">
      <c r="A1393" s="50">
        <v>41915</v>
      </c>
      <c r="B1393" s="36" t="s">
        <v>103</v>
      </c>
      <c r="C1393" s="36" t="s">
        <v>98</v>
      </c>
      <c r="D1393" s="36" t="s">
        <v>419</v>
      </c>
      <c r="E1393" s="36" t="s">
        <v>127</v>
      </c>
      <c r="F1393" s="36" t="s">
        <v>420</v>
      </c>
      <c r="G1393" s="36">
        <v>4</v>
      </c>
      <c r="H1393" s="36">
        <v>56</v>
      </c>
      <c r="I1393" s="36">
        <v>23</v>
      </c>
      <c r="J1393" s="36">
        <v>16.63</v>
      </c>
      <c r="K1393" s="36">
        <v>5651</v>
      </c>
      <c r="L1393" s="36">
        <v>77</v>
      </c>
      <c r="M1393" s="36">
        <v>1.36</v>
      </c>
      <c r="N1393" s="36">
        <v>5574</v>
      </c>
      <c r="O1393" s="36">
        <v>17</v>
      </c>
      <c r="P1393" s="36">
        <v>0.3</v>
      </c>
      <c r="Q1393" s="36">
        <v>2081</v>
      </c>
      <c r="R1393" s="36">
        <v>2010</v>
      </c>
      <c r="S1393" s="36">
        <v>0</v>
      </c>
      <c r="T1393" s="36">
        <v>0</v>
      </c>
      <c r="U1393" s="36">
        <v>96.59</v>
      </c>
      <c r="V1393" s="36">
        <v>96.29</v>
      </c>
      <c r="W1393" s="36">
        <v>2010</v>
      </c>
      <c r="X1393" s="36">
        <v>7</v>
      </c>
      <c r="Y1393" s="36">
        <v>0.35</v>
      </c>
      <c r="Z1393" s="36">
        <v>3489</v>
      </c>
      <c r="AA1393" s="36">
        <v>3424</v>
      </c>
      <c r="AB1393" s="36">
        <v>98.14</v>
      </c>
      <c r="AC1393" s="36">
        <v>2417</v>
      </c>
      <c r="AD1393" s="36">
        <v>2205</v>
      </c>
      <c r="AE1393" s="36">
        <v>91.23</v>
      </c>
      <c r="AF1393" s="36">
        <v>11.28</v>
      </c>
      <c r="AG1393" s="36">
        <v>11.22</v>
      </c>
      <c r="AH1393" s="36">
        <v>67.819999999999993</v>
      </c>
      <c r="AI1393" s="36">
        <v>99.52</v>
      </c>
      <c r="AJ1393" s="46">
        <f t="shared" ca="1" si="22"/>
        <v>1</v>
      </c>
      <c r="AK1393" s="47">
        <v>0.88495575221238942</v>
      </c>
      <c r="AL1393" s="48">
        <v>77.20509999999986</v>
      </c>
      <c r="AM1393" s="1">
        <v>0</v>
      </c>
      <c r="AN1393" s="1">
        <v>0</v>
      </c>
      <c r="AO1393" s="1">
        <v>1</v>
      </c>
      <c r="AP1393" s="1">
        <v>0</v>
      </c>
      <c r="AQ1393" s="1">
        <v>0</v>
      </c>
      <c r="AR1393" s="36">
        <v>0</v>
      </c>
      <c r="AS1393" s="36">
        <v>1</v>
      </c>
      <c r="AT1393" s="36">
        <v>2</v>
      </c>
      <c r="AU1393" s="36">
        <v>6</v>
      </c>
    </row>
    <row r="1394" spans="1:47">
      <c r="A1394" s="50">
        <v>41915</v>
      </c>
      <c r="B1394" s="36" t="s">
        <v>103</v>
      </c>
      <c r="C1394" s="36" t="s">
        <v>98</v>
      </c>
      <c r="D1394" s="36" t="s">
        <v>416</v>
      </c>
      <c r="E1394" s="36" t="s">
        <v>127</v>
      </c>
      <c r="F1394" s="36" t="s">
        <v>579</v>
      </c>
      <c r="G1394" s="36">
        <v>2</v>
      </c>
      <c r="H1394" s="36">
        <v>24</v>
      </c>
      <c r="I1394" s="36">
        <v>11</v>
      </c>
      <c r="J1394" s="36">
        <v>6.6150000000000002</v>
      </c>
      <c r="K1394" s="36">
        <v>2590</v>
      </c>
      <c r="L1394" s="36">
        <v>40</v>
      </c>
      <c r="M1394" s="36">
        <v>1.54</v>
      </c>
      <c r="N1394" s="36">
        <v>2550</v>
      </c>
      <c r="O1394" s="36">
        <v>6</v>
      </c>
      <c r="P1394" s="36">
        <v>0.24</v>
      </c>
      <c r="Q1394" s="36">
        <v>943</v>
      </c>
      <c r="R1394" s="36">
        <v>902</v>
      </c>
      <c r="S1394" s="36">
        <v>4</v>
      </c>
      <c r="T1394" s="36">
        <v>0.42</v>
      </c>
      <c r="U1394" s="36">
        <v>95.65</v>
      </c>
      <c r="V1394" s="36">
        <v>95.43</v>
      </c>
      <c r="W1394" s="36">
        <v>902</v>
      </c>
      <c r="X1394" s="36">
        <v>16</v>
      </c>
      <c r="Y1394" s="36">
        <v>1.77</v>
      </c>
      <c r="Z1394" s="36">
        <v>1508</v>
      </c>
      <c r="AA1394" s="36">
        <v>1459</v>
      </c>
      <c r="AB1394" s="36">
        <v>96.75</v>
      </c>
      <c r="AC1394" s="36">
        <v>1105</v>
      </c>
      <c r="AD1394" s="36">
        <v>1022</v>
      </c>
      <c r="AE1394" s="36">
        <v>92.49</v>
      </c>
      <c r="AF1394" s="36">
        <v>5.42</v>
      </c>
      <c r="AG1394" s="36">
        <v>5.36</v>
      </c>
      <c r="AH1394" s="36">
        <v>82</v>
      </c>
      <c r="AI1394" s="36">
        <v>98.75</v>
      </c>
      <c r="AJ1394" s="46">
        <f t="shared" ca="1" si="22"/>
        <v>1</v>
      </c>
      <c r="AK1394" s="47">
        <v>3.4408602150537635</v>
      </c>
      <c r="AL1394" s="48">
        <v>43.095099999999938</v>
      </c>
      <c r="AM1394" s="1">
        <v>0</v>
      </c>
      <c r="AN1394" s="1">
        <v>0</v>
      </c>
      <c r="AO1394" s="1">
        <v>2</v>
      </c>
      <c r="AP1394" s="1">
        <v>0</v>
      </c>
      <c r="AQ1394" s="1">
        <v>0</v>
      </c>
      <c r="AR1394" s="36">
        <v>1</v>
      </c>
      <c r="AS1394" s="36">
        <v>1</v>
      </c>
      <c r="AT1394" s="36">
        <v>1</v>
      </c>
      <c r="AU1394" s="36">
        <v>6</v>
      </c>
    </row>
    <row r="1395" spans="1:47">
      <c r="A1395" s="50">
        <v>41915</v>
      </c>
      <c r="B1395" s="36" t="s">
        <v>103</v>
      </c>
      <c r="C1395" s="36" t="s">
        <v>98</v>
      </c>
      <c r="D1395" s="36" t="s">
        <v>1230</v>
      </c>
      <c r="E1395" s="36" t="s">
        <v>127</v>
      </c>
      <c r="F1395" s="36" t="s">
        <v>1231</v>
      </c>
      <c r="G1395" s="36">
        <v>4</v>
      </c>
      <c r="H1395" s="36">
        <v>56</v>
      </c>
      <c r="I1395" s="36">
        <v>23</v>
      </c>
      <c r="J1395" s="36">
        <v>16.63</v>
      </c>
      <c r="K1395" s="36">
        <v>6999</v>
      </c>
      <c r="L1395" s="36">
        <v>0</v>
      </c>
      <c r="M1395" s="36">
        <v>0</v>
      </c>
      <c r="N1395" s="36">
        <v>6999</v>
      </c>
      <c r="O1395" s="36">
        <v>1</v>
      </c>
      <c r="P1395" s="36">
        <v>0.01</v>
      </c>
      <c r="Q1395" s="36">
        <v>3509</v>
      </c>
      <c r="R1395" s="36">
        <v>3407</v>
      </c>
      <c r="S1395" s="36">
        <v>79</v>
      </c>
      <c r="T1395" s="36">
        <v>2.25</v>
      </c>
      <c r="U1395" s="36">
        <v>97.09</v>
      </c>
      <c r="V1395" s="36">
        <v>97.08</v>
      </c>
      <c r="W1395" s="36">
        <v>3407</v>
      </c>
      <c r="X1395" s="36">
        <v>6</v>
      </c>
      <c r="Y1395" s="36">
        <v>0.18</v>
      </c>
      <c r="Z1395" s="36">
        <v>1267</v>
      </c>
      <c r="AA1395" s="36">
        <v>1266</v>
      </c>
      <c r="AB1395" s="36">
        <v>99.92</v>
      </c>
      <c r="AC1395" s="36">
        <v>909</v>
      </c>
      <c r="AD1395" s="36">
        <v>908</v>
      </c>
      <c r="AE1395" s="36">
        <v>99.89</v>
      </c>
      <c r="AF1395" s="36">
        <v>44.17</v>
      </c>
      <c r="AG1395" s="36">
        <v>44</v>
      </c>
      <c r="AH1395" s="36">
        <v>265.63</v>
      </c>
      <c r="AI1395" s="36">
        <v>99.61</v>
      </c>
      <c r="AJ1395" s="46">
        <f t="shared" ca="1" si="22"/>
        <v>1</v>
      </c>
      <c r="AK1395" s="47">
        <v>0.19678583142013775</v>
      </c>
      <c r="AL1395" s="48">
        <v>102.46280000000006</v>
      </c>
      <c r="AM1395" s="1">
        <v>0</v>
      </c>
      <c r="AN1395" s="1">
        <v>0</v>
      </c>
      <c r="AO1395" s="1">
        <v>1</v>
      </c>
      <c r="AP1395" s="1">
        <v>0</v>
      </c>
      <c r="AQ1395" s="1">
        <v>0</v>
      </c>
      <c r="AR1395" s="36">
        <v>0</v>
      </c>
      <c r="AS1395" s="36">
        <v>1</v>
      </c>
      <c r="AT1395" s="36">
        <v>0</v>
      </c>
      <c r="AU1395" s="36">
        <v>3</v>
      </c>
    </row>
    <row r="1396" spans="1:47">
      <c r="A1396" s="50">
        <v>41915</v>
      </c>
      <c r="B1396" s="36" t="s">
        <v>103</v>
      </c>
      <c r="C1396" s="36" t="s">
        <v>98</v>
      </c>
      <c r="D1396" s="36" t="s">
        <v>1719</v>
      </c>
      <c r="E1396" s="36" t="s">
        <v>127</v>
      </c>
      <c r="F1396" s="36" t="s">
        <v>1720</v>
      </c>
      <c r="G1396" s="36">
        <v>2</v>
      </c>
      <c r="H1396" s="36">
        <v>24</v>
      </c>
      <c r="I1396" s="36">
        <v>11</v>
      </c>
      <c r="J1396" s="36">
        <v>6.6150000000000002</v>
      </c>
      <c r="K1396" s="36">
        <v>783</v>
      </c>
      <c r="L1396" s="36">
        <v>0</v>
      </c>
      <c r="M1396" s="36">
        <v>0</v>
      </c>
      <c r="N1396" s="36">
        <v>783</v>
      </c>
      <c r="O1396" s="36">
        <v>0</v>
      </c>
      <c r="P1396" s="36">
        <v>0</v>
      </c>
      <c r="Q1396" s="36">
        <v>289</v>
      </c>
      <c r="R1396" s="36">
        <v>289</v>
      </c>
      <c r="S1396" s="36">
        <v>0</v>
      </c>
      <c r="T1396" s="36">
        <v>0</v>
      </c>
      <c r="U1396" s="36">
        <v>100</v>
      </c>
      <c r="V1396" s="36">
        <v>100</v>
      </c>
      <c r="W1396" s="36">
        <v>289</v>
      </c>
      <c r="X1396" s="36">
        <v>6</v>
      </c>
      <c r="Y1396" s="36">
        <v>2.08</v>
      </c>
      <c r="Z1396" s="36">
        <v>131</v>
      </c>
      <c r="AA1396" s="36">
        <v>131</v>
      </c>
      <c r="AB1396" s="36">
        <v>100</v>
      </c>
      <c r="AC1396" s="36">
        <v>137</v>
      </c>
      <c r="AD1396" s="36">
        <v>134</v>
      </c>
      <c r="AE1396" s="36">
        <v>97.81</v>
      </c>
      <c r="AF1396" s="36">
        <v>4.7699999999999996</v>
      </c>
      <c r="AG1396" s="36">
        <v>0.75</v>
      </c>
      <c r="AH1396" s="36">
        <v>72.14</v>
      </c>
      <c r="AI1396" s="36">
        <v>15.72</v>
      </c>
      <c r="AJ1396" s="46">
        <f t="shared" ca="1" si="22"/>
        <v>1</v>
      </c>
      <c r="AK1396" s="47">
        <v>2.054794520547945</v>
      </c>
      <c r="AL1396" s="48">
        <v>0</v>
      </c>
      <c r="AM1396" s="1">
        <v>0</v>
      </c>
      <c r="AN1396" s="1">
        <v>0</v>
      </c>
      <c r="AO1396" s="1">
        <v>1</v>
      </c>
      <c r="AP1396" s="1">
        <v>0</v>
      </c>
      <c r="AQ1396" s="1">
        <v>0</v>
      </c>
      <c r="AR1396" s="36">
        <v>1</v>
      </c>
      <c r="AS1396" s="36">
        <v>0</v>
      </c>
      <c r="AT1396" s="36">
        <v>1</v>
      </c>
      <c r="AU1396" s="36">
        <v>0</v>
      </c>
    </row>
    <row r="1397" spans="1:47">
      <c r="A1397" s="50">
        <v>41915</v>
      </c>
      <c r="B1397" s="36" t="s">
        <v>103</v>
      </c>
      <c r="C1397" s="36" t="s">
        <v>98</v>
      </c>
      <c r="D1397" s="36" t="s">
        <v>1487</v>
      </c>
      <c r="E1397" s="36" t="s">
        <v>127</v>
      </c>
      <c r="F1397" s="36" t="s">
        <v>1488</v>
      </c>
      <c r="G1397" s="36">
        <v>2</v>
      </c>
      <c r="H1397" s="36">
        <v>24</v>
      </c>
      <c r="I1397" s="36">
        <v>11</v>
      </c>
      <c r="J1397" s="36">
        <v>6.6150000000000002</v>
      </c>
      <c r="K1397" s="36">
        <v>2080</v>
      </c>
      <c r="L1397" s="36">
        <v>0</v>
      </c>
      <c r="M1397" s="36">
        <v>0</v>
      </c>
      <c r="N1397" s="36">
        <v>2065</v>
      </c>
      <c r="O1397" s="36">
        <v>0</v>
      </c>
      <c r="P1397" s="36">
        <v>0</v>
      </c>
      <c r="Q1397" s="36">
        <v>846</v>
      </c>
      <c r="R1397" s="36">
        <v>826</v>
      </c>
      <c r="S1397" s="36">
        <v>0</v>
      </c>
      <c r="T1397" s="36">
        <v>0</v>
      </c>
      <c r="U1397" s="36">
        <v>97.64</v>
      </c>
      <c r="V1397" s="36">
        <v>97.64</v>
      </c>
      <c r="W1397" s="36">
        <v>826</v>
      </c>
      <c r="X1397" s="36">
        <v>3</v>
      </c>
      <c r="Y1397" s="36">
        <v>0.36</v>
      </c>
      <c r="Z1397" s="36">
        <v>358</v>
      </c>
      <c r="AA1397" s="36">
        <v>355</v>
      </c>
      <c r="AB1397" s="36">
        <v>99.16</v>
      </c>
      <c r="AC1397" s="36">
        <v>373</v>
      </c>
      <c r="AD1397" s="36">
        <v>369</v>
      </c>
      <c r="AE1397" s="36">
        <v>98.93</v>
      </c>
      <c r="AF1397" s="36">
        <v>9.27</v>
      </c>
      <c r="AG1397" s="36">
        <v>8.82</v>
      </c>
      <c r="AH1397" s="36">
        <v>140.19999999999999</v>
      </c>
      <c r="AI1397" s="36">
        <v>95.09</v>
      </c>
      <c r="AJ1397" s="46">
        <f t="shared" ca="1" si="22"/>
        <v>1</v>
      </c>
      <c r="AK1397" s="47">
        <v>0.35714285714285715</v>
      </c>
      <c r="AL1397" s="48">
        <v>19.965599999999995</v>
      </c>
      <c r="AM1397" s="1">
        <v>0</v>
      </c>
      <c r="AN1397" s="1">
        <v>0</v>
      </c>
      <c r="AO1397" s="1">
        <v>1</v>
      </c>
      <c r="AP1397" s="1">
        <v>0</v>
      </c>
      <c r="AQ1397" s="1">
        <v>0</v>
      </c>
      <c r="AR1397" s="36">
        <v>0</v>
      </c>
      <c r="AS1397" s="36">
        <v>1</v>
      </c>
      <c r="AT1397" s="36">
        <v>0</v>
      </c>
      <c r="AU1397" s="36">
        <v>2</v>
      </c>
    </row>
    <row r="1398" spans="1:47">
      <c r="A1398" s="50">
        <v>41915</v>
      </c>
      <c r="B1398" s="36" t="s">
        <v>103</v>
      </c>
      <c r="C1398" s="36" t="s">
        <v>98</v>
      </c>
      <c r="D1398" s="36" t="s">
        <v>1721</v>
      </c>
      <c r="E1398" s="36" t="s">
        <v>127</v>
      </c>
      <c r="F1398" s="36" t="s">
        <v>1722</v>
      </c>
      <c r="G1398" s="36">
        <v>2</v>
      </c>
      <c r="H1398" s="36">
        <v>24</v>
      </c>
      <c r="I1398" s="36">
        <v>11</v>
      </c>
      <c r="J1398" s="36">
        <v>6.6150000000000002</v>
      </c>
      <c r="K1398" s="36">
        <v>2022</v>
      </c>
      <c r="L1398" s="36">
        <v>0</v>
      </c>
      <c r="M1398" s="36">
        <v>0</v>
      </c>
      <c r="N1398" s="36">
        <v>2022</v>
      </c>
      <c r="O1398" s="36">
        <v>0</v>
      </c>
      <c r="P1398" s="36">
        <v>0</v>
      </c>
      <c r="Q1398" s="36">
        <v>623</v>
      </c>
      <c r="R1398" s="36">
        <v>622</v>
      </c>
      <c r="S1398" s="36">
        <v>0</v>
      </c>
      <c r="T1398" s="36">
        <v>0</v>
      </c>
      <c r="U1398" s="36">
        <v>99.84</v>
      </c>
      <c r="V1398" s="36">
        <v>99.84</v>
      </c>
      <c r="W1398" s="36">
        <v>622</v>
      </c>
      <c r="X1398" s="36">
        <v>17</v>
      </c>
      <c r="Y1398" s="36">
        <v>2.73</v>
      </c>
      <c r="Z1398" s="36">
        <v>246</v>
      </c>
      <c r="AA1398" s="36">
        <v>242</v>
      </c>
      <c r="AB1398" s="36">
        <v>98.37</v>
      </c>
      <c r="AC1398" s="36">
        <v>288</v>
      </c>
      <c r="AD1398" s="36">
        <v>279</v>
      </c>
      <c r="AE1398" s="36">
        <v>96.88</v>
      </c>
      <c r="AF1398" s="36">
        <v>9.5500000000000007</v>
      </c>
      <c r="AG1398" s="36">
        <v>9.08</v>
      </c>
      <c r="AH1398" s="36">
        <v>144.37</v>
      </c>
      <c r="AI1398" s="36">
        <v>95.09</v>
      </c>
      <c r="AJ1398" s="46">
        <f t="shared" ca="1" si="22"/>
        <v>1</v>
      </c>
      <c r="AK1398" s="47">
        <v>2.5796661608497722</v>
      </c>
      <c r="AL1398" s="48">
        <v>0.9967999999999787</v>
      </c>
      <c r="AM1398" s="1">
        <v>0</v>
      </c>
      <c r="AN1398" s="1">
        <v>0</v>
      </c>
      <c r="AO1398" s="1">
        <v>1</v>
      </c>
      <c r="AP1398" s="1">
        <v>0</v>
      </c>
      <c r="AQ1398" s="1">
        <v>0</v>
      </c>
      <c r="AR1398" s="36">
        <v>1</v>
      </c>
      <c r="AS1398" s="36">
        <v>0</v>
      </c>
      <c r="AT1398" s="36">
        <v>1</v>
      </c>
      <c r="AU1398" s="36">
        <v>0</v>
      </c>
    </row>
    <row r="1399" spans="1:47">
      <c r="A1399" s="50">
        <v>41915</v>
      </c>
      <c r="B1399" s="36" t="s">
        <v>103</v>
      </c>
      <c r="C1399" s="36" t="s">
        <v>98</v>
      </c>
      <c r="D1399" s="36" t="s">
        <v>126</v>
      </c>
      <c r="E1399" s="36" t="s">
        <v>127</v>
      </c>
      <c r="F1399" s="36" t="s">
        <v>20</v>
      </c>
      <c r="G1399" s="36">
        <v>4</v>
      </c>
      <c r="H1399" s="36">
        <v>64</v>
      </c>
      <c r="I1399" s="36">
        <v>22</v>
      </c>
      <c r="J1399" s="36">
        <v>15.76</v>
      </c>
      <c r="K1399" s="36">
        <v>3638</v>
      </c>
      <c r="L1399" s="36">
        <v>0</v>
      </c>
      <c r="M1399" s="36">
        <v>0</v>
      </c>
      <c r="N1399" s="36">
        <v>3547</v>
      </c>
      <c r="O1399" s="36">
        <v>10</v>
      </c>
      <c r="P1399" s="36">
        <v>0.28000000000000003</v>
      </c>
      <c r="Q1399" s="36">
        <v>1443</v>
      </c>
      <c r="R1399" s="36">
        <v>1297</v>
      </c>
      <c r="S1399" s="36">
        <v>0</v>
      </c>
      <c r="T1399" s="36">
        <v>0</v>
      </c>
      <c r="U1399" s="36">
        <v>89.88</v>
      </c>
      <c r="V1399" s="36">
        <v>89.63</v>
      </c>
      <c r="W1399" s="36">
        <v>1297</v>
      </c>
      <c r="X1399" s="36">
        <v>8</v>
      </c>
      <c r="Y1399" s="36">
        <v>0.62</v>
      </c>
      <c r="Z1399" s="36">
        <v>349</v>
      </c>
      <c r="AA1399" s="36">
        <v>325</v>
      </c>
      <c r="AB1399" s="36">
        <v>93.12</v>
      </c>
      <c r="AC1399" s="36">
        <v>373</v>
      </c>
      <c r="AD1399" s="36">
        <v>358</v>
      </c>
      <c r="AE1399" s="36">
        <v>95.98</v>
      </c>
      <c r="AF1399" s="36">
        <v>19.420000000000002</v>
      </c>
      <c r="AG1399" s="36">
        <v>19.12</v>
      </c>
      <c r="AH1399" s="36">
        <v>123.25</v>
      </c>
      <c r="AI1399" s="36">
        <v>98.42</v>
      </c>
      <c r="AJ1399" s="46">
        <f t="shared" ca="1" si="22"/>
        <v>1</v>
      </c>
      <c r="AK1399" s="47">
        <v>0.60150375939849632</v>
      </c>
      <c r="AL1399" s="48">
        <v>149.63910000000007</v>
      </c>
      <c r="AM1399" s="1">
        <v>0</v>
      </c>
      <c r="AN1399" s="1">
        <v>1</v>
      </c>
      <c r="AO1399" s="1">
        <v>2</v>
      </c>
      <c r="AP1399" s="1">
        <v>1</v>
      </c>
      <c r="AQ1399" s="1">
        <v>5</v>
      </c>
      <c r="AR1399" s="36">
        <v>0</v>
      </c>
      <c r="AS1399" s="36">
        <v>1</v>
      </c>
      <c r="AT1399" s="36">
        <v>4</v>
      </c>
      <c r="AU1399" s="36">
        <v>6</v>
      </c>
    </row>
    <row r="1400" spans="1:47">
      <c r="A1400" s="50">
        <v>41915</v>
      </c>
      <c r="B1400" s="36" t="s">
        <v>103</v>
      </c>
      <c r="C1400" s="36" t="s">
        <v>98</v>
      </c>
      <c r="D1400" s="36" t="s">
        <v>195</v>
      </c>
      <c r="E1400" s="36" t="s">
        <v>127</v>
      </c>
      <c r="F1400" s="36" t="s">
        <v>209</v>
      </c>
      <c r="G1400" s="36">
        <v>2</v>
      </c>
      <c r="H1400" s="36">
        <v>24</v>
      </c>
      <c r="I1400" s="36">
        <v>11</v>
      </c>
      <c r="J1400" s="36">
        <v>6.6150000000000002</v>
      </c>
      <c r="K1400" s="36">
        <v>1259</v>
      </c>
      <c r="L1400" s="36">
        <v>6</v>
      </c>
      <c r="M1400" s="36">
        <v>0.48</v>
      </c>
      <c r="N1400" s="36">
        <v>1199</v>
      </c>
      <c r="O1400" s="36">
        <v>4</v>
      </c>
      <c r="P1400" s="36">
        <v>0.33</v>
      </c>
      <c r="Q1400" s="36">
        <v>442</v>
      </c>
      <c r="R1400" s="36">
        <v>363</v>
      </c>
      <c r="S1400" s="36">
        <v>0</v>
      </c>
      <c r="T1400" s="36">
        <v>0</v>
      </c>
      <c r="U1400" s="36">
        <v>82.13</v>
      </c>
      <c r="V1400" s="36">
        <v>81.849999999999994</v>
      </c>
      <c r="W1400" s="36">
        <v>363</v>
      </c>
      <c r="X1400" s="36">
        <v>13</v>
      </c>
      <c r="Y1400" s="36">
        <v>3.58</v>
      </c>
      <c r="Z1400" s="36">
        <v>285</v>
      </c>
      <c r="AA1400" s="36">
        <v>252</v>
      </c>
      <c r="AB1400" s="36">
        <v>88.42</v>
      </c>
      <c r="AC1400" s="36">
        <v>281</v>
      </c>
      <c r="AD1400" s="36">
        <v>262</v>
      </c>
      <c r="AE1400" s="36">
        <v>93.24</v>
      </c>
      <c r="AF1400" s="36">
        <v>5.4</v>
      </c>
      <c r="AG1400" s="36">
        <v>4.7699999999999996</v>
      </c>
      <c r="AH1400" s="36">
        <v>81.63</v>
      </c>
      <c r="AI1400" s="36">
        <v>88.37</v>
      </c>
      <c r="AJ1400" s="46">
        <f t="shared" ca="1" si="22"/>
        <v>1</v>
      </c>
      <c r="AK1400" s="47">
        <v>3.4852546916890081</v>
      </c>
      <c r="AL1400" s="48">
        <v>80.223000000000027</v>
      </c>
      <c r="AM1400" s="1">
        <v>0</v>
      </c>
      <c r="AN1400" s="1">
        <v>1</v>
      </c>
      <c r="AO1400" s="1">
        <v>3</v>
      </c>
      <c r="AP1400" s="1">
        <v>2</v>
      </c>
      <c r="AQ1400" s="1">
        <v>7</v>
      </c>
      <c r="AR1400" s="36">
        <v>1</v>
      </c>
      <c r="AS1400" s="36">
        <v>1</v>
      </c>
      <c r="AT1400" s="36">
        <v>7</v>
      </c>
      <c r="AU1400" s="36">
        <v>7</v>
      </c>
    </row>
    <row r="1401" spans="1:47">
      <c r="A1401" s="50">
        <v>41915</v>
      </c>
      <c r="B1401" s="36" t="s">
        <v>103</v>
      </c>
      <c r="C1401" s="36" t="s">
        <v>104</v>
      </c>
      <c r="D1401" s="36" t="s">
        <v>493</v>
      </c>
      <c r="E1401" s="36" t="s">
        <v>225</v>
      </c>
      <c r="F1401" s="36" t="s">
        <v>494</v>
      </c>
      <c r="G1401" s="36">
        <v>4</v>
      </c>
      <c r="H1401" s="36">
        <v>56</v>
      </c>
      <c r="I1401" s="36">
        <v>23</v>
      </c>
      <c r="J1401" s="36">
        <v>16.63</v>
      </c>
      <c r="K1401" s="36">
        <v>1753</v>
      </c>
      <c r="L1401" s="36">
        <v>0</v>
      </c>
      <c r="M1401" s="36">
        <v>0</v>
      </c>
      <c r="N1401" s="36">
        <v>1753</v>
      </c>
      <c r="O1401" s="36">
        <v>0</v>
      </c>
      <c r="P1401" s="36">
        <v>0</v>
      </c>
      <c r="Q1401" s="36">
        <v>755</v>
      </c>
      <c r="R1401" s="36">
        <v>728</v>
      </c>
      <c r="S1401" s="36">
        <v>0</v>
      </c>
      <c r="T1401" s="36">
        <v>0</v>
      </c>
      <c r="U1401" s="36">
        <v>96.42</v>
      </c>
      <c r="V1401" s="36">
        <v>96.42</v>
      </c>
      <c r="W1401" s="36">
        <v>728</v>
      </c>
      <c r="X1401" s="36">
        <v>10</v>
      </c>
      <c r="Y1401" s="36">
        <v>1.37</v>
      </c>
      <c r="Z1401" s="36">
        <v>637</v>
      </c>
      <c r="AA1401" s="36">
        <v>614</v>
      </c>
      <c r="AB1401" s="36">
        <v>96.39</v>
      </c>
      <c r="AC1401" s="36">
        <v>288</v>
      </c>
      <c r="AD1401" s="36">
        <v>273</v>
      </c>
      <c r="AE1401" s="36">
        <v>94.79</v>
      </c>
      <c r="AF1401" s="36">
        <v>4.8600000000000003</v>
      </c>
      <c r="AG1401" s="36">
        <v>4.32</v>
      </c>
      <c r="AH1401" s="36">
        <v>29.21</v>
      </c>
      <c r="AI1401" s="36">
        <v>88.98</v>
      </c>
      <c r="AJ1401" s="46">
        <f t="shared" ca="1" si="22"/>
        <v>1</v>
      </c>
      <c r="AK1401" s="47">
        <v>2.5839793281653747</v>
      </c>
      <c r="AL1401" s="48">
        <v>27.028999999999986</v>
      </c>
      <c r="AM1401" s="1">
        <v>0</v>
      </c>
      <c r="AN1401" s="1">
        <v>0</v>
      </c>
      <c r="AO1401" s="1">
        <v>2</v>
      </c>
      <c r="AP1401" s="1">
        <v>0</v>
      </c>
      <c r="AQ1401" s="1">
        <v>0</v>
      </c>
      <c r="AR1401" s="36">
        <v>1</v>
      </c>
      <c r="AS1401" s="36">
        <v>1</v>
      </c>
      <c r="AT1401" s="36">
        <v>1</v>
      </c>
      <c r="AU1401" s="36">
        <v>5</v>
      </c>
    </row>
    <row r="1402" spans="1:47">
      <c r="A1402" s="50">
        <v>41915</v>
      </c>
      <c r="B1402" s="36" t="s">
        <v>103</v>
      </c>
      <c r="C1402" s="36" t="s">
        <v>104</v>
      </c>
      <c r="D1402" s="36" t="s">
        <v>1723</v>
      </c>
      <c r="E1402" s="36" t="s">
        <v>221</v>
      </c>
      <c r="F1402" s="36" t="s">
        <v>1724</v>
      </c>
      <c r="G1402" s="36">
        <v>2</v>
      </c>
      <c r="H1402" s="36">
        <v>24</v>
      </c>
      <c r="I1402" s="36">
        <v>11</v>
      </c>
      <c r="J1402" s="36">
        <v>6.6150000000000002</v>
      </c>
      <c r="K1402" s="36">
        <v>3118</v>
      </c>
      <c r="L1402" s="36">
        <v>0</v>
      </c>
      <c r="M1402" s="36">
        <v>0</v>
      </c>
      <c r="N1402" s="36">
        <v>3118</v>
      </c>
      <c r="O1402" s="36">
        <v>2</v>
      </c>
      <c r="P1402" s="36">
        <v>0.06</v>
      </c>
      <c r="Q1402" s="36">
        <v>909</v>
      </c>
      <c r="R1402" s="36">
        <v>891</v>
      </c>
      <c r="S1402" s="36">
        <v>0</v>
      </c>
      <c r="T1402" s="36">
        <v>0</v>
      </c>
      <c r="U1402" s="36">
        <v>98.02</v>
      </c>
      <c r="V1402" s="36">
        <v>97.96</v>
      </c>
      <c r="W1402" s="36">
        <v>891</v>
      </c>
      <c r="X1402" s="36">
        <v>0</v>
      </c>
      <c r="Y1402" s="36">
        <v>0</v>
      </c>
      <c r="Z1402" s="36">
        <v>557</v>
      </c>
      <c r="AA1402" s="36">
        <v>528</v>
      </c>
      <c r="AB1402" s="36">
        <v>94.79</v>
      </c>
      <c r="AC1402" s="36">
        <v>508</v>
      </c>
      <c r="AD1402" s="36">
        <v>468</v>
      </c>
      <c r="AE1402" s="36">
        <v>92.13</v>
      </c>
      <c r="AF1402" s="36">
        <v>11.43</v>
      </c>
      <c r="AG1402" s="36">
        <v>11.22</v>
      </c>
      <c r="AH1402" s="36">
        <v>172.83</v>
      </c>
      <c r="AI1402" s="36">
        <v>98.13</v>
      </c>
      <c r="AJ1402" s="46">
        <f t="shared" ca="1" si="22"/>
        <v>1</v>
      </c>
      <c r="AK1402" s="47">
        <v>0</v>
      </c>
      <c r="AL1402" s="48">
        <v>18.543600000000055</v>
      </c>
      <c r="AM1402" s="1">
        <v>0</v>
      </c>
      <c r="AN1402" s="1">
        <v>0</v>
      </c>
      <c r="AO1402" s="1">
        <v>1</v>
      </c>
      <c r="AP1402" s="1">
        <v>0</v>
      </c>
      <c r="AQ1402" s="1">
        <v>0</v>
      </c>
      <c r="AR1402" s="36">
        <v>0</v>
      </c>
      <c r="AS1402" s="36">
        <v>1</v>
      </c>
      <c r="AT1402" s="36">
        <v>0</v>
      </c>
      <c r="AU1402" s="36">
        <v>1</v>
      </c>
    </row>
    <row r="1403" spans="1:47">
      <c r="A1403" s="50">
        <v>41915</v>
      </c>
      <c r="B1403" s="36" t="s">
        <v>103</v>
      </c>
      <c r="C1403" s="36" t="s">
        <v>104</v>
      </c>
      <c r="D1403" s="36" t="s">
        <v>1725</v>
      </c>
      <c r="E1403" s="36" t="s">
        <v>221</v>
      </c>
      <c r="F1403" s="36" t="s">
        <v>1726</v>
      </c>
      <c r="G1403" s="36">
        <v>6</v>
      </c>
      <c r="H1403" s="36">
        <v>88</v>
      </c>
      <c r="I1403" s="36">
        <v>35</v>
      </c>
      <c r="J1403" s="36">
        <v>27.34</v>
      </c>
      <c r="K1403" s="36">
        <v>17775</v>
      </c>
      <c r="L1403" s="36">
        <v>369</v>
      </c>
      <c r="M1403" s="36">
        <v>2.08</v>
      </c>
      <c r="N1403" s="36">
        <v>17262</v>
      </c>
      <c r="O1403" s="36">
        <v>8</v>
      </c>
      <c r="P1403" s="36">
        <v>0.05</v>
      </c>
      <c r="Q1403" s="36">
        <v>3792</v>
      </c>
      <c r="R1403" s="36">
        <v>3657</v>
      </c>
      <c r="S1403" s="36">
        <v>60</v>
      </c>
      <c r="T1403" s="36">
        <v>1.58</v>
      </c>
      <c r="U1403" s="36">
        <v>96.44</v>
      </c>
      <c r="V1403" s="36">
        <v>96.4</v>
      </c>
      <c r="W1403" s="36">
        <v>3657</v>
      </c>
      <c r="X1403" s="36">
        <v>8</v>
      </c>
      <c r="Y1403" s="36">
        <v>0.22</v>
      </c>
      <c r="Z1403" s="36">
        <v>2205</v>
      </c>
      <c r="AA1403" s="36">
        <v>2169</v>
      </c>
      <c r="AB1403" s="36">
        <v>98.37</v>
      </c>
      <c r="AC1403" s="36">
        <v>2524</v>
      </c>
      <c r="AD1403" s="36">
        <v>2499</v>
      </c>
      <c r="AE1403" s="36">
        <v>99.01</v>
      </c>
      <c r="AF1403" s="36">
        <v>56.06</v>
      </c>
      <c r="AG1403" s="36">
        <v>55.83</v>
      </c>
      <c r="AH1403" s="36">
        <v>205.05</v>
      </c>
      <c r="AI1403" s="36">
        <v>99.6</v>
      </c>
      <c r="AJ1403" s="46">
        <f t="shared" ca="1" si="22"/>
        <v>1</v>
      </c>
      <c r="AK1403" s="47">
        <v>0.200652119388011</v>
      </c>
      <c r="AL1403" s="48">
        <v>136.5119999999998</v>
      </c>
      <c r="AM1403" s="1">
        <v>0</v>
      </c>
      <c r="AN1403" s="1">
        <v>0</v>
      </c>
      <c r="AO1403" s="1">
        <v>1</v>
      </c>
      <c r="AP1403" s="1">
        <v>0</v>
      </c>
      <c r="AQ1403" s="1">
        <v>0</v>
      </c>
      <c r="AR1403" s="36">
        <v>0</v>
      </c>
      <c r="AS1403" s="36">
        <v>1</v>
      </c>
      <c r="AT1403" s="36">
        <v>0</v>
      </c>
      <c r="AU1403" s="36">
        <v>1</v>
      </c>
    </row>
    <row r="1404" spans="1:47">
      <c r="A1404" s="50">
        <v>41915</v>
      </c>
      <c r="B1404" s="36" t="s">
        <v>103</v>
      </c>
      <c r="C1404" s="36" t="s">
        <v>104</v>
      </c>
      <c r="D1404" s="36" t="s">
        <v>314</v>
      </c>
      <c r="E1404" s="36" t="s">
        <v>221</v>
      </c>
      <c r="F1404" s="36" t="s">
        <v>315</v>
      </c>
      <c r="G1404" s="36">
        <v>4</v>
      </c>
      <c r="H1404" s="36">
        <v>56</v>
      </c>
      <c r="I1404" s="36">
        <v>23</v>
      </c>
      <c r="J1404" s="36">
        <v>16.63</v>
      </c>
      <c r="K1404" s="36">
        <v>1474</v>
      </c>
      <c r="L1404" s="36">
        <v>0</v>
      </c>
      <c r="M1404" s="36">
        <v>0</v>
      </c>
      <c r="N1404" s="36">
        <v>1474</v>
      </c>
      <c r="O1404" s="36">
        <v>6</v>
      </c>
      <c r="P1404" s="36">
        <v>0.41</v>
      </c>
      <c r="Q1404" s="36">
        <v>560</v>
      </c>
      <c r="R1404" s="36">
        <v>547</v>
      </c>
      <c r="S1404" s="36">
        <v>0</v>
      </c>
      <c r="T1404" s="36">
        <v>0</v>
      </c>
      <c r="U1404" s="36">
        <v>97.68</v>
      </c>
      <c r="V1404" s="36">
        <v>97.28</v>
      </c>
      <c r="W1404" s="36">
        <v>547</v>
      </c>
      <c r="X1404" s="36">
        <v>1</v>
      </c>
      <c r="Y1404" s="36">
        <v>0.18</v>
      </c>
      <c r="Z1404" s="36">
        <v>945</v>
      </c>
      <c r="AA1404" s="36">
        <v>915</v>
      </c>
      <c r="AB1404" s="36">
        <v>96.83</v>
      </c>
      <c r="AC1404" s="36">
        <v>692</v>
      </c>
      <c r="AD1404" s="36">
        <v>656</v>
      </c>
      <c r="AE1404" s="36">
        <v>94.8</v>
      </c>
      <c r="AF1404" s="36">
        <v>3.53</v>
      </c>
      <c r="AG1404" s="36">
        <v>0.14000000000000001</v>
      </c>
      <c r="AH1404" s="36">
        <v>21.24</v>
      </c>
      <c r="AI1404" s="36">
        <v>4.0199999999999996</v>
      </c>
      <c r="AJ1404" s="46">
        <f t="shared" ca="1" si="22"/>
        <v>1</v>
      </c>
      <c r="AK1404" s="47">
        <v>0.34722222222222221</v>
      </c>
      <c r="AL1404" s="48">
        <v>15.231999999999994</v>
      </c>
      <c r="AM1404" s="1">
        <v>0</v>
      </c>
      <c r="AN1404" s="1">
        <v>0</v>
      </c>
      <c r="AO1404" s="1">
        <v>1</v>
      </c>
      <c r="AP1404" s="1">
        <v>0</v>
      </c>
      <c r="AQ1404" s="1">
        <v>0</v>
      </c>
      <c r="AR1404" s="36">
        <v>0</v>
      </c>
      <c r="AS1404" s="36">
        <v>1</v>
      </c>
      <c r="AT1404" s="36">
        <v>0</v>
      </c>
      <c r="AU1404" s="36">
        <v>7</v>
      </c>
    </row>
    <row r="1405" spans="1:47">
      <c r="A1405" s="50">
        <v>41915</v>
      </c>
      <c r="B1405" s="36" t="s">
        <v>103</v>
      </c>
      <c r="C1405" s="36" t="s">
        <v>105</v>
      </c>
      <c r="D1405" s="36" t="s">
        <v>226</v>
      </c>
      <c r="E1405" s="36" t="s">
        <v>106</v>
      </c>
      <c r="F1405" s="36" t="s">
        <v>227</v>
      </c>
      <c r="G1405" s="36">
        <v>4</v>
      </c>
      <c r="H1405" s="36">
        <v>56</v>
      </c>
      <c r="I1405" s="36">
        <v>23</v>
      </c>
      <c r="J1405" s="36">
        <v>16.63</v>
      </c>
      <c r="K1405" s="36">
        <v>4265</v>
      </c>
      <c r="L1405" s="36">
        <v>0</v>
      </c>
      <c r="M1405" s="36">
        <v>0</v>
      </c>
      <c r="N1405" s="36">
        <v>4265</v>
      </c>
      <c r="O1405" s="36">
        <v>53</v>
      </c>
      <c r="P1405" s="36">
        <v>1.24</v>
      </c>
      <c r="Q1405" s="36">
        <v>1450</v>
      </c>
      <c r="R1405" s="36">
        <v>1429</v>
      </c>
      <c r="S1405" s="36">
        <v>0</v>
      </c>
      <c r="T1405" s="36">
        <v>0</v>
      </c>
      <c r="U1405" s="36">
        <v>98.55</v>
      </c>
      <c r="V1405" s="36">
        <v>97.33</v>
      </c>
      <c r="W1405" s="36">
        <v>1429</v>
      </c>
      <c r="X1405" s="36">
        <v>4</v>
      </c>
      <c r="Y1405" s="36">
        <v>0.28000000000000003</v>
      </c>
      <c r="Z1405" s="36">
        <v>664</v>
      </c>
      <c r="AA1405" s="36">
        <v>618</v>
      </c>
      <c r="AB1405" s="36">
        <v>93.07</v>
      </c>
      <c r="AC1405" s="36">
        <v>627</v>
      </c>
      <c r="AD1405" s="36">
        <v>590</v>
      </c>
      <c r="AE1405" s="36">
        <v>94.1</v>
      </c>
      <c r="AF1405" s="36">
        <v>13.92</v>
      </c>
      <c r="AG1405" s="36">
        <v>12.9</v>
      </c>
      <c r="AH1405" s="36">
        <v>83.7</v>
      </c>
      <c r="AI1405" s="36">
        <v>92.68</v>
      </c>
      <c r="AJ1405" s="46">
        <f t="shared" ca="1" si="22"/>
        <v>1</v>
      </c>
      <c r="AK1405" s="47">
        <v>0.28551034975017847</v>
      </c>
      <c r="AL1405" s="48">
        <v>38.715000000000025</v>
      </c>
      <c r="AM1405" s="1">
        <v>0</v>
      </c>
      <c r="AN1405" s="1">
        <v>0</v>
      </c>
      <c r="AO1405" s="1">
        <v>1</v>
      </c>
      <c r="AP1405" s="1">
        <v>0</v>
      </c>
      <c r="AQ1405" s="1">
        <v>3</v>
      </c>
      <c r="AR1405" s="36">
        <v>0</v>
      </c>
      <c r="AS1405" s="36">
        <v>1</v>
      </c>
      <c r="AT1405" s="36">
        <v>1</v>
      </c>
      <c r="AU1405" s="36">
        <v>7</v>
      </c>
    </row>
    <row r="1406" spans="1:47">
      <c r="A1406" s="50">
        <v>41915</v>
      </c>
      <c r="B1406" s="36" t="s">
        <v>103</v>
      </c>
      <c r="C1406" s="36" t="s">
        <v>105</v>
      </c>
      <c r="D1406" s="36" t="s">
        <v>347</v>
      </c>
      <c r="E1406" s="36" t="s">
        <v>106</v>
      </c>
      <c r="F1406" s="36" t="s">
        <v>348</v>
      </c>
      <c r="G1406" s="36">
        <v>4</v>
      </c>
      <c r="H1406" s="36">
        <v>56</v>
      </c>
      <c r="I1406" s="36">
        <v>23</v>
      </c>
      <c r="J1406" s="36">
        <v>16.63</v>
      </c>
      <c r="K1406" s="36">
        <v>2100</v>
      </c>
      <c r="L1406" s="36">
        <v>0</v>
      </c>
      <c r="M1406" s="36">
        <v>0</v>
      </c>
      <c r="N1406" s="36">
        <v>2100</v>
      </c>
      <c r="O1406" s="36">
        <v>2</v>
      </c>
      <c r="P1406" s="36">
        <v>0.1</v>
      </c>
      <c r="Q1406" s="36">
        <v>795</v>
      </c>
      <c r="R1406" s="36">
        <v>757</v>
      </c>
      <c r="S1406" s="36">
        <v>0</v>
      </c>
      <c r="T1406" s="36">
        <v>0</v>
      </c>
      <c r="U1406" s="36">
        <v>95.22</v>
      </c>
      <c r="V1406" s="36">
        <v>95.13</v>
      </c>
      <c r="W1406" s="36">
        <v>757</v>
      </c>
      <c r="X1406" s="36">
        <v>2</v>
      </c>
      <c r="Y1406" s="36">
        <v>0.26</v>
      </c>
      <c r="Z1406" s="36">
        <v>90</v>
      </c>
      <c r="AA1406" s="36">
        <v>88</v>
      </c>
      <c r="AB1406" s="36">
        <v>97.78</v>
      </c>
      <c r="AC1406" s="36">
        <v>88</v>
      </c>
      <c r="AD1406" s="36">
        <v>81</v>
      </c>
      <c r="AE1406" s="36">
        <v>92.05</v>
      </c>
      <c r="AF1406" s="36">
        <v>8.57</v>
      </c>
      <c r="AG1406" s="36">
        <v>0.3</v>
      </c>
      <c r="AH1406" s="36">
        <v>51.53</v>
      </c>
      <c r="AI1406" s="36">
        <v>3.5</v>
      </c>
      <c r="AJ1406" s="46">
        <f t="shared" ca="1" si="22"/>
        <v>1</v>
      </c>
      <c r="AK1406" s="47">
        <v>0.26666666666666666</v>
      </c>
      <c r="AL1406" s="48">
        <v>38.716500000000039</v>
      </c>
      <c r="AM1406" s="1">
        <v>0</v>
      </c>
      <c r="AN1406" s="1">
        <v>0</v>
      </c>
      <c r="AO1406" s="1">
        <v>1</v>
      </c>
      <c r="AP1406" s="1">
        <v>0</v>
      </c>
      <c r="AQ1406" s="1">
        <v>0</v>
      </c>
      <c r="AR1406" s="36">
        <v>0</v>
      </c>
      <c r="AS1406" s="36">
        <v>1</v>
      </c>
      <c r="AT1406" s="36">
        <v>0</v>
      </c>
      <c r="AU1406" s="36">
        <v>6</v>
      </c>
    </row>
    <row r="1407" spans="1:47">
      <c r="A1407" s="50">
        <v>41915</v>
      </c>
      <c r="B1407" s="36" t="s">
        <v>103</v>
      </c>
      <c r="C1407" s="36" t="s">
        <v>105</v>
      </c>
      <c r="D1407" s="36" t="s">
        <v>245</v>
      </c>
      <c r="E1407" s="36" t="s">
        <v>106</v>
      </c>
      <c r="F1407" s="36" t="s">
        <v>246</v>
      </c>
      <c r="G1407" s="36">
        <v>2</v>
      </c>
      <c r="H1407" s="36">
        <v>24</v>
      </c>
      <c r="I1407" s="36">
        <v>11</v>
      </c>
      <c r="J1407" s="36">
        <v>6.6150000000000002</v>
      </c>
      <c r="K1407" s="36">
        <v>1087</v>
      </c>
      <c r="L1407" s="36">
        <v>0</v>
      </c>
      <c r="M1407" s="36">
        <v>0</v>
      </c>
      <c r="N1407" s="36">
        <v>1087</v>
      </c>
      <c r="O1407" s="36">
        <v>5</v>
      </c>
      <c r="P1407" s="36">
        <v>0.46</v>
      </c>
      <c r="Q1407" s="36">
        <v>326</v>
      </c>
      <c r="R1407" s="36">
        <v>310</v>
      </c>
      <c r="S1407" s="36">
        <v>0</v>
      </c>
      <c r="T1407" s="36">
        <v>0</v>
      </c>
      <c r="U1407" s="36">
        <v>95.09</v>
      </c>
      <c r="V1407" s="36">
        <v>94.65</v>
      </c>
      <c r="W1407" s="36">
        <v>310</v>
      </c>
      <c r="X1407" s="36">
        <v>1</v>
      </c>
      <c r="Y1407" s="36">
        <v>0.32</v>
      </c>
      <c r="Z1407" s="36">
        <v>492</v>
      </c>
      <c r="AA1407" s="36">
        <v>463</v>
      </c>
      <c r="AB1407" s="36">
        <v>94.11</v>
      </c>
      <c r="AC1407" s="36">
        <v>378</v>
      </c>
      <c r="AD1407" s="36">
        <v>352</v>
      </c>
      <c r="AE1407" s="36">
        <v>93.12</v>
      </c>
      <c r="AF1407" s="36">
        <v>2.2799999999999998</v>
      </c>
      <c r="AG1407" s="36">
        <v>0.73</v>
      </c>
      <c r="AH1407" s="36">
        <v>34.5</v>
      </c>
      <c r="AI1407" s="36">
        <v>31.77</v>
      </c>
      <c r="AJ1407" s="46">
        <f t="shared" ca="1" si="22"/>
        <v>1</v>
      </c>
      <c r="AK1407" s="47">
        <v>0.50251256281407031</v>
      </c>
      <c r="AL1407" s="48">
        <v>17.440999999999981</v>
      </c>
      <c r="AM1407" s="1">
        <v>0</v>
      </c>
      <c r="AN1407" s="1">
        <v>1</v>
      </c>
      <c r="AO1407" s="1">
        <v>2</v>
      </c>
      <c r="AP1407" s="1">
        <v>0</v>
      </c>
      <c r="AQ1407" s="1">
        <v>2</v>
      </c>
      <c r="AR1407" s="36">
        <v>0</v>
      </c>
      <c r="AS1407" s="36">
        <v>1</v>
      </c>
      <c r="AT1407" s="36">
        <v>1</v>
      </c>
      <c r="AU1407" s="36">
        <v>7</v>
      </c>
    </row>
    <row r="1408" spans="1:47">
      <c r="A1408" s="50">
        <v>41915</v>
      </c>
      <c r="B1408" s="36" t="s">
        <v>103</v>
      </c>
      <c r="C1408" s="36" t="s">
        <v>105</v>
      </c>
      <c r="D1408" s="36" t="s">
        <v>318</v>
      </c>
      <c r="E1408" s="36" t="s">
        <v>106</v>
      </c>
      <c r="F1408" s="36" t="s">
        <v>319</v>
      </c>
      <c r="G1408" s="36">
        <v>4</v>
      </c>
      <c r="H1408" s="36">
        <v>56</v>
      </c>
      <c r="I1408" s="36">
        <v>23</v>
      </c>
      <c r="J1408" s="36">
        <v>16.63</v>
      </c>
      <c r="K1408" s="36">
        <v>5778</v>
      </c>
      <c r="L1408" s="36">
        <v>0</v>
      </c>
      <c r="M1408" s="36">
        <v>0</v>
      </c>
      <c r="N1408" s="36">
        <v>5778</v>
      </c>
      <c r="O1408" s="36">
        <v>93</v>
      </c>
      <c r="P1408" s="36">
        <v>1.61</v>
      </c>
      <c r="Q1408" s="36">
        <v>1508</v>
      </c>
      <c r="R1408" s="36">
        <v>1492</v>
      </c>
      <c r="S1408" s="36">
        <v>0</v>
      </c>
      <c r="T1408" s="36">
        <v>0</v>
      </c>
      <c r="U1408" s="36">
        <v>98.94</v>
      </c>
      <c r="V1408" s="36">
        <v>97.35</v>
      </c>
      <c r="W1408" s="36">
        <v>1492</v>
      </c>
      <c r="X1408" s="36">
        <v>0</v>
      </c>
      <c r="Y1408" s="36">
        <v>0</v>
      </c>
      <c r="Z1408" s="36">
        <v>151</v>
      </c>
      <c r="AA1408" s="36">
        <v>148</v>
      </c>
      <c r="AB1408" s="36">
        <v>98.01</v>
      </c>
      <c r="AC1408" s="36">
        <v>140</v>
      </c>
      <c r="AD1408" s="36">
        <v>138</v>
      </c>
      <c r="AE1408" s="36">
        <v>98.57</v>
      </c>
      <c r="AF1408" s="36">
        <v>13.25</v>
      </c>
      <c r="AG1408" s="36">
        <v>3.1</v>
      </c>
      <c r="AH1408" s="36">
        <v>79.67</v>
      </c>
      <c r="AI1408" s="36">
        <v>23.42</v>
      </c>
      <c r="AJ1408" s="46">
        <f t="shared" ca="1" si="22"/>
        <v>1</v>
      </c>
      <c r="AK1408" s="47">
        <v>0</v>
      </c>
      <c r="AL1408" s="48">
        <v>39.962000000000081</v>
      </c>
      <c r="AM1408" s="1">
        <v>0</v>
      </c>
      <c r="AN1408" s="1">
        <v>0</v>
      </c>
      <c r="AO1408" s="1">
        <v>1</v>
      </c>
      <c r="AP1408" s="1">
        <v>0</v>
      </c>
      <c r="AQ1408" s="1">
        <v>0</v>
      </c>
      <c r="AR1408" s="36">
        <v>0</v>
      </c>
      <c r="AS1408" s="36">
        <v>1</v>
      </c>
      <c r="AT1408" s="36">
        <v>0</v>
      </c>
      <c r="AU1408" s="36">
        <v>7</v>
      </c>
    </row>
    <row r="1409" spans="1:47">
      <c r="A1409" s="50">
        <v>41915</v>
      </c>
      <c r="B1409" s="36" t="s">
        <v>103</v>
      </c>
      <c r="C1409" s="36" t="s">
        <v>105</v>
      </c>
      <c r="D1409" s="36" t="s">
        <v>320</v>
      </c>
      <c r="E1409" s="36" t="s">
        <v>106</v>
      </c>
      <c r="F1409" s="36" t="s">
        <v>321</v>
      </c>
      <c r="G1409" s="36">
        <v>4</v>
      </c>
      <c r="H1409" s="36">
        <v>56</v>
      </c>
      <c r="I1409" s="36">
        <v>23</v>
      </c>
      <c r="J1409" s="36">
        <v>16.63</v>
      </c>
      <c r="K1409" s="36">
        <v>4669</v>
      </c>
      <c r="L1409" s="36">
        <v>0</v>
      </c>
      <c r="M1409" s="36">
        <v>0</v>
      </c>
      <c r="N1409" s="36">
        <v>4669</v>
      </c>
      <c r="O1409" s="36">
        <v>32</v>
      </c>
      <c r="P1409" s="36">
        <v>0.69</v>
      </c>
      <c r="Q1409" s="36">
        <v>1678</v>
      </c>
      <c r="R1409" s="36">
        <v>1643</v>
      </c>
      <c r="S1409" s="36">
        <v>0</v>
      </c>
      <c r="T1409" s="36">
        <v>0</v>
      </c>
      <c r="U1409" s="36">
        <v>97.91</v>
      </c>
      <c r="V1409" s="36">
        <v>97.24</v>
      </c>
      <c r="W1409" s="36">
        <v>1643</v>
      </c>
      <c r="X1409" s="36">
        <v>4</v>
      </c>
      <c r="Y1409" s="36">
        <v>0.24</v>
      </c>
      <c r="Z1409" s="36">
        <v>2935</v>
      </c>
      <c r="AA1409" s="36">
        <v>2910</v>
      </c>
      <c r="AB1409" s="36">
        <v>99.15</v>
      </c>
      <c r="AC1409" s="36">
        <v>2660</v>
      </c>
      <c r="AD1409" s="36">
        <v>2614</v>
      </c>
      <c r="AE1409" s="36">
        <v>98.27</v>
      </c>
      <c r="AF1409" s="36">
        <v>12.97</v>
      </c>
      <c r="AG1409" s="36">
        <v>2.89</v>
      </c>
      <c r="AH1409" s="36">
        <v>78</v>
      </c>
      <c r="AI1409" s="36">
        <v>22.28</v>
      </c>
      <c r="AJ1409" s="46">
        <f t="shared" ca="1" si="22"/>
        <v>1</v>
      </c>
      <c r="AK1409" s="47">
        <v>0.29695619896065328</v>
      </c>
      <c r="AL1409" s="48">
        <v>46.312800000000088</v>
      </c>
      <c r="AM1409" s="1">
        <v>0</v>
      </c>
      <c r="AN1409" s="1">
        <v>0</v>
      </c>
      <c r="AO1409" s="1">
        <v>1</v>
      </c>
      <c r="AP1409" s="1">
        <v>0</v>
      </c>
      <c r="AQ1409" s="1">
        <v>0</v>
      </c>
      <c r="AR1409" s="36">
        <v>0</v>
      </c>
      <c r="AS1409" s="36">
        <v>1</v>
      </c>
      <c r="AT1409" s="36">
        <v>0</v>
      </c>
      <c r="AU1409" s="36">
        <v>6</v>
      </c>
    </row>
    <row r="1410" spans="1:47">
      <c r="A1410" s="50">
        <v>41915</v>
      </c>
      <c r="B1410" s="36" t="s">
        <v>103</v>
      </c>
      <c r="C1410" s="36" t="s">
        <v>105</v>
      </c>
      <c r="D1410" s="36" t="s">
        <v>320</v>
      </c>
      <c r="E1410" s="36" t="s">
        <v>106</v>
      </c>
      <c r="F1410" s="36" t="s">
        <v>409</v>
      </c>
      <c r="G1410" s="36">
        <v>4</v>
      </c>
      <c r="H1410" s="36">
        <v>56</v>
      </c>
      <c r="I1410" s="36">
        <v>23</v>
      </c>
      <c r="J1410" s="36">
        <v>16.63</v>
      </c>
      <c r="K1410" s="36">
        <v>3830</v>
      </c>
      <c r="L1410" s="36">
        <v>0</v>
      </c>
      <c r="M1410" s="36">
        <v>0</v>
      </c>
      <c r="N1410" s="36">
        <v>3828</v>
      </c>
      <c r="O1410" s="36">
        <v>29</v>
      </c>
      <c r="P1410" s="36">
        <v>0.76</v>
      </c>
      <c r="Q1410" s="36">
        <v>1395</v>
      </c>
      <c r="R1410" s="36">
        <v>1376</v>
      </c>
      <c r="S1410" s="36">
        <v>0</v>
      </c>
      <c r="T1410" s="36">
        <v>0</v>
      </c>
      <c r="U1410" s="36">
        <v>98.64</v>
      </c>
      <c r="V1410" s="36">
        <v>97.89</v>
      </c>
      <c r="W1410" s="36">
        <v>1376</v>
      </c>
      <c r="X1410" s="36">
        <v>4</v>
      </c>
      <c r="Y1410" s="36">
        <v>0.28999999999999998</v>
      </c>
      <c r="Z1410" s="36">
        <v>2907</v>
      </c>
      <c r="AA1410" s="36">
        <v>2886</v>
      </c>
      <c r="AB1410" s="36">
        <v>99.28</v>
      </c>
      <c r="AC1410" s="36">
        <v>2889</v>
      </c>
      <c r="AD1410" s="36">
        <v>2847</v>
      </c>
      <c r="AE1410" s="36">
        <v>98.55</v>
      </c>
      <c r="AF1410" s="36">
        <v>12.66</v>
      </c>
      <c r="AG1410" s="36">
        <v>6.71</v>
      </c>
      <c r="AH1410" s="36">
        <v>76.13</v>
      </c>
      <c r="AI1410" s="36">
        <v>53.01</v>
      </c>
      <c r="AJ1410" s="46">
        <f t="shared" ref="AJ1410:AJ1473" ca="1" si="23">DAY(TODAY()-DAY(A1410))</f>
        <v>1</v>
      </c>
      <c r="AK1410" s="47">
        <v>0.29917726252804788</v>
      </c>
      <c r="AL1410" s="48">
        <v>29.434499999999993</v>
      </c>
      <c r="AM1410" s="1">
        <v>0</v>
      </c>
      <c r="AN1410" s="1">
        <v>0</v>
      </c>
      <c r="AO1410" s="1">
        <v>1</v>
      </c>
      <c r="AP1410" s="1">
        <v>0</v>
      </c>
      <c r="AQ1410" s="1">
        <v>0</v>
      </c>
      <c r="AR1410" s="36">
        <v>0</v>
      </c>
      <c r="AS1410" s="36">
        <v>1</v>
      </c>
      <c r="AT1410" s="36">
        <v>0</v>
      </c>
      <c r="AU1410" s="36">
        <v>4</v>
      </c>
    </row>
    <row r="1411" spans="1:47">
      <c r="A1411" s="50">
        <v>41915</v>
      </c>
      <c r="B1411" s="36" t="s">
        <v>103</v>
      </c>
      <c r="C1411" s="36" t="s">
        <v>105</v>
      </c>
      <c r="D1411" s="36" t="s">
        <v>137</v>
      </c>
      <c r="E1411" s="36" t="s">
        <v>106</v>
      </c>
      <c r="F1411" s="36" t="s">
        <v>138</v>
      </c>
      <c r="G1411" s="36">
        <v>2</v>
      </c>
      <c r="H1411" s="36">
        <v>24</v>
      </c>
      <c r="I1411" s="36">
        <v>11</v>
      </c>
      <c r="J1411" s="36">
        <v>6.6150000000000002</v>
      </c>
      <c r="K1411" s="36">
        <v>1025</v>
      </c>
      <c r="L1411" s="36">
        <v>17</v>
      </c>
      <c r="M1411" s="36">
        <v>1.66</v>
      </c>
      <c r="N1411" s="36">
        <v>975</v>
      </c>
      <c r="O1411" s="36">
        <v>6</v>
      </c>
      <c r="P1411" s="36">
        <v>0.62</v>
      </c>
      <c r="Q1411" s="36">
        <v>275</v>
      </c>
      <c r="R1411" s="36">
        <v>258</v>
      </c>
      <c r="S1411" s="36">
        <v>0</v>
      </c>
      <c r="T1411" s="36">
        <v>0</v>
      </c>
      <c r="U1411" s="36">
        <v>93.82</v>
      </c>
      <c r="V1411" s="36">
        <v>93.24</v>
      </c>
      <c r="W1411" s="36">
        <v>258</v>
      </c>
      <c r="X1411" s="36">
        <v>14</v>
      </c>
      <c r="Y1411" s="36">
        <v>5.43</v>
      </c>
      <c r="Z1411" s="36">
        <v>157</v>
      </c>
      <c r="AA1411" s="36">
        <v>148</v>
      </c>
      <c r="AB1411" s="36">
        <v>94.27</v>
      </c>
      <c r="AC1411" s="36">
        <v>180</v>
      </c>
      <c r="AD1411" s="36">
        <v>156</v>
      </c>
      <c r="AE1411" s="36">
        <v>86.67</v>
      </c>
      <c r="AF1411" s="36">
        <v>3.49</v>
      </c>
      <c r="AG1411" s="36">
        <v>0.24</v>
      </c>
      <c r="AH1411" s="36">
        <v>52.79</v>
      </c>
      <c r="AI1411" s="36">
        <v>6.82</v>
      </c>
      <c r="AJ1411" s="46">
        <f t="shared" ca="1" si="23"/>
        <v>1</v>
      </c>
      <c r="AK1411" s="47">
        <v>5.2631578947368416</v>
      </c>
      <c r="AL1411" s="48">
        <v>18.590000000000014</v>
      </c>
      <c r="AM1411" s="1">
        <v>1</v>
      </c>
      <c r="AN1411" s="1">
        <v>1</v>
      </c>
      <c r="AO1411" s="1">
        <v>4</v>
      </c>
      <c r="AP1411" s="1">
        <v>1</v>
      </c>
      <c r="AQ1411" s="1">
        <v>7</v>
      </c>
      <c r="AR1411" s="36">
        <v>1</v>
      </c>
      <c r="AS1411" s="36">
        <v>1</v>
      </c>
      <c r="AT1411" s="36">
        <v>3</v>
      </c>
      <c r="AU1411" s="36">
        <v>7</v>
      </c>
    </row>
    <row r="1412" spans="1:47">
      <c r="A1412" s="50">
        <v>41915</v>
      </c>
      <c r="B1412" s="36" t="s">
        <v>103</v>
      </c>
      <c r="C1412" s="36" t="s">
        <v>105</v>
      </c>
      <c r="D1412" s="36" t="s">
        <v>1727</v>
      </c>
      <c r="E1412" s="36" t="s">
        <v>106</v>
      </c>
      <c r="F1412" s="36" t="s">
        <v>1728</v>
      </c>
      <c r="G1412" s="36">
        <v>2</v>
      </c>
      <c r="H1412" s="36">
        <v>24</v>
      </c>
      <c r="I1412" s="36">
        <v>11</v>
      </c>
      <c r="J1412" s="36">
        <v>6.6150000000000002</v>
      </c>
      <c r="K1412" s="36">
        <v>979</v>
      </c>
      <c r="L1412" s="36">
        <v>0</v>
      </c>
      <c r="M1412" s="36">
        <v>0</v>
      </c>
      <c r="N1412" s="36">
        <v>979</v>
      </c>
      <c r="O1412" s="36">
        <v>2</v>
      </c>
      <c r="P1412" s="36">
        <v>0.2</v>
      </c>
      <c r="Q1412" s="36">
        <v>318</v>
      </c>
      <c r="R1412" s="36">
        <v>316</v>
      </c>
      <c r="S1412" s="36">
        <v>0</v>
      </c>
      <c r="T1412" s="36">
        <v>0</v>
      </c>
      <c r="U1412" s="36">
        <v>99.37</v>
      </c>
      <c r="V1412" s="36">
        <v>99.17</v>
      </c>
      <c r="W1412" s="36">
        <v>316</v>
      </c>
      <c r="X1412" s="36">
        <v>7</v>
      </c>
      <c r="Y1412" s="36">
        <v>2.2200000000000002</v>
      </c>
      <c r="Z1412" s="36">
        <v>166</v>
      </c>
      <c r="AA1412" s="36">
        <v>165</v>
      </c>
      <c r="AB1412" s="36">
        <v>99.4</v>
      </c>
      <c r="AC1412" s="36">
        <v>173</v>
      </c>
      <c r="AD1412" s="36">
        <v>169</v>
      </c>
      <c r="AE1412" s="36">
        <v>97.69</v>
      </c>
      <c r="AF1412" s="36">
        <v>4.45</v>
      </c>
      <c r="AG1412" s="36">
        <v>0.26</v>
      </c>
      <c r="AH1412" s="36">
        <v>67.260000000000005</v>
      </c>
      <c r="AI1412" s="36">
        <v>5.78</v>
      </c>
      <c r="AJ1412" s="46">
        <f t="shared" ca="1" si="23"/>
        <v>1</v>
      </c>
      <c r="AK1412" s="47">
        <v>2.1875</v>
      </c>
      <c r="AL1412" s="48">
        <v>2.6393999999999949</v>
      </c>
      <c r="AM1412" s="1">
        <v>0</v>
      </c>
      <c r="AN1412" s="1">
        <v>0</v>
      </c>
      <c r="AO1412" s="1">
        <v>1</v>
      </c>
      <c r="AP1412" s="1">
        <v>0</v>
      </c>
      <c r="AQ1412" s="1">
        <v>0</v>
      </c>
      <c r="AR1412" s="36">
        <v>1</v>
      </c>
      <c r="AS1412" s="36">
        <v>0</v>
      </c>
      <c r="AT1412" s="36">
        <v>1</v>
      </c>
      <c r="AU1412" s="36">
        <v>0</v>
      </c>
    </row>
    <row r="1413" spans="1:47">
      <c r="A1413" s="50">
        <v>41915</v>
      </c>
      <c r="B1413" s="36" t="s">
        <v>103</v>
      </c>
      <c r="C1413" s="36" t="s">
        <v>107</v>
      </c>
      <c r="D1413" s="36" t="s">
        <v>302</v>
      </c>
      <c r="E1413" s="36" t="s">
        <v>108</v>
      </c>
      <c r="F1413" s="36" t="s">
        <v>403</v>
      </c>
      <c r="G1413" s="36">
        <v>6</v>
      </c>
      <c r="H1413" s="36">
        <v>64</v>
      </c>
      <c r="I1413" s="36">
        <v>38</v>
      </c>
      <c r="J1413" s="36">
        <v>30.08</v>
      </c>
      <c r="K1413" s="36">
        <v>20773</v>
      </c>
      <c r="L1413" s="36">
        <v>748</v>
      </c>
      <c r="M1413" s="36">
        <v>3.6</v>
      </c>
      <c r="N1413" s="36">
        <v>20026</v>
      </c>
      <c r="O1413" s="36">
        <v>11</v>
      </c>
      <c r="P1413" s="36">
        <v>0.05</v>
      </c>
      <c r="Q1413" s="36">
        <v>9392</v>
      </c>
      <c r="R1413" s="36">
        <v>9030</v>
      </c>
      <c r="S1413" s="36">
        <v>250</v>
      </c>
      <c r="T1413" s="36">
        <v>2.66</v>
      </c>
      <c r="U1413" s="36">
        <v>96.15</v>
      </c>
      <c r="V1413" s="36">
        <v>96.09</v>
      </c>
      <c r="W1413" s="36">
        <v>9030</v>
      </c>
      <c r="X1413" s="36">
        <v>9</v>
      </c>
      <c r="Y1413" s="36">
        <v>0.1</v>
      </c>
      <c r="Z1413" s="36">
        <v>3744</v>
      </c>
      <c r="AA1413" s="36">
        <v>3669</v>
      </c>
      <c r="AB1413" s="36">
        <v>98</v>
      </c>
      <c r="AC1413" s="36">
        <v>826</v>
      </c>
      <c r="AD1413" s="36">
        <v>811</v>
      </c>
      <c r="AE1413" s="36">
        <v>98.18</v>
      </c>
      <c r="AF1413" s="36">
        <v>75.97</v>
      </c>
      <c r="AG1413" s="36">
        <v>75.97</v>
      </c>
      <c r="AH1413" s="36">
        <v>252.57</v>
      </c>
      <c r="AI1413" s="36">
        <v>100</v>
      </c>
      <c r="AJ1413" s="46">
        <f t="shared" ca="1" si="23"/>
        <v>1</v>
      </c>
      <c r="AK1413" s="47">
        <v>0.14581983149708361</v>
      </c>
      <c r="AL1413" s="48">
        <v>367.22719999999964</v>
      </c>
      <c r="AM1413" s="1">
        <v>0</v>
      </c>
      <c r="AN1413" s="1">
        <v>0</v>
      </c>
      <c r="AO1413" s="1">
        <v>1</v>
      </c>
      <c r="AP1413" s="1">
        <v>0</v>
      </c>
      <c r="AQ1413" s="1">
        <v>6</v>
      </c>
      <c r="AR1413" s="36">
        <v>0</v>
      </c>
      <c r="AS1413" s="36">
        <v>1</v>
      </c>
      <c r="AT1413" s="36">
        <v>0</v>
      </c>
      <c r="AU1413" s="36">
        <v>7</v>
      </c>
    </row>
    <row r="1414" spans="1:47">
      <c r="A1414" s="50">
        <v>41915</v>
      </c>
      <c r="B1414" s="36" t="s">
        <v>103</v>
      </c>
      <c r="C1414" s="36" t="s">
        <v>107</v>
      </c>
      <c r="D1414" s="36" t="s">
        <v>302</v>
      </c>
      <c r="E1414" s="36" t="s">
        <v>108</v>
      </c>
      <c r="F1414" s="36" t="s">
        <v>303</v>
      </c>
      <c r="G1414" s="36">
        <v>6</v>
      </c>
      <c r="H1414" s="36">
        <v>64</v>
      </c>
      <c r="I1414" s="36">
        <v>38</v>
      </c>
      <c r="J1414" s="36">
        <v>30.08</v>
      </c>
      <c r="K1414" s="36">
        <v>14989</v>
      </c>
      <c r="L1414" s="36">
        <v>0</v>
      </c>
      <c r="M1414" s="36">
        <v>0</v>
      </c>
      <c r="N1414" s="36">
        <v>14989</v>
      </c>
      <c r="O1414" s="36">
        <v>11</v>
      </c>
      <c r="P1414" s="36">
        <v>7.0000000000000007E-2</v>
      </c>
      <c r="Q1414" s="36">
        <v>6749</v>
      </c>
      <c r="R1414" s="36">
        <v>6594</v>
      </c>
      <c r="S1414" s="36">
        <v>84</v>
      </c>
      <c r="T1414" s="36">
        <v>1.24</v>
      </c>
      <c r="U1414" s="36">
        <v>97.7</v>
      </c>
      <c r="V1414" s="36">
        <v>97.63</v>
      </c>
      <c r="W1414" s="36">
        <v>6594</v>
      </c>
      <c r="X1414" s="36">
        <v>10</v>
      </c>
      <c r="Y1414" s="36">
        <v>0.15</v>
      </c>
      <c r="Z1414" s="36">
        <v>4615</v>
      </c>
      <c r="AA1414" s="36">
        <v>4521</v>
      </c>
      <c r="AB1414" s="36">
        <v>97.96</v>
      </c>
      <c r="AC1414" s="36">
        <v>2848</v>
      </c>
      <c r="AD1414" s="36">
        <v>2822</v>
      </c>
      <c r="AE1414" s="36">
        <v>99.09</v>
      </c>
      <c r="AF1414" s="36">
        <v>75.48</v>
      </c>
      <c r="AG1414" s="36">
        <v>75.28</v>
      </c>
      <c r="AH1414" s="36">
        <v>250.93</v>
      </c>
      <c r="AI1414" s="36">
        <v>99.73</v>
      </c>
      <c r="AJ1414" s="46">
        <f t="shared" ca="1" si="23"/>
        <v>1</v>
      </c>
      <c r="AK1414" s="47">
        <v>0.20429009193054137</v>
      </c>
      <c r="AL1414" s="48">
        <v>159.95130000000029</v>
      </c>
      <c r="AM1414" s="1">
        <v>0</v>
      </c>
      <c r="AN1414" s="1">
        <v>0</v>
      </c>
      <c r="AO1414" s="1">
        <v>1</v>
      </c>
      <c r="AP1414" s="1">
        <v>0</v>
      </c>
      <c r="AQ1414" s="1">
        <v>0</v>
      </c>
      <c r="AR1414" s="36">
        <v>0</v>
      </c>
      <c r="AS1414" s="36">
        <v>1</v>
      </c>
      <c r="AT1414" s="36">
        <v>0</v>
      </c>
      <c r="AU1414" s="36">
        <v>7</v>
      </c>
    </row>
    <row r="1415" spans="1:47">
      <c r="A1415" s="50">
        <v>41915</v>
      </c>
      <c r="B1415" s="36" t="s">
        <v>103</v>
      </c>
      <c r="C1415" s="36" t="s">
        <v>107</v>
      </c>
      <c r="D1415" s="36" t="s">
        <v>436</v>
      </c>
      <c r="E1415" s="36" t="s">
        <v>108</v>
      </c>
      <c r="F1415" s="36" t="s">
        <v>755</v>
      </c>
      <c r="G1415" s="36">
        <v>6</v>
      </c>
      <c r="H1415" s="36">
        <v>88</v>
      </c>
      <c r="I1415" s="36">
        <v>35</v>
      </c>
      <c r="J1415" s="36">
        <v>27.34</v>
      </c>
      <c r="K1415" s="36">
        <v>8880</v>
      </c>
      <c r="L1415" s="36">
        <v>0</v>
      </c>
      <c r="M1415" s="36">
        <v>0</v>
      </c>
      <c r="N1415" s="36">
        <v>8880</v>
      </c>
      <c r="O1415" s="36">
        <v>10</v>
      </c>
      <c r="P1415" s="36">
        <v>0.11</v>
      </c>
      <c r="Q1415" s="36">
        <v>2607</v>
      </c>
      <c r="R1415" s="36">
        <v>2605</v>
      </c>
      <c r="S1415" s="36">
        <v>0</v>
      </c>
      <c r="T1415" s="36">
        <v>0</v>
      </c>
      <c r="U1415" s="36">
        <v>99.92</v>
      </c>
      <c r="V1415" s="36">
        <v>99.81</v>
      </c>
      <c r="W1415" s="36">
        <v>2605</v>
      </c>
      <c r="X1415" s="36">
        <v>62</v>
      </c>
      <c r="Y1415" s="36">
        <v>2.38</v>
      </c>
      <c r="Z1415" s="36">
        <v>1902</v>
      </c>
      <c r="AA1415" s="36">
        <v>1880</v>
      </c>
      <c r="AB1415" s="36">
        <v>98.84</v>
      </c>
      <c r="AC1415" s="36">
        <v>1973</v>
      </c>
      <c r="AD1415" s="36">
        <v>1948</v>
      </c>
      <c r="AE1415" s="36">
        <v>98.73</v>
      </c>
      <c r="AF1415" s="36">
        <v>44.84</v>
      </c>
      <c r="AG1415" s="36">
        <v>44.84</v>
      </c>
      <c r="AH1415" s="36">
        <v>164.02</v>
      </c>
      <c r="AI1415" s="36">
        <v>100</v>
      </c>
      <c r="AJ1415" s="46">
        <f t="shared" ca="1" si="23"/>
        <v>1</v>
      </c>
      <c r="AK1415" s="47">
        <v>2.3194912083800969</v>
      </c>
      <c r="AL1415" s="48">
        <v>4.953299999999941</v>
      </c>
      <c r="AM1415" s="1">
        <v>0</v>
      </c>
      <c r="AN1415" s="1">
        <v>0</v>
      </c>
      <c r="AO1415" s="1">
        <v>1</v>
      </c>
      <c r="AP1415" s="1">
        <v>0</v>
      </c>
      <c r="AQ1415" s="1">
        <v>0</v>
      </c>
      <c r="AR1415" s="36">
        <v>1</v>
      </c>
      <c r="AS1415" s="36">
        <v>0</v>
      </c>
      <c r="AT1415" s="36">
        <v>1</v>
      </c>
      <c r="AU1415" s="36">
        <v>0</v>
      </c>
    </row>
    <row r="1416" spans="1:47">
      <c r="A1416" s="50">
        <v>41915</v>
      </c>
      <c r="B1416" s="36" t="s">
        <v>103</v>
      </c>
      <c r="C1416" s="36" t="s">
        <v>107</v>
      </c>
      <c r="D1416" s="36" t="s">
        <v>436</v>
      </c>
      <c r="E1416" s="36" t="s">
        <v>108</v>
      </c>
      <c r="F1416" s="36" t="s">
        <v>437</v>
      </c>
      <c r="G1416" s="36">
        <v>4</v>
      </c>
      <c r="H1416" s="36">
        <v>56</v>
      </c>
      <c r="I1416" s="36">
        <v>23</v>
      </c>
      <c r="J1416" s="36">
        <v>16.63</v>
      </c>
      <c r="K1416" s="36">
        <v>4800</v>
      </c>
      <c r="L1416" s="36">
        <v>0</v>
      </c>
      <c r="M1416" s="36">
        <v>0</v>
      </c>
      <c r="N1416" s="36">
        <v>4800</v>
      </c>
      <c r="O1416" s="36">
        <v>9</v>
      </c>
      <c r="P1416" s="36">
        <v>0.19</v>
      </c>
      <c r="Q1416" s="36">
        <v>1047</v>
      </c>
      <c r="R1416" s="36">
        <v>1045</v>
      </c>
      <c r="S1416" s="36">
        <v>0</v>
      </c>
      <c r="T1416" s="36">
        <v>0</v>
      </c>
      <c r="U1416" s="36">
        <v>99.81</v>
      </c>
      <c r="V1416" s="36">
        <v>99.62</v>
      </c>
      <c r="W1416" s="36">
        <v>1045</v>
      </c>
      <c r="X1416" s="36">
        <v>23</v>
      </c>
      <c r="Y1416" s="36">
        <v>2.2000000000000002</v>
      </c>
      <c r="Z1416" s="36">
        <v>772</v>
      </c>
      <c r="AA1416" s="36">
        <v>772</v>
      </c>
      <c r="AB1416" s="36">
        <v>100</v>
      </c>
      <c r="AC1416" s="36">
        <v>803</v>
      </c>
      <c r="AD1416" s="36">
        <v>803</v>
      </c>
      <c r="AE1416" s="36">
        <v>100</v>
      </c>
      <c r="AF1416" s="36">
        <v>16.52</v>
      </c>
      <c r="AG1416" s="36">
        <v>12.29</v>
      </c>
      <c r="AH1416" s="36">
        <v>99.35</v>
      </c>
      <c r="AI1416" s="36">
        <v>74.39</v>
      </c>
      <c r="AJ1416" s="46">
        <f t="shared" ca="1" si="23"/>
        <v>1</v>
      </c>
      <c r="AK1416" s="47">
        <v>2.1375464684014869</v>
      </c>
      <c r="AL1416" s="48">
        <v>3.9785999999999522</v>
      </c>
      <c r="AM1416" s="1">
        <v>0</v>
      </c>
      <c r="AN1416" s="1">
        <v>0</v>
      </c>
      <c r="AO1416" s="1">
        <v>1</v>
      </c>
      <c r="AP1416" s="1">
        <v>0</v>
      </c>
      <c r="AQ1416" s="1">
        <v>0</v>
      </c>
      <c r="AR1416" s="36">
        <v>1</v>
      </c>
      <c r="AS1416" s="36">
        <v>0</v>
      </c>
      <c r="AT1416" s="36">
        <v>3</v>
      </c>
      <c r="AU1416" s="36">
        <v>0</v>
      </c>
    </row>
    <row r="1417" spans="1:47">
      <c r="A1417" s="50">
        <v>41915</v>
      </c>
      <c r="B1417" s="36" t="s">
        <v>103</v>
      </c>
      <c r="C1417" s="36" t="s">
        <v>107</v>
      </c>
      <c r="D1417" s="36" t="s">
        <v>417</v>
      </c>
      <c r="E1417" s="36" t="s">
        <v>108</v>
      </c>
      <c r="F1417" s="36" t="s">
        <v>438</v>
      </c>
      <c r="G1417" s="36">
        <v>3</v>
      </c>
      <c r="H1417" s="36">
        <v>40</v>
      </c>
      <c r="I1417" s="36">
        <v>17</v>
      </c>
      <c r="J1417" s="36">
        <v>11.49</v>
      </c>
      <c r="K1417" s="36">
        <v>5446</v>
      </c>
      <c r="L1417" s="36">
        <v>0</v>
      </c>
      <c r="M1417" s="36">
        <v>0</v>
      </c>
      <c r="N1417" s="36">
        <v>5413</v>
      </c>
      <c r="O1417" s="36">
        <v>19</v>
      </c>
      <c r="P1417" s="36">
        <v>0.35</v>
      </c>
      <c r="Q1417" s="36">
        <v>2409</v>
      </c>
      <c r="R1417" s="36">
        <v>2337</v>
      </c>
      <c r="S1417" s="36">
        <v>0</v>
      </c>
      <c r="T1417" s="36">
        <v>0</v>
      </c>
      <c r="U1417" s="36">
        <v>97.01</v>
      </c>
      <c r="V1417" s="36">
        <v>96.67</v>
      </c>
      <c r="W1417" s="36">
        <v>2337</v>
      </c>
      <c r="X1417" s="36">
        <v>10</v>
      </c>
      <c r="Y1417" s="36">
        <v>0.43</v>
      </c>
      <c r="Z1417" s="36">
        <v>2097</v>
      </c>
      <c r="AA1417" s="36">
        <v>1936</v>
      </c>
      <c r="AB1417" s="36">
        <v>92.32</v>
      </c>
      <c r="AC1417" s="36">
        <v>774</v>
      </c>
      <c r="AD1417" s="36">
        <v>744</v>
      </c>
      <c r="AE1417" s="36">
        <v>96.12</v>
      </c>
      <c r="AF1417" s="36">
        <v>15.05</v>
      </c>
      <c r="AG1417" s="36">
        <v>9.07</v>
      </c>
      <c r="AH1417" s="36">
        <v>130.97999999999999</v>
      </c>
      <c r="AI1417" s="36">
        <v>60.28</v>
      </c>
      <c r="AJ1417" s="46">
        <f t="shared" ca="1" si="23"/>
        <v>1</v>
      </c>
      <c r="AK1417" s="47">
        <v>0.87336244541484709</v>
      </c>
      <c r="AL1417" s="48">
        <v>80.21969999999996</v>
      </c>
      <c r="AM1417" s="1">
        <v>0</v>
      </c>
      <c r="AN1417" s="1">
        <v>0</v>
      </c>
      <c r="AO1417" s="1">
        <v>1</v>
      </c>
      <c r="AP1417" s="1">
        <v>0</v>
      </c>
      <c r="AQ1417" s="1">
        <v>0</v>
      </c>
      <c r="AR1417" s="36">
        <v>0</v>
      </c>
      <c r="AS1417" s="36">
        <v>1</v>
      </c>
      <c r="AT1417" s="36">
        <v>0</v>
      </c>
      <c r="AU1417" s="36">
        <v>3</v>
      </c>
    </row>
    <row r="1418" spans="1:47">
      <c r="A1418" s="50">
        <v>41915</v>
      </c>
      <c r="B1418" s="36" t="s">
        <v>103</v>
      </c>
      <c r="C1418" s="36" t="s">
        <v>107</v>
      </c>
      <c r="D1418" s="36" t="s">
        <v>469</v>
      </c>
      <c r="E1418" s="36" t="s">
        <v>108</v>
      </c>
      <c r="F1418" s="36" t="s">
        <v>758</v>
      </c>
      <c r="G1418" s="36">
        <v>2</v>
      </c>
      <c r="H1418" s="36">
        <v>24</v>
      </c>
      <c r="I1418" s="36">
        <v>11</v>
      </c>
      <c r="J1418" s="36">
        <v>6.6150000000000002</v>
      </c>
      <c r="K1418" s="36">
        <v>701</v>
      </c>
      <c r="L1418" s="36">
        <v>0</v>
      </c>
      <c r="M1418" s="36">
        <v>0</v>
      </c>
      <c r="N1418" s="36">
        <v>695</v>
      </c>
      <c r="O1418" s="36">
        <v>1</v>
      </c>
      <c r="P1418" s="36">
        <v>0.14000000000000001</v>
      </c>
      <c r="Q1418" s="36">
        <v>263</v>
      </c>
      <c r="R1418" s="36">
        <v>253</v>
      </c>
      <c r="S1418" s="36">
        <v>0</v>
      </c>
      <c r="T1418" s="36">
        <v>0</v>
      </c>
      <c r="U1418" s="36">
        <v>96.2</v>
      </c>
      <c r="V1418" s="36">
        <v>96.06</v>
      </c>
      <c r="W1418" s="36">
        <v>253</v>
      </c>
      <c r="X1418" s="36">
        <v>4</v>
      </c>
      <c r="Y1418" s="36">
        <v>1.58</v>
      </c>
      <c r="Z1418" s="36">
        <v>224</v>
      </c>
      <c r="AA1418" s="36">
        <v>221</v>
      </c>
      <c r="AB1418" s="36">
        <v>98.66</v>
      </c>
      <c r="AC1418" s="36">
        <v>230</v>
      </c>
      <c r="AD1418" s="36">
        <v>226</v>
      </c>
      <c r="AE1418" s="36">
        <v>98.26</v>
      </c>
      <c r="AF1418" s="36">
        <v>3.48</v>
      </c>
      <c r="AG1418" s="36">
        <v>0.08</v>
      </c>
      <c r="AH1418" s="36">
        <v>52.55</v>
      </c>
      <c r="AI1418" s="36">
        <v>2.19</v>
      </c>
      <c r="AJ1418" s="46">
        <f t="shared" ca="1" si="23"/>
        <v>1</v>
      </c>
      <c r="AK1418" s="47">
        <v>1.5503875968992249</v>
      </c>
      <c r="AL1418" s="48">
        <v>10.362199999999994</v>
      </c>
      <c r="AM1418" s="1">
        <v>0</v>
      </c>
      <c r="AN1418" s="1">
        <v>0</v>
      </c>
      <c r="AO1418" s="1">
        <v>1</v>
      </c>
      <c r="AP1418" s="1">
        <v>0</v>
      </c>
      <c r="AQ1418" s="1">
        <v>2</v>
      </c>
      <c r="AR1418" s="36">
        <v>0</v>
      </c>
      <c r="AS1418" s="36">
        <v>1</v>
      </c>
      <c r="AT1418" s="36">
        <v>0</v>
      </c>
      <c r="AU1418" s="36">
        <v>4</v>
      </c>
    </row>
    <row r="1419" spans="1:47">
      <c r="A1419" s="50">
        <v>41915</v>
      </c>
      <c r="B1419" s="36" t="s">
        <v>103</v>
      </c>
      <c r="C1419" s="36" t="s">
        <v>107</v>
      </c>
      <c r="D1419" s="36" t="s">
        <v>306</v>
      </c>
      <c r="E1419" s="36" t="s">
        <v>108</v>
      </c>
      <c r="F1419" s="36" t="s">
        <v>307</v>
      </c>
      <c r="G1419" s="36">
        <v>2</v>
      </c>
      <c r="H1419" s="36">
        <v>24</v>
      </c>
      <c r="I1419" s="36">
        <v>11</v>
      </c>
      <c r="J1419" s="36">
        <v>6.6150000000000002</v>
      </c>
      <c r="K1419" s="36">
        <v>2026</v>
      </c>
      <c r="L1419" s="36">
        <v>0</v>
      </c>
      <c r="M1419" s="36">
        <v>0</v>
      </c>
      <c r="N1419" s="36">
        <v>2012</v>
      </c>
      <c r="O1419" s="36">
        <v>7</v>
      </c>
      <c r="P1419" s="36">
        <v>0.35</v>
      </c>
      <c r="Q1419" s="36">
        <v>489</v>
      </c>
      <c r="R1419" s="36">
        <v>471</v>
      </c>
      <c r="S1419" s="36">
        <v>0</v>
      </c>
      <c r="T1419" s="36">
        <v>0</v>
      </c>
      <c r="U1419" s="36">
        <v>96.32</v>
      </c>
      <c r="V1419" s="36">
        <v>95.98</v>
      </c>
      <c r="W1419" s="36">
        <v>471</v>
      </c>
      <c r="X1419" s="36">
        <v>5</v>
      </c>
      <c r="Y1419" s="36">
        <v>1.06</v>
      </c>
      <c r="Z1419" s="36">
        <v>313</v>
      </c>
      <c r="AA1419" s="36">
        <v>302</v>
      </c>
      <c r="AB1419" s="36">
        <v>96.49</v>
      </c>
      <c r="AC1419" s="36">
        <v>317</v>
      </c>
      <c r="AD1419" s="36">
        <v>313</v>
      </c>
      <c r="AE1419" s="36">
        <v>98.74</v>
      </c>
      <c r="AF1419" s="36">
        <v>5.51</v>
      </c>
      <c r="AG1419" s="36">
        <v>5.48</v>
      </c>
      <c r="AH1419" s="36">
        <v>83.37</v>
      </c>
      <c r="AI1419" s="36">
        <v>99.42</v>
      </c>
      <c r="AJ1419" s="46">
        <f t="shared" ca="1" si="23"/>
        <v>1</v>
      </c>
      <c r="AK1419" s="47">
        <v>1.0373443983402488</v>
      </c>
      <c r="AL1419" s="48">
        <v>19.65779999999998</v>
      </c>
      <c r="AM1419" s="1">
        <v>0</v>
      </c>
      <c r="AN1419" s="1">
        <v>0</v>
      </c>
      <c r="AO1419" s="1">
        <v>1</v>
      </c>
      <c r="AP1419" s="1">
        <v>0</v>
      </c>
      <c r="AQ1419" s="1">
        <v>0</v>
      </c>
      <c r="AR1419" s="36">
        <v>0</v>
      </c>
      <c r="AS1419" s="36">
        <v>1</v>
      </c>
      <c r="AT1419" s="36">
        <v>0</v>
      </c>
      <c r="AU1419" s="36">
        <v>5</v>
      </c>
    </row>
    <row r="1420" spans="1:47">
      <c r="A1420" s="50">
        <v>41915</v>
      </c>
      <c r="B1420" s="36" t="s">
        <v>103</v>
      </c>
      <c r="C1420" s="36" t="s">
        <v>107</v>
      </c>
      <c r="D1420" s="36" t="s">
        <v>132</v>
      </c>
      <c r="E1420" s="36" t="s">
        <v>108</v>
      </c>
      <c r="F1420" s="36" t="s">
        <v>308</v>
      </c>
      <c r="G1420" s="36">
        <v>6</v>
      </c>
      <c r="H1420" s="36">
        <v>88</v>
      </c>
      <c r="I1420" s="36">
        <v>35</v>
      </c>
      <c r="J1420" s="36">
        <v>27.34</v>
      </c>
      <c r="K1420" s="36">
        <v>4606</v>
      </c>
      <c r="L1420" s="36">
        <v>0</v>
      </c>
      <c r="M1420" s="36">
        <v>0</v>
      </c>
      <c r="N1420" s="36">
        <v>4606</v>
      </c>
      <c r="O1420" s="36">
        <v>4</v>
      </c>
      <c r="P1420" s="36">
        <v>0.09</v>
      </c>
      <c r="Q1420" s="36">
        <v>2343</v>
      </c>
      <c r="R1420" s="36">
        <v>2340</v>
      </c>
      <c r="S1420" s="36">
        <v>0</v>
      </c>
      <c r="T1420" s="36">
        <v>0</v>
      </c>
      <c r="U1420" s="36">
        <v>99.87</v>
      </c>
      <c r="V1420" s="36">
        <v>99.79</v>
      </c>
      <c r="W1420" s="36">
        <v>2340</v>
      </c>
      <c r="X1420" s="36">
        <v>43</v>
      </c>
      <c r="Y1420" s="36">
        <v>1.84</v>
      </c>
      <c r="Z1420" s="36">
        <v>2563</v>
      </c>
      <c r="AA1420" s="36">
        <v>2423</v>
      </c>
      <c r="AB1420" s="36">
        <v>94.54</v>
      </c>
      <c r="AC1420" s="36">
        <v>1592</v>
      </c>
      <c r="AD1420" s="36">
        <v>1475</v>
      </c>
      <c r="AE1420" s="36">
        <v>92.65</v>
      </c>
      <c r="AF1420" s="36">
        <v>17.55</v>
      </c>
      <c r="AG1420" s="36">
        <v>2.02</v>
      </c>
      <c r="AH1420" s="36">
        <v>64.180000000000007</v>
      </c>
      <c r="AI1420" s="36">
        <v>11.52</v>
      </c>
      <c r="AJ1420" s="46">
        <f t="shared" ca="1" si="23"/>
        <v>1</v>
      </c>
      <c r="AK1420" s="47">
        <v>3.0890804597701149</v>
      </c>
      <c r="AL1420" s="48">
        <v>4.9202999999998536</v>
      </c>
      <c r="AM1420" s="1">
        <v>0</v>
      </c>
      <c r="AN1420" s="1">
        <v>0</v>
      </c>
      <c r="AO1420" s="1">
        <v>1</v>
      </c>
      <c r="AP1420" s="1">
        <v>0</v>
      </c>
      <c r="AQ1420" s="1">
        <v>0</v>
      </c>
      <c r="AR1420" s="36">
        <v>1</v>
      </c>
      <c r="AS1420" s="36">
        <v>0</v>
      </c>
      <c r="AT1420" s="36">
        <v>6</v>
      </c>
      <c r="AU1420" s="36">
        <v>0</v>
      </c>
    </row>
    <row r="1421" spans="1:47">
      <c r="A1421" s="50">
        <v>41915</v>
      </c>
      <c r="B1421" s="36" t="s">
        <v>103</v>
      </c>
      <c r="C1421" s="36" t="s">
        <v>107</v>
      </c>
      <c r="D1421" s="36" t="s">
        <v>132</v>
      </c>
      <c r="E1421" s="36" t="s">
        <v>108</v>
      </c>
      <c r="F1421" s="36" t="s">
        <v>133</v>
      </c>
      <c r="G1421" s="36">
        <v>4</v>
      </c>
      <c r="H1421" s="36">
        <v>56</v>
      </c>
      <c r="I1421" s="36">
        <v>23</v>
      </c>
      <c r="J1421" s="36">
        <v>16.63</v>
      </c>
      <c r="K1421" s="36">
        <v>3146</v>
      </c>
      <c r="L1421" s="36">
        <v>0</v>
      </c>
      <c r="M1421" s="36">
        <v>0</v>
      </c>
      <c r="N1421" s="36">
        <v>3096</v>
      </c>
      <c r="O1421" s="36">
        <v>55</v>
      </c>
      <c r="P1421" s="36">
        <v>1.78</v>
      </c>
      <c r="Q1421" s="36">
        <v>1287</v>
      </c>
      <c r="R1421" s="36">
        <v>1195</v>
      </c>
      <c r="S1421" s="36">
        <v>0</v>
      </c>
      <c r="T1421" s="36">
        <v>0</v>
      </c>
      <c r="U1421" s="36">
        <v>92.85</v>
      </c>
      <c r="V1421" s="36">
        <v>91.2</v>
      </c>
      <c r="W1421" s="36">
        <v>1195</v>
      </c>
      <c r="X1421" s="36">
        <v>23</v>
      </c>
      <c r="Y1421" s="36">
        <v>1.92</v>
      </c>
      <c r="Z1421" s="36">
        <v>1763</v>
      </c>
      <c r="AA1421" s="36">
        <v>1590</v>
      </c>
      <c r="AB1421" s="36">
        <v>90.19</v>
      </c>
      <c r="AC1421" s="36">
        <v>2283</v>
      </c>
      <c r="AD1421" s="36">
        <v>2225</v>
      </c>
      <c r="AE1421" s="36">
        <v>97.46</v>
      </c>
      <c r="AF1421" s="36">
        <v>31.96</v>
      </c>
      <c r="AG1421" s="36">
        <v>31.87</v>
      </c>
      <c r="AH1421" s="36">
        <v>192.21</v>
      </c>
      <c r="AI1421" s="36">
        <v>99.7</v>
      </c>
      <c r="AJ1421" s="46">
        <f t="shared" ca="1" si="23"/>
        <v>1</v>
      </c>
      <c r="AK1421" s="47">
        <v>1.2568306010928962</v>
      </c>
      <c r="AL1421" s="48">
        <v>113.25599999999997</v>
      </c>
      <c r="AM1421" s="1">
        <v>0</v>
      </c>
      <c r="AN1421" s="1">
        <v>1</v>
      </c>
      <c r="AO1421" s="1">
        <v>2</v>
      </c>
      <c r="AP1421" s="1">
        <v>1</v>
      </c>
      <c r="AQ1421" s="1">
        <v>4</v>
      </c>
      <c r="AR1421" s="36">
        <v>0</v>
      </c>
      <c r="AS1421" s="36">
        <v>1</v>
      </c>
      <c r="AT1421" s="36">
        <v>2</v>
      </c>
      <c r="AU1421" s="36">
        <v>6</v>
      </c>
    </row>
    <row r="1422" spans="1:47">
      <c r="A1422" s="50">
        <v>41915</v>
      </c>
      <c r="B1422" s="36" t="s">
        <v>103</v>
      </c>
      <c r="C1422" s="36" t="s">
        <v>107</v>
      </c>
      <c r="D1422" s="36" t="s">
        <v>1729</v>
      </c>
      <c r="E1422" s="36" t="s">
        <v>108</v>
      </c>
      <c r="F1422" s="36" t="s">
        <v>1730</v>
      </c>
      <c r="G1422" s="36">
        <v>4</v>
      </c>
      <c r="H1422" s="36">
        <v>56</v>
      </c>
      <c r="I1422" s="36">
        <v>23</v>
      </c>
      <c r="J1422" s="36">
        <v>16.63</v>
      </c>
      <c r="K1422" s="36">
        <v>1120</v>
      </c>
      <c r="L1422" s="36">
        <v>0</v>
      </c>
      <c r="M1422" s="36">
        <v>0</v>
      </c>
      <c r="N1422" s="36">
        <v>1120</v>
      </c>
      <c r="O1422" s="36">
        <v>0</v>
      </c>
      <c r="P1422" s="36">
        <v>0</v>
      </c>
      <c r="Q1422" s="36">
        <v>607</v>
      </c>
      <c r="R1422" s="36">
        <v>589</v>
      </c>
      <c r="S1422" s="36">
        <v>0</v>
      </c>
      <c r="T1422" s="36">
        <v>0</v>
      </c>
      <c r="U1422" s="36">
        <v>97.03</v>
      </c>
      <c r="V1422" s="36">
        <v>97.03</v>
      </c>
      <c r="W1422" s="36">
        <v>589</v>
      </c>
      <c r="X1422" s="36">
        <v>1</v>
      </c>
      <c r="Y1422" s="36">
        <v>0.17</v>
      </c>
      <c r="Z1422" s="36">
        <v>3461</v>
      </c>
      <c r="AA1422" s="36">
        <v>3422</v>
      </c>
      <c r="AB1422" s="36">
        <v>98.87</v>
      </c>
      <c r="AC1422" s="36">
        <v>4544</v>
      </c>
      <c r="AD1422" s="36">
        <v>4528</v>
      </c>
      <c r="AE1422" s="36">
        <v>99.65</v>
      </c>
      <c r="AF1422" s="36">
        <v>29.57</v>
      </c>
      <c r="AG1422" s="36">
        <v>29.55</v>
      </c>
      <c r="AH1422" s="36">
        <v>177.8</v>
      </c>
      <c r="AI1422" s="36">
        <v>99.94</v>
      </c>
      <c r="AJ1422" s="46">
        <f t="shared" ca="1" si="23"/>
        <v>1</v>
      </c>
      <c r="AK1422" s="47">
        <v>5.8997050147492625E-2</v>
      </c>
      <c r="AL1422" s="48">
        <v>18.027899999999992</v>
      </c>
      <c r="AM1422" s="1">
        <v>0</v>
      </c>
      <c r="AN1422" s="1">
        <v>0</v>
      </c>
      <c r="AO1422" s="1">
        <v>1</v>
      </c>
      <c r="AP1422" s="1">
        <v>0</v>
      </c>
      <c r="AQ1422" s="1">
        <v>0</v>
      </c>
      <c r="AR1422" s="36">
        <v>0</v>
      </c>
      <c r="AS1422" s="36">
        <v>1</v>
      </c>
      <c r="AT1422" s="36">
        <v>0</v>
      </c>
      <c r="AU1422" s="36">
        <v>1</v>
      </c>
    </row>
    <row r="1423" spans="1:47">
      <c r="A1423" s="50">
        <v>41915</v>
      </c>
      <c r="B1423" s="36" t="s">
        <v>103</v>
      </c>
      <c r="C1423" s="36" t="s">
        <v>98</v>
      </c>
      <c r="D1423" s="36" t="s">
        <v>1451</v>
      </c>
      <c r="E1423" s="36" t="s">
        <v>109</v>
      </c>
      <c r="F1423" s="36" t="s">
        <v>1731</v>
      </c>
      <c r="G1423" s="36">
        <v>2</v>
      </c>
      <c r="H1423" s="36">
        <v>24</v>
      </c>
      <c r="I1423" s="36">
        <v>11</v>
      </c>
      <c r="J1423" s="36">
        <v>6.6150000000000002</v>
      </c>
      <c r="K1423" s="36">
        <v>1805</v>
      </c>
      <c r="L1423" s="36">
        <v>0</v>
      </c>
      <c r="M1423" s="36">
        <v>0</v>
      </c>
      <c r="N1423" s="36">
        <v>1805</v>
      </c>
      <c r="O1423" s="36">
        <v>1</v>
      </c>
      <c r="P1423" s="36">
        <v>0.06</v>
      </c>
      <c r="Q1423" s="36">
        <v>432</v>
      </c>
      <c r="R1423" s="36">
        <v>422</v>
      </c>
      <c r="S1423" s="36">
        <v>0</v>
      </c>
      <c r="T1423" s="36">
        <v>0</v>
      </c>
      <c r="U1423" s="36">
        <v>97.69</v>
      </c>
      <c r="V1423" s="36">
        <v>97.63</v>
      </c>
      <c r="W1423" s="36">
        <v>422</v>
      </c>
      <c r="X1423" s="36">
        <v>3</v>
      </c>
      <c r="Y1423" s="36">
        <v>0.71</v>
      </c>
      <c r="Z1423" s="36">
        <v>186</v>
      </c>
      <c r="AA1423" s="36">
        <v>172</v>
      </c>
      <c r="AB1423" s="36">
        <v>92.47</v>
      </c>
      <c r="AC1423" s="36">
        <v>228</v>
      </c>
      <c r="AD1423" s="36">
        <v>197</v>
      </c>
      <c r="AE1423" s="36">
        <v>86.4</v>
      </c>
      <c r="AF1423" s="36">
        <v>6.32</v>
      </c>
      <c r="AG1423" s="36">
        <v>5.58</v>
      </c>
      <c r="AH1423" s="36">
        <v>95.57</v>
      </c>
      <c r="AI1423" s="36">
        <v>88.29</v>
      </c>
      <c r="AJ1423" s="46">
        <f t="shared" ca="1" si="23"/>
        <v>1</v>
      </c>
      <c r="AK1423" s="47">
        <v>0.67114093959731547</v>
      </c>
      <c r="AL1423" s="48">
        <v>10.23840000000002</v>
      </c>
      <c r="AM1423" s="1">
        <v>0</v>
      </c>
      <c r="AN1423" s="1">
        <v>0</v>
      </c>
      <c r="AO1423" s="1">
        <v>1</v>
      </c>
      <c r="AP1423" s="1">
        <v>0</v>
      </c>
      <c r="AQ1423" s="1">
        <v>0</v>
      </c>
      <c r="AR1423" s="36">
        <v>0</v>
      </c>
      <c r="AS1423" s="36">
        <v>1</v>
      </c>
      <c r="AT1423" s="36">
        <v>0</v>
      </c>
      <c r="AU1423" s="36">
        <v>1</v>
      </c>
    </row>
    <row r="1424" spans="1:47">
      <c r="A1424" s="50">
        <v>41915</v>
      </c>
      <c r="B1424" s="36" t="s">
        <v>103</v>
      </c>
      <c r="C1424" s="36" t="s">
        <v>98</v>
      </c>
      <c r="D1424" s="36" t="s">
        <v>1732</v>
      </c>
      <c r="E1424" s="36" t="s">
        <v>109</v>
      </c>
      <c r="F1424" s="36" t="s">
        <v>1733</v>
      </c>
      <c r="G1424" s="36">
        <v>2</v>
      </c>
      <c r="H1424" s="36">
        <v>32</v>
      </c>
      <c r="I1424" s="36">
        <v>10</v>
      </c>
      <c r="J1424" s="36">
        <v>5.8419999999999996</v>
      </c>
      <c r="K1424" s="36">
        <v>595</v>
      </c>
      <c r="L1424" s="36">
        <v>0</v>
      </c>
      <c r="M1424" s="36">
        <v>0</v>
      </c>
      <c r="N1424" s="36">
        <v>595</v>
      </c>
      <c r="O1424" s="36">
        <v>2</v>
      </c>
      <c r="P1424" s="36">
        <v>0.34</v>
      </c>
      <c r="Q1424" s="36">
        <v>241</v>
      </c>
      <c r="R1424" s="36">
        <v>234</v>
      </c>
      <c r="S1424" s="36">
        <v>0</v>
      </c>
      <c r="T1424" s="36">
        <v>0</v>
      </c>
      <c r="U1424" s="36">
        <v>97.1</v>
      </c>
      <c r="V1424" s="36">
        <v>96.77</v>
      </c>
      <c r="W1424" s="36">
        <v>234</v>
      </c>
      <c r="X1424" s="36">
        <v>0</v>
      </c>
      <c r="Y1424" s="36">
        <v>0</v>
      </c>
      <c r="Z1424" s="36">
        <v>80</v>
      </c>
      <c r="AA1424" s="36">
        <v>80</v>
      </c>
      <c r="AB1424" s="36">
        <v>100</v>
      </c>
      <c r="AC1424" s="36">
        <v>82</v>
      </c>
      <c r="AD1424" s="36">
        <v>77</v>
      </c>
      <c r="AE1424" s="36">
        <v>93.9</v>
      </c>
      <c r="AF1424" s="36">
        <v>3.02</v>
      </c>
      <c r="AG1424" s="36">
        <v>0.24</v>
      </c>
      <c r="AH1424" s="36">
        <v>51.73</v>
      </c>
      <c r="AI1424" s="36">
        <v>7.94</v>
      </c>
      <c r="AJ1424" s="46">
        <f t="shared" ca="1" si="23"/>
        <v>1</v>
      </c>
      <c r="AK1424" s="47">
        <v>0</v>
      </c>
      <c r="AL1424" s="48">
        <v>7.7843000000000098</v>
      </c>
      <c r="AM1424" s="1">
        <v>0</v>
      </c>
      <c r="AN1424" s="1">
        <v>0</v>
      </c>
      <c r="AO1424" s="1">
        <v>1</v>
      </c>
      <c r="AP1424" s="1">
        <v>0</v>
      </c>
      <c r="AQ1424" s="1">
        <v>0</v>
      </c>
      <c r="AR1424" s="36">
        <v>0</v>
      </c>
      <c r="AS1424" s="36">
        <v>1</v>
      </c>
      <c r="AT1424" s="36">
        <v>0</v>
      </c>
      <c r="AU1424" s="36">
        <v>1</v>
      </c>
    </row>
    <row r="1425" spans="1:47">
      <c r="A1425" s="50">
        <v>41915</v>
      </c>
      <c r="B1425" s="36" t="s">
        <v>103</v>
      </c>
      <c r="C1425" s="36" t="s">
        <v>98</v>
      </c>
      <c r="D1425" s="36" t="s">
        <v>1335</v>
      </c>
      <c r="E1425" s="36" t="s">
        <v>109</v>
      </c>
      <c r="F1425" s="36" t="s">
        <v>1337</v>
      </c>
      <c r="G1425" s="36">
        <v>2</v>
      </c>
      <c r="H1425" s="36">
        <v>24</v>
      </c>
      <c r="I1425" s="36">
        <v>11</v>
      </c>
      <c r="J1425" s="36">
        <v>6.6150000000000002</v>
      </c>
      <c r="K1425" s="36">
        <v>2242</v>
      </c>
      <c r="L1425" s="36">
        <v>0</v>
      </c>
      <c r="M1425" s="36">
        <v>0</v>
      </c>
      <c r="N1425" s="36">
        <v>2221</v>
      </c>
      <c r="O1425" s="36">
        <v>2</v>
      </c>
      <c r="P1425" s="36">
        <v>0.09</v>
      </c>
      <c r="Q1425" s="36">
        <v>440</v>
      </c>
      <c r="R1425" s="36">
        <v>423</v>
      </c>
      <c r="S1425" s="36">
        <v>0</v>
      </c>
      <c r="T1425" s="36">
        <v>0</v>
      </c>
      <c r="U1425" s="36">
        <v>96.14</v>
      </c>
      <c r="V1425" s="36">
        <v>96.05</v>
      </c>
      <c r="W1425" s="36">
        <v>423</v>
      </c>
      <c r="X1425" s="36">
        <v>2</v>
      </c>
      <c r="Y1425" s="36">
        <v>0.47</v>
      </c>
      <c r="Z1425" s="36">
        <v>118</v>
      </c>
      <c r="AA1425" s="36">
        <v>114</v>
      </c>
      <c r="AB1425" s="36">
        <v>96.61</v>
      </c>
      <c r="AC1425" s="36">
        <v>117</v>
      </c>
      <c r="AD1425" s="36">
        <v>111</v>
      </c>
      <c r="AE1425" s="36">
        <v>94.87</v>
      </c>
      <c r="AF1425" s="36">
        <v>5.41</v>
      </c>
      <c r="AG1425" s="36">
        <v>3.99</v>
      </c>
      <c r="AH1425" s="36">
        <v>81.75</v>
      </c>
      <c r="AI1425" s="36">
        <v>73.819999999999993</v>
      </c>
      <c r="AJ1425" s="46">
        <f t="shared" ca="1" si="23"/>
        <v>1</v>
      </c>
      <c r="AK1425" s="47">
        <v>0.47619047619047622</v>
      </c>
      <c r="AL1425" s="48">
        <v>17.380000000000013</v>
      </c>
      <c r="AM1425" s="1">
        <v>0</v>
      </c>
      <c r="AN1425" s="1">
        <v>0</v>
      </c>
      <c r="AO1425" s="1">
        <v>1</v>
      </c>
      <c r="AP1425" s="1">
        <v>0</v>
      </c>
      <c r="AQ1425" s="1">
        <v>1</v>
      </c>
      <c r="AR1425" s="36">
        <v>0</v>
      </c>
      <c r="AS1425" s="36">
        <v>1</v>
      </c>
      <c r="AT1425" s="36">
        <v>1</v>
      </c>
      <c r="AU1425" s="36">
        <v>4</v>
      </c>
    </row>
    <row r="1426" spans="1:47">
      <c r="A1426" s="50">
        <v>41915</v>
      </c>
      <c r="B1426" s="36" t="s">
        <v>103</v>
      </c>
      <c r="C1426" s="36" t="s">
        <v>98</v>
      </c>
      <c r="D1426" s="36" t="s">
        <v>312</v>
      </c>
      <c r="E1426" s="36" t="s">
        <v>109</v>
      </c>
      <c r="F1426" s="36" t="s">
        <v>568</v>
      </c>
      <c r="G1426" s="36">
        <v>2</v>
      </c>
      <c r="H1426" s="36">
        <v>24</v>
      </c>
      <c r="I1426" s="36">
        <v>11</v>
      </c>
      <c r="J1426" s="36">
        <v>6.6150000000000002</v>
      </c>
      <c r="K1426" s="36">
        <v>2111</v>
      </c>
      <c r="L1426" s="36">
        <v>0</v>
      </c>
      <c r="M1426" s="36">
        <v>0</v>
      </c>
      <c r="N1426" s="36">
        <v>2099</v>
      </c>
      <c r="O1426" s="36">
        <v>2</v>
      </c>
      <c r="P1426" s="36">
        <v>0.1</v>
      </c>
      <c r="Q1426" s="36">
        <v>732</v>
      </c>
      <c r="R1426" s="36">
        <v>718</v>
      </c>
      <c r="S1426" s="36">
        <v>0</v>
      </c>
      <c r="T1426" s="36">
        <v>0</v>
      </c>
      <c r="U1426" s="36">
        <v>98.09</v>
      </c>
      <c r="V1426" s="36">
        <v>97.99</v>
      </c>
      <c r="W1426" s="36">
        <v>718</v>
      </c>
      <c r="X1426" s="36">
        <v>2</v>
      </c>
      <c r="Y1426" s="36">
        <v>0.28000000000000003</v>
      </c>
      <c r="Z1426" s="36">
        <v>209</v>
      </c>
      <c r="AA1426" s="36">
        <v>206</v>
      </c>
      <c r="AB1426" s="36">
        <v>98.56</v>
      </c>
      <c r="AC1426" s="36">
        <v>212</v>
      </c>
      <c r="AD1426" s="36">
        <v>208</v>
      </c>
      <c r="AE1426" s="36">
        <v>98.11</v>
      </c>
      <c r="AF1426" s="36">
        <v>9.0299999999999994</v>
      </c>
      <c r="AG1426" s="36">
        <v>7.09</v>
      </c>
      <c r="AH1426" s="36">
        <v>136.49</v>
      </c>
      <c r="AI1426" s="36">
        <v>78.569999999999993</v>
      </c>
      <c r="AJ1426" s="46">
        <f t="shared" ca="1" si="23"/>
        <v>1</v>
      </c>
      <c r="AK1426" s="47">
        <v>0.27777777777777779</v>
      </c>
      <c r="AL1426" s="48">
        <v>14.713200000000038</v>
      </c>
      <c r="AM1426" s="1">
        <v>0</v>
      </c>
      <c r="AN1426" s="1">
        <v>0</v>
      </c>
      <c r="AO1426" s="1">
        <v>1</v>
      </c>
      <c r="AP1426" s="1">
        <v>0</v>
      </c>
      <c r="AQ1426" s="1">
        <v>0</v>
      </c>
      <c r="AR1426" s="36">
        <v>0</v>
      </c>
      <c r="AS1426" s="36">
        <v>1</v>
      </c>
      <c r="AT1426" s="36">
        <v>0</v>
      </c>
      <c r="AU1426" s="36">
        <v>2</v>
      </c>
    </row>
    <row r="1427" spans="1:47">
      <c r="A1427" s="50">
        <v>41915</v>
      </c>
      <c r="B1427" s="36" t="s">
        <v>103</v>
      </c>
      <c r="C1427" s="36" t="s">
        <v>98</v>
      </c>
      <c r="D1427" s="36" t="s">
        <v>776</v>
      </c>
      <c r="E1427" s="36" t="s">
        <v>109</v>
      </c>
      <c r="F1427" s="36" t="s">
        <v>1734</v>
      </c>
      <c r="G1427" s="36">
        <v>2</v>
      </c>
      <c r="H1427" s="36">
        <v>24</v>
      </c>
      <c r="I1427" s="36">
        <v>11</v>
      </c>
      <c r="J1427" s="36">
        <v>6.6150000000000002</v>
      </c>
      <c r="K1427" s="36">
        <v>1001</v>
      </c>
      <c r="L1427" s="36">
        <v>0</v>
      </c>
      <c r="M1427" s="36">
        <v>0</v>
      </c>
      <c r="N1427" s="36">
        <v>994</v>
      </c>
      <c r="O1427" s="36">
        <v>1</v>
      </c>
      <c r="P1427" s="36">
        <v>0.1</v>
      </c>
      <c r="Q1427" s="36">
        <v>334</v>
      </c>
      <c r="R1427" s="36">
        <v>326</v>
      </c>
      <c r="S1427" s="36">
        <v>0</v>
      </c>
      <c r="T1427" s="36">
        <v>0</v>
      </c>
      <c r="U1427" s="36">
        <v>97.6</v>
      </c>
      <c r="V1427" s="36">
        <v>97.51</v>
      </c>
      <c r="W1427" s="36">
        <v>326</v>
      </c>
      <c r="X1427" s="36">
        <v>4</v>
      </c>
      <c r="Y1427" s="36">
        <v>1.23</v>
      </c>
      <c r="Z1427" s="36">
        <v>84</v>
      </c>
      <c r="AA1427" s="36">
        <v>83</v>
      </c>
      <c r="AB1427" s="36">
        <v>98.81</v>
      </c>
      <c r="AC1427" s="36">
        <v>90</v>
      </c>
      <c r="AD1427" s="36">
        <v>88</v>
      </c>
      <c r="AE1427" s="36">
        <v>97.78</v>
      </c>
      <c r="AF1427" s="36">
        <v>3.77</v>
      </c>
      <c r="AG1427" s="36">
        <v>0.22</v>
      </c>
      <c r="AH1427" s="36">
        <v>57.02</v>
      </c>
      <c r="AI1427" s="36">
        <v>5.86</v>
      </c>
      <c r="AJ1427" s="46">
        <f t="shared" ca="1" si="23"/>
        <v>1</v>
      </c>
      <c r="AK1427" s="47">
        <v>1.2084592145015105</v>
      </c>
      <c r="AL1427" s="48">
        <v>8.3165999999999833</v>
      </c>
      <c r="AM1427" s="1">
        <v>0</v>
      </c>
      <c r="AN1427" s="1">
        <v>0</v>
      </c>
      <c r="AO1427" s="1">
        <v>1</v>
      </c>
      <c r="AP1427" s="1">
        <v>0</v>
      </c>
      <c r="AQ1427" s="1">
        <v>0</v>
      </c>
      <c r="AR1427" s="36">
        <v>0</v>
      </c>
      <c r="AS1427" s="36">
        <v>1</v>
      </c>
      <c r="AT1427" s="36">
        <v>0</v>
      </c>
      <c r="AU1427" s="36">
        <v>1</v>
      </c>
    </row>
    <row r="1428" spans="1:47">
      <c r="A1428" s="50">
        <v>41915</v>
      </c>
      <c r="B1428" s="36" t="s">
        <v>103</v>
      </c>
      <c r="C1428" s="36" t="s">
        <v>24</v>
      </c>
      <c r="D1428" s="36" t="s">
        <v>309</v>
      </c>
      <c r="E1428" s="36" t="s">
        <v>110</v>
      </c>
      <c r="F1428" s="36" t="s">
        <v>310</v>
      </c>
      <c r="G1428" s="36">
        <v>2</v>
      </c>
      <c r="H1428" s="36">
        <v>24</v>
      </c>
      <c r="I1428" s="36">
        <v>11</v>
      </c>
      <c r="J1428" s="36">
        <v>6.6150000000000002</v>
      </c>
      <c r="K1428" s="36">
        <v>1460</v>
      </c>
      <c r="L1428" s="36">
        <v>1</v>
      </c>
      <c r="M1428" s="36">
        <v>7.0000000000000007E-2</v>
      </c>
      <c r="N1428" s="36">
        <v>1457</v>
      </c>
      <c r="O1428" s="36">
        <v>16</v>
      </c>
      <c r="P1428" s="36">
        <v>1.1000000000000001</v>
      </c>
      <c r="Q1428" s="36">
        <v>458</v>
      </c>
      <c r="R1428" s="36">
        <v>434</v>
      </c>
      <c r="S1428" s="36">
        <v>0</v>
      </c>
      <c r="T1428" s="36">
        <v>0</v>
      </c>
      <c r="U1428" s="36">
        <v>94.76</v>
      </c>
      <c r="V1428" s="36">
        <v>93.72</v>
      </c>
      <c r="W1428" s="36">
        <v>434</v>
      </c>
      <c r="X1428" s="36">
        <v>12</v>
      </c>
      <c r="Y1428" s="36">
        <v>2.76</v>
      </c>
      <c r="Z1428" s="36">
        <v>143</v>
      </c>
      <c r="AA1428" s="36">
        <v>143</v>
      </c>
      <c r="AB1428" s="36">
        <v>100</v>
      </c>
      <c r="AC1428" s="36">
        <v>155</v>
      </c>
      <c r="AD1428" s="36">
        <v>147</v>
      </c>
      <c r="AE1428" s="36">
        <v>94.84</v>
      </c>
      <c r="AF1428" s="36">
        <v>4.5999999999999996</v>
      </c>
      <c r="AG1428" s="36">
        <v>4.55</v>
      </c>
      <c r="AH1428" s="36">
        <v>69.58</v>
      </c>
      <c r="AI1428" s="36">
        <v>98.78</v>
      </c>
      <c r="AJ1428" s="46">
        <f t="shared" ca="1" si="23"/>
        <v>1</v>
      </c>
      <c r="AK1428" s="47">
        <v>2.7397260273972601</v>
      </c>
      <c r="AL1428" s="48">
        <v>28.762400000000007</v>
      </c>
      <c r="AM1428" s="1">
        <v>0</v>
      </c>
      <c r="AN1428" s="1">
        <v>1</v>
      </c>
      <c r="AO1428" s="1">
        <v>3</v>
      </c>
      <c r="AP1428" s="1">
        <v>0</v>
      </c>
      <c r="AQ1428" s="1">
        <v>1</v>
      </c>
      <c r="AR1428" s="36">
        <v>1</v>
      </c>
      <c r="AS1428" s="36">
        <v>1</v>
      </c>
      <c r="AT1428" s="36">
        <v>1</v>
      </c>
      <c r="AU1428" s="36">
        <v>6</v>
      </c>
    </row>
    <row r="1429" spans="1:47">
      <c r="A1429" s="50">
        <v>41915</v>
      </c>
      <c r="B1429" s="36" t="s">
        <v>103</v>
      </c>
      <c r="C1429" s="36" t="s">
        <v>24</v>
      </c>
      <c r="D1429" s="36" t="s">
        <v>309</v>
      </c>
      <c r="E1429" s="36" t="s">
        <v>110</v>
      </c>
      <c r="F1429" s="36" t="s">
        <v>470</v>
      </c>
      <c r="G1429" s="36">
        <v>4</v>
      </c>
      <c r="H1429" s="36">
        <v>56</v>
      </c>
      <c r="I1429" s="36">
        <v>23</v>
      </c>
      <c r="J1429" s="36">
        <v>16.63</v>
      </c>
      <c r="K1429" s="36">
        <v>1753</v>
      </c>
      <c r="L1429" s="36">
        <v>0</v>
      </c>
      <c r="M1429" s="36">
        <v>0</v>
      </c>
      <c r="N1429" s="36">
        <v>1753</v>
      </c>
      <c r="O1429" s="36">
        <v>8</v>
      </c>
      <c r="P1429" s="36">
        <v>0.46</v>
      </c>
      <c r="Q1429" s="36">
        <v>684</v>
      </c>
      <c r="R1429" s="36">
        <v>670</v>
      </c>
      <c r="S1429" s="36">
        <v>0</v>
      </c>
      <c r="T1429" s="36">
        <v>0</v>
      </c>
      <c r="U1429" s="36">
        <v>97.95</v>
      </c>
      <c r="V1429" s="36">
        <v>97.51</v>
      </c>
      <c r="W1429" s="36">
        <v>670</v>
      </c>
      <c r="X1429" s="36">
        <v>32</v>
      </c>
      <c r="Y1429" s="36">
        <v>4.78</v>
      </c>
      <c r="Z1429" s="36">
        <v>76</v>
      </c>
      <c r="AA1429" s="36">
        <v>75</v>
      </c>
      <c r="AB1429" s="36">
        <v>98.68</v>
      </c>
      <c r="AC1429" s="36">
        <v>78</v>
      </c>
      <c r="AD1429" s="36">
        <v>75</v>
      </c>
      <c r="AE1429" s="36">
        <v>96.15</v>
      </c>
      <c r="AF1429" s="36">
        <v>9.0299999999999994</v>
      </c>
      <c r="AG1429" s="36">
        <v>9.02</v>
      </c>
      <c r="AH1429" s="36">
        <v>54.28</v>
      </c>
      <c r="AI1429" s="36">
        <v>99.88</v>
      </c>
      <c r="AJ1429" s="46">
        <f t="shared" ca="1" si="23"/>
        <v>1</v>
      </c>
      <c r="AK1429" s="47">
        <v>4.7761194029850751</v>
      </c>
      <c r="AL1429" s="48">
        <v>17.031599999999965</v>
      </c>
      <c r="AM1429" s="1">
        <v>0</v>
      </c>
      <c r="AN1429" s="1">
        <v>0</v>
      </c>
      <c r="AO1429" s="1">
        <v>2</v>
      </c>
      <c r="AP1429" s="1">
        <v>0</v>
      </c>
      <c r="AQ1429" s="1">
        <v>2</v>
      </c>
      <c r="AR1429" s="36">
        <v>1</v>
      </c>
      <c r="AS1429" s="36">
        <v>1</v>
      </c>
      <c r="AT1429" s="36">
        <v>5</v>
      </c>
      <c r="AU1429" s="36">
        <v>7</v>
      </c>
    </row>
    <row r="1430" spans="1:47">
      <c r="A1430" s="50">
        <v>41915</v>
      </c>
      <c r="B1430" s="36" t="s">
        <v>103</v>
      </c>
      <c r="C1430" s="36" t="s">
        <v>24</v>
      </c>
      <c r="D1430" s="36" t="s">
        <v>1735</v>
      </c>
      <c r="E1430" s="36" t="s">
        <v>110</v>
      </c>
      <c r="F1430" s="36" t="s">
        <v>1736</v>
      </c>
      <c r="G1430" s="36">
        <v>4</v>
      </c>
      <c r="H1430" s="36">
        <v>56</v>
      </c>
      <c r="I1430" s="36">
        <v>23</v>
      </c>
      <c r="J1430" s="36">
        <v>16.63</v>
      </c>
      <c r="K1430" s="36">
        <v>354</v>
      </c>
      <c r="L1430" s="36">
        <v>0</v>
      </c>
      <c r="M1430" s="36">
        <v>0</v>
      </c>
      <c r="N1430" s="36">
        <v>354</v>
      </c>
      <c r="O1430" s="36">
        <v>0</v>
      </c>
      <c r="P1430" s="36">
        <v>0</v>
      </c>
      <c r="Q1430" s="36">
        <v>155</v>
      </c>
      <c r="R1430" s="36">
        <v>149</v>
      </c>
      <c r="S1430" s="36">
        <v>0</v>
      </c>
      <c r="T1430" s="36">
        <v>0</v>
      </c>
      <c r="U1430" s="36">
        <v>96.13</v>
      </c>
      <c r="V1430" s="36">
        <v>96.13</v>
      </c>
      <c r="W1430" s="36">
        <v>149</v>
      </c>
      <c r="X1430" s="36">
        <v>1</v>
      </c>
      <c r="Y1430" s="36">
        <v>0.67</v>
      </c>
      <c r="Z1430" s="36">
        <v>239</v>
      </c>
      <c r="AA1430" s="36">
        <v>238</v>
      </c>
      <c r="AB1430" s="36">
        <v>99.58</v>
      </c>
      <c r="AC1430" s="36">
        <v>383</v>
      </c>
      <c r="AD1430" s="36">
        <v>381</v>
      </c>
      <c r="AE1430" s="36">
        <v>99.48</v>
      </c>
      <c r="AF1430" s="36">
        <v>5.2</v>
      </c>
      <c r="AG1430" s="36">
        <v>0</v>
      </c>
      <c r="AH1430" s="36">
        <v>31.27</v>
      </c>
      <c r="AI1430" s="36">
        <v>0</v>
      </c>
      <c r="AJ1430" s="46">
        <f t="shared" ca="1" si="23"/>
        <v>1</v>
      </c>
      <c r="AK1430" s="47">
        <v>0.34246575342465752</v>
      </c>
      <c r="AL1430" s="48">
        <v>5.998500000000007</v>
      </c>
      <c r="AM1430" s="1">
        <v>0</v>
      </c>
      <c r="AN1430" s="1">
        <v>0</v>
      </c>
      <c r="AO1430" s="1">
        <v>1</v>
      </c>
      <c r="AP1430" s="1">
        <v>0</v>
      </c>
      <c r="AQ1430" s="1">
        <v>0</v>
      </c>
      <c r="AR1430" s="36">
        <v>0</v>
      </c>
      <c r="AS1430" s="36">
        <v>1</v>
      </c>
      <c r="AT1430" s="36">
        <v>0</v>
      </c>
      <c r="AU1430" s="36">
        <v>1</v>
      </c>
    </row>
    <row r="1431" spans="1:47">
      <c r="A1431" s="50">
        <v>41915</v>
      </c>
      <c r="B1431" s="36" t="s">
        <v>103</v>
      </c>
      <c r="C1431" s="36" t="s">
        <v>24</v>
      </c>
      <c r="D1431" s="36" t="s">
        <v>1737</v>
      </c>
      <c r="E1431" s="36" t="s">
        <v>110</v>
      </c>
      <c r="F1431" s="36" t="s">
        <v>1738</v>
      </c>
      <c r="G1431" s="36">
        <v>2</v>
      </c>
      <c r="H1431" s="36">
        <v>32</v>
      </c>
      <c r="I1431" s="36">
        <v>10</v>
      </c>
      <c r="J1431" s="36">
        <v>5.8419999999999996</v>
      </c>
      <c r="K1431" s="36">
        <v>1105</v>
      </c>
      <c r="L1431" s="36">
        <v>0</v>
      </c>
      <c r="M1431" s="36">
        <v>0</v>
      </c>
      <c r="N1431" s="36">
        <v>1105</v>
      </c>
      <c r="O1431" s="36">
        <v>13</v>
      </c>
      <c r="P1431" s="36">
        <v>1.18</v>
      </c>
      <c r="Q1431" s="36">
        <v>349</v>
      </c>
      <c r="R1431" s="36">
        <v>346</v>
      </c>
      <c r="S1431" s="36">
        <v>0</v>
      </c>
      <c r="T1431" s="36">
        <v>0</v>
      </c>
      <c r="U1431" s="36">
        <v>99.14</v>
      </c>
      <c r="V1431" s="36">
        <v>97.97</v>
      </c>
      <c r="W1431" s="36">
        <v>346</v>
      </c>
      <c r="X1431" s="36">
        <v>1</v>
      </c>
      <c r="Y1431" s="36">
        <v>0.28999999999999998</v>
      </c>
      <c r="Z1431" s="36">
        <v>164</v>
      </c>
      <c r="AA1431" s="36">
        <v>162</v>
      </c>
      <c r="AB1431" s="36">
        <v>98.78</v>
      </c>
      <c r="AC1431" s="36">
        <v>155</v>
      </c>
      <c r="AD1431" s="36">
        <v>152</v>
      </c>
      <c r="AE1431" s="36">
        <v>98.06</v>
      </c>
      <c r="AF1431" s="36">
        <v>3.61</v>
      </c>
      <c r="AG1431" s="36">
        <v>0.34</v>
      </c>
      <c r="AH1431" s="36">
        <v>61.86</v>
      </c>
      <c r="AI1431" s="36">
        <v>9.27</v>
      </c>
      <c r="AJ1431" s="46">
        <f t="shared" ca="1" si="23"/>
        <v>1</v>
      </c>
      <c r="AK1431" s="47">
        <v>0.29761904761904762</v>
      </c>
      <c r="AL1431" s="48">
        <v>7.0847000000000033</v>
      </c>
      <c r="AM1431" s="1">
        <v>0</v>
      </c>
      <c r="AN1431" s="1">
        <v>0</v>
      </c>
      <c r="AO1431" s="1">
        <v>1</v>
      </c>
      <c r="AP1431" s="1">
        <v>0</v>
      </c>
      <c r="AQ1431" s="1">
        <v>0</v>
      </c>
      <c r="AR1431" s="36">
        <v>0</v>
      </c>
      <c r="AS1431" s="36">
        <v>1</v>
      </c>
      <c r="AT1431" s="36">
        <v>0</v>
      </c>
      <c r="AU1431" s="36">
        <v>1</v>
      </c>
    </row>
    <row r="1432" spans="1:47">
      <c r="A1432" s="50">
        <v>41915</v>
      </c>
      <c r="B1432" s="36" t="s">
        <v>103</v>
      </c>
      <c r="C1432" s="36" t="s">
        <v>24</v>
      </c>
      <c r="D1432" s="36" t="s">
        <v>471</v>
      </c>
      <c r="E1432" s="36" t="s">
        <v>110</v>
      </c>
      <c r="F1432" s="36" t="s">
        <v>478</v>
      </c>
      <c r="G1432" s="36">
        <v>2</v>
      </c>
      <c r="H1432" s="36">
        <v>24</v>
      </c>
      <c r="I1432" s="36">
        <v>11</v>
      </c>
      <c r="J1432" s="36">
        <v>6.6150000000000002</v>
      </c>
      <c r="K1432" s="36">
        <v>1498</v>
      </c>
      <c r="L1432" s="36">
        <v>0</v>
      </c>
      <c r="M1432" s="36">
        <v>0</v>
      </c>
      <c r="N1432" s="36">
        <v>1498</v>
      </c>
      <c r="O1432" s="36">
        <v>17</v>
      </c>
      <c r="P1432" s="36">
        <v>1.1299999999999999</v>
      </c>
      <c r="Q1432" s="36">
        <v>194</v>
      </c>
      <c r="R1432" s="36">
        <v>191</v>
      </c>
      <c r="S1432" s="36">
        <v>0</v>
      </c>
      <c r="T1432" s="36">
        <v>0</v>
      </c>
      <c r="U1432" s="36">
        <v>98.45</v>
      </c>
      <c r="V1432" s="36">
        <v>97.34</v>
      </c>
      <c r="W1432" s="36">
        <v>191</v>
      </c>
      <c r="X1432" s="36">
        <v>0</v>
      </c>
      <c r="Y1432" s="36">
        <v>0</v>
      </c>
      <c r="Z1432" s="36">
        <v>96</v>
      </c>
      <c r="AA1432" s="36">
        <v>96</v>
      </c>
      <c r="AB1432" s="36">
        <v>100</v>
      </c>
      <c r="AC1432" s="36">
        <v>90</v>
      </c>
      <c r="AD1432" s="36">
        <v>90</v>
      </c>
      <c r="AE1432" s="36">
        <v>100</v>
      </c>
      <c r="AF1432" s="36">
        <v>5.61</v>
      </c>
      <c r="AG1432" s="36">
        <v>0.8</v>
      </c>
      <c r="AH1432" s="36">
        <v>84.75</v>
      </c>
      <c r="AI1432" s="36">
        <v>14.29</v>
      </c>
      <c r="AJ1432" s="46">
        <f t="shared" ca="1" si="23"/>
        <v>1</v>
      </c>
      <c r="AK1432" s="47">
        <v>0</v>
      </c>
      <c r="AL1432" s="48">
        <v>5.160399999999993</v>
      </c>
      <c r="AM1432" s="1">
        <v>0</v>
      </c>
      <c r="AN1432" s="1">
        <v>0</v>
      </c>
      <c r="AO1432" s="1">
        <v>1</v>
      </c>
      <c r="AP1432" s="1">
        <v>0</v>
      </c>
      <c r="AQ1432" s="1">
        <v>0</v>
      </c>
      <c r="AR1432" s="36">
        <v>0</v>
      </c>
      <c r="AS1432" s="36">
        <v>1</v>
      </c>
      <c r="AT1432" s="36">
        <v>0</v>
      </c>
      <c r="AU1432" s="36">
        <v>3</v>
      </c>
    </row>
    <row r="1433" spans="1:47">
      <c r="A1433" s="50">
        <v>41915</v>
      </c>
      <c r="B1433" s="36" t="s">
        <v>103</v>
      </c>
      <c r="C1433" s="36" t="s">
        <v>24</v>
      </c>
      <c r="D1433" s="36" t="s">
        <v>606</v>
      </c>
      <c r="E1433" s="36" t="s">
        <v>110</v>
      </c>
      <c r="F1433" s="36" t="s">
        <v>1739</v>
      </c>
      <c r="G1433" s="36">
        <v>2</v>
      </c>
      <c r="H1433" s="36">
        <v>24</v>
      </c>
      <c r="I1433" s="36">
        <v>11</v>
      </c>
      <c r="J1433" s="36">
        <v>6.6150000000000002</v>
      </c>
      <c r="K1433" s="36">
        <v>1294</v>
      </c>
      <c r="L1433" s="36">
        <v>0</v>
      </c>
      <c r="M1433" s="36">
        <v>0</v>
      </c>
      <c r="N1433" s="36">
        <v>1286</v>
      </c>
      <c r="O1433" s="36">
        <v>0</v>
      </c>
      <c r="P1433" s="36">
        <v>0</v>
      </c>
      <c r="Q1433" s="36">
        <v>502</v>
      </c>
      <c r="R1433" s="36">
        <v>490</v>
      </c>
      <c r="S1433" s="36">
        <v>0</v>
      </c>
      <c r="T1433" s="36">
        <v>0</v>
      </c>
      <c r="U1433" s="36">
        <v>97.61</v>
      </c>
      <c r="V1433" s="36">
        <v>97.61</v>
      </c>
      <c r="W1433" s="36">
        <v>490</v>
      </c>
      <c r="X1433" s="36">
        <v>1</v>
      </c>
      <c r="Y1433" s="36">
        <v>0.2</v>
      </c>
      <c r="Z1433" s="36">
        <v>236</v>
      </c>
      <c r="AA1433" s="36">
        <v>233</v>
      </c>
      <c r="AB1433" s="36">
        <v>98.73</v>
      </c>
      <c r="AC1433" s="36">
        <v>230</v>
      </c>
      <c r="AD1433" s="36">
        <v>228</v>
      </c>
      <c r="AE1433" s="36">
        <v>99.13</v>
      </c>
      <c r="AF1433" s="36">
        <v>6.09</v>
      </c>
      <c r="AG1433" s="36">
        <v>1.23</v>
      </c>
      <c r="AH1433" s="36">
        <v>92.12</v>
      </c>
      <c r="AI1433" s="36">
        <v>20.170000000000002</v>
      </c>
      <c r="AJ1433" s="46">
        <f t="shared" ca="1" si="23"/>
        <v>1</v>
      </c>
      <c r="AK1433" s="47">
        <v>0.2061855670103093</v>
      </c>
      <c r="AL1433" s="48">
        <v>11.997800000000002</v>
      </c>
      <c r="AM1433" s="1">
        <v>0</v>
      </c>
      <c r="AN1433" s="1">
        <v>0</v>
      </c>
      <c r="AO1433" s="1">
        <v>1</v>
      </c>
      <c r="AP1433" s="1">
        <v>0</v>
      </c>
      <c r="AQ1433" s="1">
        <v>0</v>
      </c>
      <c r="AR1433" s="36">
        <v>0</v>
      </c>
      <c r="AS1433" s="36">
        <v>1</v>
      </c>
      <c r="AT1433" s="36">
        <v>0</v>
      </c>
      <c r="AU1433" s="36">
        <v>1</v>
      </c>
    </row>
    <row r="1434" spans="1:47">
      <c r="A1434" s="50">
        <v>41915</v>
      </c>
      <c r="B1434" s="36" t="s">
        <v>103</v>
      </c>
      <c r="C1434" s="36" t="s">
        <v>24</v>
      </c>
      <c r="D1434" s="36" t="s">
        <v>243</v>
      </c>
      <c r="E1434" s="36" t="s">
        <v>110</v>
      </c>
      <c r="F1434" s="36" t="s">
        <v>244</v>
      </c>
      <c r="G1434" s="36">
        <v>4</v>
      </c>
      <c r="H1434" s="36">
        <v>56</v>
      </c>
      <c r="I1434" s="36">
        <v>23</v>
      </c>
      <c r="J1434" s="36">
        <v>16.63</v>
      </c>
      <c r="K1434" s="36">
        <v>2210</v>
      </c>
      <c r="L1434" s="36">
        <v>0</v>
      </c>
      <c r="M1434" s="36">
        <v>0</v>
      </c>
      <c r="N1434" s="36">
        <v>2195</v>
      </c>
      <c r="O1434" s="36">
        <v>4</v>
      </c>
      <c r="P1434" s="36">
        <v>0.18</v>
      </c>
      <c r="Q1434" s="36">
        <v>825</v>
      </c>
      <c r="R1434" s="36">
        <v>802</v>
      </c>
      <c r="S1434" s="36">
        <v>0</v>
      </c>
      <c r="T1434" s="36">
        <v>0</v>
      </c>
      <c r="U1434" s="36">
        <v>97.21</v>
      </c>
      <c r="V1434" s="36">
        <v>97.03</v>
      </c>
      <c r="W1434" s="36">
        <v>802</v>
      </c>
      <c r="X1434" s="36">
        <v>2</v>
      </c>
      <c r="Y1434" s="36">
        <v>0.25</v>
      </c>
      <c r="Z1434" s="36">
        <v>384</v>
      </c>
      <c r="AA1434" s="36">
        <v>374</v>
      </c>
      <c r="AB1434" s="36">
        <v>97.4</v>
      </c>
      <c r="AC1434" s="36">
        <v>390</v>
      </c>
      <c r="AD1434" s="36">
        <v>382</v>
      </c>
      <c r="AE1434" s="36">
        <v>97.95</v>
      </c>
      <c r="AF1434" s="36">
        <v>11.9</v>
      </c>
      <c r="AG1434" s="36">
        <v>2.0699999999999998</v>
      </c>
      <c r="AH1434" s="36">
        <v>71.55</v>
      </c>
      <c r="AI1434" s="36">
        <v>17.350000000000001</v>
      </c>
      <c r="AJ1434" s="46">
        <f t="shared" ca="1" si="23"/>
        <v>1</v>
      </c>
      <c r="AK1434" s="47">
        <v>0.24691358024691357</v>
      </c>
      <c r="AL1434" s="48">
        <v>24.502499999999991</v>
      </c>
      <c r="AM1434" s="1">
        <v>0</v>
      </c>
      <c r="AN1434" s="1">
        <v>0</v>
      </c>
      <c r="AO1434" s="1">
        <v>1</v>
      </c>
      <c r="AP1434" s="1">
        <v>0</v>
      </c>
      <c r="AQ1434" s="1">
        <v>0</v>
      </c>
      <c r="AR1434" s="36">
        <v>0</v>
      </c>
      <c r="AS1434" s="36">
        <v>1</v>
      </c>
      <c r="AT1434" s="36">
        <v>0</v>
      </c>
      <c r="AU1434" s="36">
        <v>6</v>
      </c>
    </row>
    <row r="1435" spans="1:47">
      <c r="A1435" s="50">
        <v>41915</v>
      </c>
      <c r="B1435" s="36" t="s">
        <v>103</v>
      </c>
      <c r="C1435" s="36" t="s">
        <v>24</v>
      </c>
      <c r="D1435" s="36" t="s">
        <v>243</v>
      </c>
      <c r="E1435" s="36" t="s">
        <v>110</v>
      </c>
      <c r="F1435" s="36" t="s">
        <v>311</v>
      </c>
      <c r="G1435" s="36">
        <v>2</v>
      </c>
      <c r="H1435" s="36">
        <v>24</v>
      </c>
      <c r="I1435" s="36">
        <v>11</v>
      </c>
      <c r="J1435" s="36">
        <v>6.6150000000000002</v>
      </c>
      <c r="K1435" s="36">
        <v>1698</v>
      </c>
      <c r="L1435" s="36">
        <v>0</v>
      </c>
      <c r="M1435" s="36">
        <v>0</v>
      </c>
      <c r="N1435" s="36">
        <v>1668</v>
      </c>
      <c r="O1435" s="36">
        <v>7</v>
      </c>
      <c r="P1435" s="36">
        <v>0.42</v>
      </c>
      <c r="Q1435" s="36">
        <v>694</v>
      </c>
      <c r="R1435" s="36">
        <v>644</v>
      </c>
      <c r="S1435" s="36">
        <v>0</v>
      </c>
      <c r="T1435" s="36">
        <v>0</v>
      </c>
      <c r="U1435" s="36">
        <v>92.8</v>
      </c>
      <c r="V1435" s="36">
        <v>92.41</v>
      </c>
      <c r="W1435" s="36">
        <v>644</v>
      </c>
      <c r="X1435" s="36">
        <v>5</v>
      </c>
      <c r="Y1435" s="36">
        <v>0.78</v>
      </c>
      <c r="Z1435" s="36">
        <v>119</v>
      </c>
      <c r="AA1435" s="36">
        <v>111</v>
      </c>
      <c r="AB1435" s="36">
        <v>93.28</v>
      </c>
      <c r="AC1435" s="36">
        <v>111</v>
      </c>
      <c r="AD1435" s="36">
        <v>104</v>
      </c>
      <c r="AE1435" s="36">
        <v>93.69</v>
      </c>
      <c r="AF1435" s="36">
        <v>7.95</v>
      </c>
      <c r="AG1435" s="36">
        <v>7.94</v>
      </c>
      <c r="AH1435" s="36">
        <v>120.14</v>
      </c>
      <c r="AI1435" s="36">
        <v>99.86</v>
      </c>
      <c r="AJ1435" s="46">
        <f t="shared" ca="1" si="23"/>
        <v>1</v>
      </c>
      <c r="AK1435" s="47">
        <v>0.78492935635792771</v>
      </c>
      <c r="AL1435" s="48">
        <v>52.674600000000027</v>
      </c>
      <c r="AM1435" s="1">
        <v>0</v>
      </c>
      <c r="AN1435" s="1">
        <v>1</v>
      </c>
      <c r="AO1435" s="1">
        <v>2</v>
      </c>
      <c r="AP1435" s="1">
        <v>0</v>
      </c>
      <c r="AQ1435" s="1">
        <v>6</v>
      </c>
      <c r="AR1435" s="36">
        <v>0</v>
      </c>
      <c r="AS1435" s="36">
        <v>1</v>
      </c>
      <c r="AT1435" s="36">
        <v>1</v>
      </c>
      <c r="AU1435" s="36">
        <v>7</v>
      </c>
    </row>
    <row r="1436" spans="1:47">
      <c r="A1436" s="50">
        <v>41915</v>
      </c>
      <c r="B1436" s="36" t="s">
        <v>103</v>
      </c>
      <c r="C1436" s="36" t="s">
        <v>24</v>
      </c>
      <c r="D1436" s="36" t="s">
        <v>111</v>
      </c>
      <c r="E1436" s="36" t="s">
        <v>110</v>
      </c>
      <c r="F1436" s="36" t="s">
        <v>13</v>
      </c>
      <c r="G1436" s="36">
        <v>4</v>
      </c>
      <c r="H1436" s="36">
        <v>56</v>
      </c>
      <c r="I1436" s="36">
        <v>23</v>
      </c>
      <c r="J1436" s="36">
        <v>16.63</v>
      </c>
      <c r="K1436" s="36">
        <v>3785</v>
      </c>
      <c r="L1436" s="36">
        <v>5</v>
      </c>
      <c r="M1436" s="36">
        <v>0.13</v>
      </c>
      <c r="N1436" s="36">
        <v>3776</v>
      </c>
      <c r="O1436" s="36">
        <v>23</v>
      </c>
      <c r="P1436" s="36">
        <v>0.61</v>
      </c>
      <c r="Q1436" s="36">
        <v>1389</v>
      </c>
      <c r="R1436" s="36">
        <v>1327</v>
      </c>
      <c r="S1436" s="36">
        <v>0</v>
      </c>
      <c r="T1436" s="36">
        <v>0</v>
      </c>
      <c r="U1436" s="36">
        <v>95.54</v>
      </c>
      <c r="V1436" s="36">
        <v>94.95</v>
      </c>
      <c r="W1436" s="36">
        <v>1327</v>
      </c>
      <c r="X1436" s="36">
        <v>3</v>
      </c>
      <c r="Y1436" s="36">
        <v>0.23</v>
      </c>
      <c r="Z1436" s="36">
        <v>452</v>
      </c>
      <c r="AA1436" s="36">
        <v>446</v>
      </c>
      <c r="AB1436" s="36">
        <v>98.67</v>
      </c>
      <c r="AC1436" s="36">
        <v>478</v>
      </c>
      <c r="AD1436" s="36">
        <v>465</v>
      </c>
      <c r="AE1436" s="36">
        <v>97.28</v>
      </c>
      <c r="AF1436" s="36">
        <v>12.77</v>
      </c>
      <c r="AG1436" s="36">
        <v>2.79</v>
      </c>
      <c r="AH1436" s="36">
        <v>76.81</v>
      </c>
      <c r="AI1436" s="36">
        <v>21.83</v>
      </c>
      <c r="AJ1436" s="46">
        <f t="shared" ca="1" si="23"/>
        <v>1</v>
      </c>
      <c r="AK1436" s="47">
        <v>0.22288261515601782</v>
      </c>
      <c r="AL1436" s="48">
        <v>70.144499999999965</v>
      </c>
      <c r="AM1436" s="1">
        <v>0</v>
      </c>
      <c r="AN1436" s="1">
        <v>1</v>
      </c>
      <c r="AO1436" s="1">
        <v>2</v>
      </c>
      <c r="AP1436" s="1">
        <v>0</v>
      </c>
      <c r="AQ1436" s="1">
        <v>4</v>
      </c>
      <c r="AR1436" s="36">
        <v>0</v>
      </c>
      <c r="AS1436" s="36">
        <v>1</v>
      </c>
      <c r="AT1436" s="36">
        <v>0</v>
      </c>
      <c r="AU1436" s="36">
        <v>7</v>
      </c>
    </row>
    <row r="1437" spans="1:47">
      <c r="A1437" s="50">
        <v>41915</v>
      </c>
      <c r="B1437" s="36" t="s">
        <v>103</v>
      </c>
      <c r="C1437" s="36" t="s">
        <v>107</v>
      </c>
      <c r="D1437" s="36" t="s">
        <v>1352</v>
      </c>
      <c r="E1437" s="36" t="s">
        <v>134</v>
      </c>
      <c r="F1437" s="36" t="s">
        <v>1356</v>
      </c>
      <c r="G1437" s="36">
        <v>4</v>
      </c>
      <c r="H1437" s="36">
        <v>56</v>
      </c>
      <c r="I1437" s="36">
        <v>23</v>
      </c>
      <c r="J1437" s="36">
        <v>16.63</v>
      </c>
      <c r="K1437" s="36">
        <v>1695</v>
      </c>
      <c r="L1437" s="36">
        <v>0</v>
      </c>
      <c r="M1437" s="36">
        <v>0</v>
      </c>
      <c r="N1437" s="36">
        <v>1695</v>
      </c>
      <c r="O1437" s="36">
        <v>11</v>
      </c>
      <c r="P1437" s="36">
        <v>0.65</v>
      </c>
      <c r="Q1437" s="36">
        <v>872</v>
      </c>
      <c r="R1437" s="36">
        <v>854</v>
      </c>
      <c r="S1437" s="36">
        <v>8</v>
      </c>
      <c r="T1437" s="36">
        <v>0.92</v>
      </c>
      <c r="U1437" s="36">
        <v>97.94</v>
      </c>
      <c r="V1437" s="36">
        <v>97.3</v>
      </c>
      <c r="W1437" s="36">
        <v>854</v>
      </c>
      <c r="X1437" s="36">
        <v>5</v>
      </c>
      <c r="Y1437" s="36">
        <v>0.59</v>
      </c>
      <c r="Z1437" s="36">
        <v>3069</v>
      </c>
      <c r="AA1437" s="36">
        <v>3033</v>
      </c>
      <c r="AB1437" s="36">
        <v>98.83</v>
      </c>
      <c r="AC1437" s="36">
        <v>4849</v>
      </c>
      <c r="AD1437" s="36">
        <v>4792</v>
      </c>
      <c r="AE1437" s="36">
        <v>98.82</v>
      </c>
      <c r="AF1437" s="36">
        <v>41.29</v>
      </c>
      <c r="AG1437" s="36">
        <v>41.24</v>
      </c>
      <c r="AH1437" s="36">
        <v>248.28</v>
      </c>
      <c r="AI1437" s="36">
        <v>99.89</v>
      </c>
      <c r="AJ1437" s="46">
        <f t="shared" ca="1" si="23"/>
        <v>1</v>
      </c>
      <c r="AK1437" s="47">
        <v>0.19135093761959435</v>
      </c>
      <c r="AL1437" s="48">
        <v>23.544000000000025</v>
      </c>
      <c r="AM1437" s="1">
        <v>0</v>
      </c>
      <c r="AN1437" s="1">
        <v>0</v>
      </c>
      <c r="AO1437" s="1">
        <v>1</v>
      </c>
      <c r="AP1437" s="1">
        <v>0</v>
      </c>
      <c r="AQ1437" s="1">
        <v>0</v>
      </c>
      <c r="AR1437" s="36">
        <v>0</v>
      </c>
      <c r="AS1437" s="36">
        <v>1</v>
      </c>
      <c r="AT1437" s="36">
        <v>1</v>
      </c>
      <c r="AU1437" s="36">
        <v>2</v>
      </c>
    </row>
    <row r="1438" spans="1:47">
      <c r="A1438" s="50">
        <v>41915</v>
      </c>
      <c r="B1438" s="36" t="s">
        <v>103</v>
      </c>
      <c r="C1438" s="36" t="s">
        <v>107</v>
      </c>
      <c r="D1438" s="36" t="s">
        <v>1740</v>
      </c>
      <c r="E1438" s="36" t="s">
        <v>134</v>
      </c>
      <c r="F1438" s="36" t="s">
        <v>1741</v>
      </c>
      <c r="G1438" s="36">
        <v>4</v>
      </c>
      <c r="H1438" s="36">
        <v>56</v>
      </c>
      <c r="I1438" s="36">
        <v>23</v>
      </c>
      <c r="J1438" s="36">
        <v>16.63</v>
      </c>
      <c r="K1438" s="36">
        <v>773</v>
      </c>
      <c r="L1438" s="36">
        <v>0</v>
      </c>
      <c r="M1438" s="36">
        <v>0</v>
      </c>
      <c r="N1438" s="36">
        <v>773</v>
      </c>
      <c r="O1438" s="36">
        <v>0</v>
      </c>
      <c r="P1438" s="36">
        <v>0</v>
      </c>
      <c r="Q1438" s="36">
        <v>369</v>
      </c>
      <c r="R1438" s="36">
        <v>361</v>
      </c>
      <c r="S1438" s="36">
        <v>0</v>
      </c>
      <c r="T1438" s="36">
        <v>0</v>
      </c>
      <c r="U1438" s="36">
        <v>97.83</v>
      </c>
      <c r="V1438" s="36">
        <v>97.83</v>
      </c>
      <c r="W1438" s="36">
        <v>361</v>
      </c>
      <c r="X1438" s="36">
        <v>0</v>
      </c>
      <c r="Y1438" s="36">
        <v>0</v>
      </c>
      <c r="Z1438" s="36">
        <v>1516</v>
      </c>
      <c r="AA1438" s="36">
        <v>1499</v>
      </c>
      <c r="AB1438" s="36">
        <v>98.88</v>
      </c>
      <c r="AC1438" s="36">
        <v>1745</v>
      </c>
      <c r="AD1438" s="36">
        <v>1739</v>
      </c>
      <c r="AE1438" s="36">
        <v>99.66</v>
      </c>
      <c r="AF1438" s="36">
        <v>11.19</v>
      </c>
      <c r="AG1438" s="36">
        <v>1.31</v>
      </c>
      <c r="AH1438" s="36">
        <v>67.3</v>
      </c>
      <c r="AI1438" s="36">
        <v>11.7</v>
      </c>
      <c r="AJ1438" s="46">
        <f t="shared" ca="1" si="23"/>
        <v>1</v>
      </c>
      <c r="AK1438" s="47">
        <v>0</v>
      </c>
      <c r="AL1438" s="48">
        <v>8.0073000000000061</v>
      </c>
      <c r="AM1438" s="1">
        <v>0</v>
      </c>
      <c r="AN1438" s="1">
        <v>0</v>
      </c>
      <c r="AO1438" s="1">
        <v>1</v>
      </c>
      <c r="AP1438" s="1">
        <v>0</v>
      </c>
      <c r="AQ1438" s="1">
        <v>0</v>
      </c>
      <c r="AR1438" s="36">
        <v>0</v>
      </c>
      <c r="AS1438" s="36">
        <v>1</v>
      </c>
      <c r="AT1438" s="36">
        <v>0</v>
      </c>
      <c r="AU1438" s="36">
        <v>1</v>
      </c>
    </row>
    <row r="1439" spans="1:47">
      <c r="A1439" s="50">
        <v>41915</v>
      </c>
      <c r="B1439" s="36" t="s">
        <v>103</v>
      </c>
      <c r="C1439" s="36" t="s">
        <v>107</v>
      </c>
      <c r="D1439" s="36" t="s">
        <v>200</v>
      </c>
      <c r="E1439" s="36" t="s">
        <v>134</v>
      </c>
      <c r="F1439" s="36" t="s">
        <v>199</v>
      </c>
      <c r="G1439" s="36">
        <v>2</v>
      </c>
      <c r="H1439" s="36">
        <v>24</v>
      </c>
      <c r="I1439" s="36">
        <v>11</v>
      </c>
      <c r="J1439" s="36">
        <v>6.6150000000000002</v>
      </c>
      <c r="K1439" s="36">
        <v>4080</v>
      </c>
      <c r="L1439" s="36">
        <v>0</v>
      </c>
      <c r="M1439" s="36">
        <v>0</v>
      </c>
      <c r="N1439" s="36">
        <v>4080</v>
      </c>
      <c r="O1439" s="36">
        <v>4</v>
      </c>
      <c r="P1439" s="36">
        <v>0.1</v>
      </c>
      <c r="Q1439" s="36">
        <v>1514</v>
      </c>
      <c r="R1439" s="36">
        <v>1442</v>
      </c>
      <c r="S1439" s="36">
        <v>50</v>
      </c>
      <c r="T1439" s="36">
        <v>3.3</v>
      </c>
      <c r="U1439" s="36">
        <v>95.24</v>
      </c>
      <c r="V1439" s="36">
        <v>95.15</v>
      </c>
      <c r="W1439" s="36">
        <v>1442</v>
      </c>
      <c r="X1439" s="36">
        <v>1</v>
      </c>
      <c r="Y1439" s="36">
        <v>7.0000000000000007E-2</v>
      </c>
      <c r="Z1439" s="36">
        <v>1420</v>
      </c>
      <c r="AA1439" s="36">
        <v>1410</v>
      </c>
      <c r="AB1439" s="36">
        <v>99.3</v>
      </c>
      <c r="AC1439" s="36">
        <v>1137</v>
      </c>
      <c r="AD1439" s="36">
        <v>1133</v>
      </c>
      <c r="AE1439" s="36">
        <v>99.65</v>
      </c>
      <c r="AF1439" s="36">
        <v>21.75</v>
      </c>
      <c r="AG1439" s="36">
        <v>21.67</v>
      </c>
      <c r="AH1439" s="36">
        <v>328.78</v>
      </c>
      <c r="AI1439" s="36">
        <v>99.66</v>
      </c>
      <c r="AJ1439" s="46">
        <f t="shared" ca="1" si="23"/>
        <v>1</v>
      </c>
      <c r="AK1439" s="47">
        <v>8.5836909871244635E-2</v>
      </c>
      <c r="AL1439" s="48">
        <v>73.428999999999917</v>
      </c>
      <c r="AM1439" s="1">
        <v>0</v>
      </c>
      <c r="AN1439" s="1">
        <v>0</v>
      </c>
      <c r="AO1439" s="1">
        <v>1</v>
      </c>
      <c r="AP1439" s="1">
        <v>0</v>
      </c>
      <c r="AQ1439" s="1">
        <v>6</v>
      </c>
      <c r="AR1439" s="36">
        <v>0</v>
      </c>
      <c r="AS1439" s="36">
        <v>1</v>
      </c>
      <c r="AT1439" s="36">
        <v>0</v>
      </c>
      <c r="AU1439" s="36">
        <v>7</v>
      </c>
    </row>
    <row r="1440" spans="1:47">
      <c r="A1440" s="50">
        <v>41915</v>
      </c>
      <c r="B1440" s="36" t="s">
        <v>103</v>
      </c>
      <c r="C1440" s="36" t="s">
        <v>107</v>
      </c>
      <c r="D1440" s="36" t="s">
        <v>956</v>
      </c>
      <c r="E1440" s="36" t="s">
        <v>134</v>
      </c>
      <c r="F1440" s="36" t="s">
        <v>1742</v>
      </c>
      <c r="G1440" s="36">
        <v>4</v>
      </c>
      <c r="H1440" s="36">
        <v>56</v>
      </c>
      <c r="I1440" s="36">
        <v>23</v>
      </c>
      <c r="J1440" s="36">
        <v>16.63</v>
      </c>
      <c r="K1440" s="36">
        <v>4289</v>
      </c>
      <c r="L1440" s="36">
        <v>0</v>
      </c>
      <c r="M1440" s="36">
        <v>0</v>
      </c>
      <c r="N1440" s="36">
        <v>4289</v>
      </c>
      <c r="O1440" s="36">
        <v>215</v>
      </c>
      <c r="P1440" s="36">
        <v>5.01</v>
      </c>
      <c r="Q1440" s="36">
        <v>1569</v>
      </c>
      <c r="R1440" s="36">
        <v>1565</v>
      </c>
      <c r="S1440" s="36">
        <v>0</v>
      </c>
      <c r="T1440" s="36">
        <v>0</v>
      </c>
      <c r="U1440" s="36">
        <v>99.75</v>
      </c>
      <c r="V1440" s="36">
        <v>94.75</v>
      </c>
      <c r="W1440" s="36">
        <v>1565</v>
      </c>
      <c r="X1440" s="36">
        <v>4</v>
      </c>
      <c r="Y1440" s="36">
        <v>0.26</v>
      </c>
      <c r="Z1440" s="36">
        <v>1979</v>
      </c>
      <c r="AA1440" s="36">
        <v>1959</v>
      </c>
      <c r="AB1440" s="36">
        <v>98.99</v>
      </c>
      <c r="AC1440" s="36">
        <v>2041</v>
      </c>
      <c r="AD1440" s="36">
        <v>2013</v>
      </c>
      <c r="AE1440" s="36">
        <v>98.63</v>
      </c>
      <c r="AF1440" s="36">
        <v>21.95</v>
      </c>
      <c r="AG1440" s="36">
        <v>21.79</v>
      </c>
      <c r="AH1440" s="36">
        <v>132.01</v>
      </c>
      <c r="AI1440" s="36">
        <v>99.26</v>
      </c>
      <c r="AJ1440" s="46">
        <f t="shared" ca="1" si="23"/>
        <v>1</v>
      </c>
      <c r="AK1440" s="47">
        <v>0.24706609017912293</v>
      </c>
      <c r="AL1440" s="48">
        <v>82.372500000000002</v>
      </c>
      <c r="AM1440" s="1">
        <v>0</v>
      </c>
      <c r="AN1440" s="1">
        <v>1</v>
      </c>
      <c r="AO1440" s="1">
        <v>2</v>
      </c>
      <c r="AP1440" s="1">
        <v>0</v>
      </c>
      <c r="AQ1440" s="1">
        <v>1</v>
      </c>
      <c r="AR1440" s="36">
        <v>0</v>
      </c>
      <c r="AS1440" s="36">
        <v>1</v>
      </c>
      <c r="AT1440" s="36">
        <v>0</v>
      </c>
      <c r="AU1440" s="36">
        <v>1</v>
      </c>
    </row>
    <row r="1441" spans="1:47">
      <c r="A1441" s="50">
        <v>41915</v>
      </c>
      <c r="B1441" s="36" t="s">
        <v>103</v>
      </c>
      <c r="C1441" s="36" t="s">
        <v>107</v>
      </c>
      <c r="D1441" s="36" t="s">
        <v>304</v>
      </c>
      <c r="E1441" s="36" t="s">
        <v>134</v>
      </c>
      <c r="F1441" s="36" t="s">
        <v>305</v>
      </c>
      <c r="G1441" s="36">
        <v>4</v>
      </c>
      <c r="H1441" s="36">
        <v>56</v>
      </c>
      <c r="I1441" s="36">
        <v>23</v>
      </c>
      <c r="J1441" s="36">
        <v>16.63</v>
      </c>
      <c r="K1441" s="36">
        <v>2292</v>
      </c>
      <c r="L1441" s="36">
        <v>0</v>
      </c>
      <c r="M1441" s="36">
        <v>0</v>
      </c>
      <c r="N1441" s="36">
        <v>2292</v>
      </c>
      <c r="O1441" s="36">
        <v>48</v>
      </c>
      <c r="P1441" s="36">
        <v>2.09</v>
      </c>
      <c r="Q1441" s="36">
        <v>701</v>
      </c>
      <c r="R1441" s="36">
        <v>690</v>
      </c>
      <c r="S1441" s="36">
        <v>0</v>
      </c>
      <c r="T1441" s="36">
        <v>0</v>
      </c>
      <c r="U1441" s="36">
        <v>98.43</v>
      </c>
      <c r="V1441" s="36">
        <v>96.37</v>
      </c>
      <c r="W1441" s="36">
        <v>690</v>
      </c>
      <c r="X1441" s="36">
        <v>8</v>
      </c>
      <c r="Y1441" s="36">
        <v>1.1599999999999999</v>
      </c>
      <c r="Z1441" s="36">
        <v>81</v>
      </c>
      <c r="AA1441" s="36">
        <v>81</v>
      </c>
      <c r="AB1441" s="36">
        <v>100</v>
      </c>
      <c r="AC1441" s="36">
        <v>88</v>
      </c>
      <c r="AD1441" s="36">
        <v>88</v>
      </c>
      <c r="AE1441" s="36">
        <v>100</v>
      </c>
      <c r="AF1441" s="36">
        <v>9.8800000000000008</v>
      </c>
      <c r="AG1441" s="36">
        <v>6.54</v>
      </c>
      <c r="AH1441" s="36">
        <v>59.4</v>
      </c>
      <c r="AI1441" s="36">
        <v>66.23</v>
      </c>
      <c r="AJ1441" s="46">
        <f t="shared" ca="1" si="23"/>
        <v>1</v>
      </c>
      <c r="AK1441" s="47">
        <v>1.1477761836441895</v>
      </c>
      <c r="AL1441" s="48">
        <v>25.446299999999969</v>
      </c>
      <c r="AM1441" s="1">
        <v>0</v>
      </c>
      <c r="AN1441" s="1">
        <v>0</v>
      </c>
      <c r="AO1441" s="1">
        <v>1</v>
      </c>
      <c r="AP1441" s="1">
        <v>0</v>
      </c>
      <c r="AQ1441" s="1">
        <v>0</v>
      </c>
      <c r="AR1441" s="36">
        <v>0</v>
      </c>
      <c r="AS1441" s="36">
        <v>1</v>
      </c>
      <c r="AT1441" s="36">
        <v>0</v>
      </c>
      <c r="AU1441" s="36">
        <v>6</v>
      </c>
    </row>
    <row r="1442" spans="1:47">
      <c r="A1442" s="50">
        <v>41915</v>
      </c>
      <c r="B1442" s="36" t="s">
        <v>103</v>
      </c>
      <c r="C1442" s="36" t="s">
        <v>107</v>
      </c>
      <c r="D1442" s="36" t="s">
        <v>1743</v>
      </c>
      <c r="E1442" s="36" t="s">
        <v>134</v>
      </c>
      <c r="F1442" s="36" t="s">
        <v>1744</v>
      </c>
      <c r="G1442" s="36">
        <v>2</v>
      </c>
      <c r="H1442" s="36">
        <v>24</v>
      </c>
      <c r="I1442" s="36">
        <v>11</v>
      </c>
      <c r="J1442" s="36">
        <v>6.6150000000000002</v>
      </c>
      <c r="K1442" s="36">
        <v>682</v>
      </c>
      <c r="L1442" s="36">
        <v>0</v>
      </c>
      <c r="M1442" s="36">
        <v>0</v>
      </c>
      <c r="N1442" s="36">
        <v>682</v>
      </c>
      <c r="O1442" s="36">
        <v>0</v>
      </c>
      <c r="P1442" s="36">
        <v>0</v>
      </c>
      <c r="Q1442" s="36">
        <v>299</v>
      </c>
      <c r="R1442" s="36">
        <v>283</v>
      </c>
      <c r="S1442" s="36">
        <v>0</v>
      </c>
      <c r="T1442" s="36">
        <v>0</v>
      </c>
      <c r="U1442" s="36">
        <v>94.65</v>
      </c>
      <c r="V1442" s="36">
        <v>94.65</v>
      </c>
      <c r="W1442" s="36">
        <v>283</v>
      </c>
      <c r="X1442" s="36">
        <v>1</v>
      </c>
      <c r="Y1442" s="36">
        <v>0.35</v>
      </c>
      <c r="Z1442" s="36">
        <v>211</v>
      </c>
      <c r="AA1442" s="36">
        <v>211</v>
      </c>
      <c r="AB1442" s="36">
        <v>100</v>
      </c>
      <c r="AC1442" s="36">
        <v>215</v>
      </c>
      <c r="AD1442" s="36">
        <v>215</v>
      </c>
      <c r="AE1442" s="36">
        <v>100</v>
      </c>
      <c r="AF1442" s="36">
        <v>3.29</v>
      </c>
      <c r="AG1442" s="36">
        <v>0.21</v>
      </c>
      <c r="AH1442" s="36">
        <v>49.77</v>
      </c>
      <c r="AI1442" s="36">
        <v>6.32</v>
      </c>
      <c r="AJ1442" s="46">
        <f t="shared" ca="1" si="23"/>
        <v>1</v>
      </c>
      <c r="AK1442" s="47">
        <v>0.34843205574912894</v>
      </c>
      <c r="AL1442" s="48">
        <v>15.996499999999983</v>
      </c>
      <c r="AM1442" s="1">
        <v>0</v>
      </c>
      <c r="AN1442" s="1">
        <v>1</v>
      </c>
      <c r="AO1442" s="1">
        <v>2</v>
      </c>
      <c r="AP1442" s="1">
        <v>0</v>
      </c>
      <c r="AQ1442" s="1">
        <v>1</v>
      </c>
      <c r="AR1442" s="36">
        <v>0</v>
      </c>
      <c r="AS1442" s="36">
        <v>1</v>
      </c>
      <c r="AT1442" s="36">
        <v>0</v>
      </c>
      <c r="AU1442" s="36">
        <v>1</v>
      </c>
    </row>
    <row r="1443" spans="1:47">
      <c r="A1443" s="50">
        <v>41915</v>
      </c>
      <c r="B1443" s="36" t="s">
        <v>103</v>
      </c>
      <c r="C1443" s="36" t="s">
        <v>107</v>
      </c>
      <c r="D1443" s="36" t="s">
        <v>759</v>
      </c>
      <c r="E1443" s="36" t="s">
        <v>134</v>
      </c>
      <c r="F1443" s="36" t="s">
        <v>760</v>
      </c>
      <c r="G1443" s="36">
        <v>6</v>
      </c>
      <c r="H1443" s="36">
        <v>88</v>
      </c>
      <c r="I1443" s="36">
        <v>35</v>
      </c>
      <c r="J1443" s="36">
        <v>27.34</v>
      </c>
      <c r="K1443" s="36">
        <v>6256</v>
      </c>
      <c r="L1443" s="36">
        <v>31</v>
      </c>
      <c r="M1443" s="36">
        <v>0.5</v>
      </c>
      <c r="N1443" s="36">
        <v>6162</v>
      </c>
      <c r="O1443" s="36">
        <v>36</v>
      </c>
      <c r="P1443" s="36">
        <v>0.57999999999999996</v>
      </c>
      <c r="Q1443" s="36">
        <v>1570</v>
      </c>
      <c r="R1443" s="36">
        <v>1505</v>
      </c>
      <c r="S1443" s="36">
        <v>0</v>
      </c>
      <c r="T1443" s="36">
        <v>0</v>
      </c>
      <c r="U1443" s="36">
        <v>95.86</v>
      </c>
      <c r="V1443" s="36">
        <v>95.3</v>
      </c>
      <c r="W1443" s="36">
        <v>1505</v>
      </c>
      <c r="X1443" s="36">
        <v>78</v>
      </c>
      <c r="Y1443" s="36">
        <v>5.18</v>
      </c>
      <c r="Z1443" s="36">
        <v>936</v>
      </c>
      <c r="AA1443" s="36">
        <v>917</v>
      </c>
      <c r="AB1443" s="36">
        <v>97.97</v>
      </c>
      <c r="AC1443" s="36">
        <v>1071</v>
      </c>
      <c r="AD1443" s="36">
        <v>1035</v>
      </c>
      <c r="AE1443" s="36">
        <v>96.64</v>
      </c>
      <c r="AF1443" s="36">
        <v>24.26</v>
      </c>
      <c r="AG1443" s="36">
        <v>23.92</v>
      </c>
      <c r="AH1443" s="36">
        <v>88.72</v>
      </c>
      <c r="AI1443" s="36">
        <v>98.63</v>
      </c>
      <c r="AJ1443" s="46">
        <f t="shared" ca="1" si="23"/>
        <v>1</v>
      </c>
      <c r="AK1443" s="47">
        <v>4.805914972273567</v>
      </c>
      <c r="AL1443" s="48">
        <v>73.790000000000049</v>
      </c>
      <c r="AM1443" s="1">
        <v>0</v>
      </c>
      <c r="AN1443" s="1">
        <v>0</v>
      </c>
      <c r="AO1443" s="1">
        <v>2</v>
      </c>
      <c r="AP1443" s="1">
        <v>0</v>
      </c>
      <c r="AQ1443" s="1">
        <v>3</v>
      </c>
      <c r="AR1443" s="36">
        <v>1</v>
      </c>
      <c r="AS1443" s="36">
        <v>1</v>
      </c>
      <c r="AT1443" s="36">
        <v>3</v>
      </c>
      <c r="AU1443" s="36">
        <v>7</v>
      </c>
    </row>
    <row r="1444" spans="1:47">
      <c r="A1444" s="50">
        <v>41915</v>
      </c>
      <c r="B1444" s="36" t="s">
        <v>103</v>
      </c>
      <c r="C1444" s="36" t="s">
        <v>107</v>
      </c>
      <c r="D1444" s="36" t="s">
        <v>404</v>
      </c>
      <c r="E1444" s="36" t="s">
        <v>134</v>
      </c>
      <c r="F1444" s="36" t="s">
        <v>405</v>
      </c>
      <c r="G1444" s="36">
        <v>4</v>
      </c>
      <c r="H1444" s="36">
        <v>56</v>
      </c>
      <c r="I1444" s="36">
        <v>23</v>
      </c>
      <c r="J1444" s="36">
        <v>16.63</v>
      </c>
      <c r="K1444" s="36">
        <v>1584</v>
      </c>
      <c r="L1444" s="36">
        <v>0</v>
      </c>
      <c r="M1444" s="36">
        <v>0</v>
      </c>
      <c r="N1444" s="36">
        <v>1565</v>
      </c>
      <c r="O1444" s="36">
        <v>0</v>
      </c>
      <c r="P1444" s="36">
        <v>0</v>
      </c>
      <c r="Q1444" s="36">
        <v>812</v>
      </c>
      <c r="R1444" s="36">
        <v>785</v>
      </c>
      <c r="S1444" s="36">
        <v>0</v>
      </c>
      <c r="T1444" s="36">
        <v>0</v>
      </c>
      <c r="U1444" s="36">
        <v>96.67</v>
      </c>
      <c r="V1444" s="36">
        <v>96.67</v>
      </c>
      <c r="W1444" s="36">
        <v>785</v>
      </c>
      <c r="X1444" s="36">
        <v>0</v>
      </c>
      <c r="Y1444" s="36">
        <v>0</v>
      </c>
      <c r="Z1444" s="36">
        <v>343</v>
      </c>
      <c r="AA1444" s="36">
        <v>336</v>
      </c>
      <c r="AB1444" s="36">
        <v>97.96</v>
      </c>
      <c r="AC1444" s="36">
        <v>324</v>
      </c>
      <c r="AD1444" s="36">
        <v>321</v>
      </c>
      <c r="AE1444" s="36">
        <v>99.07</v>
      </c>
      <c r="AF1444" s="36">
        <v>10.42</v>
      </c>
      <c r="AG1444" s="36">
        <v>0.91</v>
      </c>
      <c r="AH1444" s="36">
        <v>62.65</v>
      </c>
      <c r="AI1444" s="36">
        <v>8.6999999999999993</v>
      </c>
      <c r="AJ1444" s="46">
        <f t="shared" ca="1" si="23"/>
        <v>1</v>
      </c>
      <c r="AK1444" s="47">
        <v>0</v>
      </c>
      <c r="AL1444" s="48">
        <v>27.039599999999986</v>
      </c>
      <c r="AM1444" s="1">
        <v>0</v>
      </c>
      <c r="AN1444" s="1">
        <v>0</v>
      </c>
      <c r="AO1444" s="1">
        <v>1</v>
      </c>
      <c r="AP1444" s="1">
        <v>0</v>
      </c>
      <c r="AQ1444" s="1">
        <v>0</v>
      </c>
      <c r="AR1444" s="36">
        <v>0</v>
      </c>
      <c r="AS1444" s="36">
        <v>1</v>
      </c>
      <c r="AT1444" s="36">
        <v>0</v>
      </c>
      <c r="AU1444" s="36">
        <v>6</v>
      </c>
    </row>
    <row r="1445" spans="1:47">
      <c r="A1445" s="49">
        <v>41915.520833333336</v>
      </c>
      <c r="B1445" s="36" t="s">
        <v>112</v>
      </c>
      <c r="C1445" s="36" t="s">
        <v>23</v>
      </c>
      <c r="D1445" s="36" t="s">
        <v>1745</v>
      </c>
      <c r="E1445" s="36" t="s">
        <v>116</v>
      </c>
      <c r="F1445" s="36" t="s">
        <v>1746</v>
      </c>
      <c r="G1445" s="36">
        <v>2</v>
      </c>
      <c r="H1445" s="36">
        <v>24</v>
      </c>
      <c r="I1445" s="36">
        <v>12</v>
      </c>
      <c r="J1445" s="36">
        <v>6.6150000000000002</v>
      </c>
      <c r="K1445" s="36">
        <v>1461</v>
      </c>
      <c r="L1445" s="36">
        <v>0</v>
      </c>
      <c r="M1445" s="36">
        <v>0</v>
      </c>
      <c r="N1445" s="36">
        <v>1336</v>
      </c>
      <c r="O1445" s="36">
        <v>0</v>
      </c>
      <c r="P1445" s="36">
        <v>0</v>
      </c>
      <c r="Q1445" s="36">
        <v>242</v>
      </c>
      <c r="R1445" s="36">
        <v>242</v>
      </c>
      <c r="S1445" s="36">
        <v>0</v>
      </c>
      <c r="T1445" s="36">
        <v>0</v>
      </c>
      <c r="U1445" s="36">
        <v>41.32</v>
      </c>
      <c r="V1445" s="36">
        <v>100</v>
      </c>
      <c r="W1445" s="36">
        <v>100</v>
      </c>
      <c r="X1445" s="36">
        <v>7</v>
      </c>
      <c r="Y1445" s="36">
        <v>2.89</v>
      </c>
      <c r="Z1445" s="36">
        <v>76</v>
      </c>
      <c r="AA1445" s="36">
        <v>69</v>
      </c>
      <c r="AB1445" s="36">
        <v>90.79</v>
      </c>
      <c r="AC1445" s="36">
        <v>49</v>
      </c>
      <c r="AD1445" s="36">
        <v>48</v>
      </c>
      <c r="AE1445" s="36">
        <v>97.96</v>
      </c>
      <c r="AF1445" s="36">
        <v>2.2336</v>
      </c>
      <c r="AG1445" s="36">
        <v>0.14330000000000001</v>
      </c>
      <c r="AH1445" s="36">
        <v>33.770000000000003</v>
      </c>
      <c r="AI1445" s="36">
        <v>6.4156519999999997</v>
      </c>
      <c r="AJ1445" s="46">
        <f t="shared" ca="1" si="23"/>
        <v>1</v>
      </c>
      <c r="AK1445" s="47">
        <v>3.1674208144796379</v>
      </c>
      <c r="AL1445" s="48">
        <v>0</v>
      </c>
      <c r="AM1445" s="1">
        <v>0</v>
      </c>
      <c r="AN1445" s="1">
        <v>0</v>
      </c>
      <c r="AO1445" s="1">
        <v>1</v>
      </c>
      <c r="AP1445" s="1">
        <v>0</v>
      </c>
      <c r="AQ1445" s="1">
        <v>0</v>
      </c>
      <c r="AR1445" s="36">
        <v>1</v>
      </c>
      <c r="AS1445" s="36">
        <v>0</v>
      </c>
      <c r="AT1445" s="36">
        <v>1</v>
      </c>
      <c r="AU1445" s="36">
        <v>0</v>
      </c>
    </row>
    <row r="1446" spans="1:47">
      <c r="A1446" s="49">
        <v>41915.479166666664</v>
      </c>
      <c r="B1446" s="36" t="s">
        <v>112</v>
      </c>
      <c r="C1446" s="36" t="s">
        <v>23</v>
      </c>
      <c r="D1446" s="36" t="s">
        <v>375</v>
      </c>
      <c r="E1446" s="36" t="s">
        <v>116</v>
      </c>
      <c r="F1446" s="36" t="s">
        <v>376</v>
      </c>
      <c r="G1446" s="36">
        <v>2</v>
      </c>
      <c r="H1446" s="36">
        <v>32</v>
      </c>
      <c r="I1446" s="36">
        <v>10</v>
      </c>
      <c r="J1446" s="36">
        <v>5.0839999999999996</v>
      </c>
      <c r="K1446" s="36">
        <v>1742</v>
      </c>
      <c r="L1446" s="36">
        <v>0</v>
      </c>
      <c r="M1446" s="36">
        <v>0</v>
      </c>
      <c r="N1446" s="36">
        <v>1615</v>
      </c>
      <c r="O1446" s="36">
        <v>0</v>
      </c>
      <c r="P1446" s="36">
        <v>0</v>
      </c>
      <c r="Q1446" s="36">
        <v>430</v>
      </c>
      <c r="R1446" s="36">
        <v>419</v>
      </c>
      <c r="S1446" s="36">
        <v>0</v>
      </c>
      <c r="T1446" s="36">
        <v>0</v>
      </c>
      <c r="U1446" s="36">
        <v>22.66</v>
      </c>
      <c r="V1446" s="36">
        <v>97.44</v>
      </c>
      <c r="W1446" s="36">
        <v>97.44</v>
      </c>
      <c r="X1446" s="36">
        <v>9</v>
      </c>
      <c r="Y1446" s="36">
        <v>2.15</v>
      </c>
      <c r="Z1446" s="36">
        <v>81</v>
      </c>
      <c r="AA1446" s="36">
        <v>80</v>
      </c>
      <c r="AB1446" s="36">
        <v>98.77</v>
      </c>
      <c r="AC1446" s="36">
        <v>87</v>
      </c>
      <c r="AD1446" s="36">
        <v>84</v>
      </c>
      <c r="AE1446" s="36">
        <v>96.55</v>
      </c>
      <c r="AF1446" s="36">
        <v>4.9432999999999998</v>
      </c>
      <c r="AG1446" s="36">
        <v>4.3174999999999999</v>
      </c>
      <c r="AH1446" s="36">
        <v>97.23</v>
      </c>
      <c r="AI1446" s="36">
        <v>87.340450000000004</v>
      </c>
      <c r="AJ1446" s="46">
        <f t="shared" ca="1" si="23"/>
        <v>1</v>
      </c>
      <c r="AK1446" s="47">
        <v>2.1276595744680851</v>
      </c>
      <c r="AL1446" s="48">
        <v>11.008000000000012</v>
      </c>
      <c r="AM1446" s="1">
        <v>0</v>
      </c>
      <c r="AN1446" s="1">
        <v>0</v>
      </c>
      <c r="AO1446" s="1">
        <v>2</v>
      </c>
      <c r="AP1446" s="1">
        <v>0</v>
      </c>
      <c r="AQ1446" s="1">
        <v>0</v>
      </c>
      <c r="AR1446" s="36">
        <v>1</v>
      </c>
      <c r="AS1446" s="36">
        <v>1</v>
      </c>
      <c r="AT1446" s="36">
        <v>3</v>
      </c>
      <c r="AU1446" s="36">
        <v>1</v>
      </c>
    </row>
    <row r="1447" spans="1:47">
      <c r="A1447" s="49">
        <v>41915.479166666664</v>
      </c>
      <c r="B1447" s="36" t="s">
        <v>112</v>
      </c>
      <c r="C1447" s="36" t="s">
        <v>23</v>
      </c>
      <c r="D1447" s="36" t="s">
        <v>121</v>
      </c>
      <c r="E1447" s="36" t="s">
        <v>115</v>
      </c>
      <c r="F1447" s="36" t="s">
        <v>516</v>
      </c>
      <c r="G1447" s="36">
        <v>3</v>
      </c>
      <c r="H1447" s="36">
        <v>40</v>
      </c>
      <c r="I1447" s="36">
        <v>17</v>
      </c>
      <c r="J1447" s="36">
        <v>10.66</v>
      </c>
      <c r="K1447" s="36">
        <v>11379</v>
      </c>
      <c r="L1447" s="36">
        <v>13</v>
      </c>
      <c r="M1447" s="36">
        <v>0.11</v>
      </c>
      <c r="N1447" s="36">
        <v>11242</v>
      </c>
      <c r="O1447" s="36">
        <v>0</v>
      </c>
      <c r="P1447" s="36">
        <v>0</v>
      </c>
      <c r="Q1447" s="36">
        <v>4727</v>
      </c>
      <c r="R1447" s="36">
        <v>4416</v>
      </c>
      <c r="S1447" s="36">
        <v>296</v>
      </c>
      <c r="T1447" s="36">
        <v>6.26</v>
      </c>
      <c r="U1447" s="36">
        <v>1.98</v>
      </c>
      <c r="V1447" s="36">
        <v>93.42</v>
      </c>
      <c r="W1447" s="36">
        <v>93.42</v>
      </c>
      <c r="X1447" s="36">
        <v>2</v>
      </c>
      <c r="Y1447" s="36">
        <v>0.05</v>
      </c>
      <c r="Z1447" s="36">
        <v>2549</v>
      </c>
      <c r="AA1447" s="36">
        <v>2477</v>
      </c>
      <c r="AB1447" s="36">
        <v>97.18</v>
      </c>
      <c r="AC1447" s="36">
        <v>1089</v>
      </c>
      <c r="AD1447" s="36">
        <v>1074</v>
      </c>
      <c r="AE1447" s="36">
        <v>98.62</v>
      </c>
      <c r="AF1447" s="36">
        <v>33.498600000000003</v>
      </c>
      <c r="AG1447" s="36">
        <v>33.498600000000003</v>
      </c>
      <c r="AH1447" s="36">
        <v>314.25</v>
      </c>
      <c r="AI1447" s="36">
        <v>100</v>
      </c>
      <c r="AJ1447" s="46">
        <f t="shared" ca="1" si="23"/>
        <v>1</v>
      </c>
      <c r="AK1447" s="47">
        <v>6.6379024228343853E-2</v>
      </c>
      <c r="AL1447" s="48">
        <v>311.03659999999991</v>
      </c>
      <c r="AM1447" s="1">
        <v>0</v>
      </c>
      <c r="AN1447" s="1">
        <v>1</v>
      </c>
      <c r="AO1447" s="1">
        <v>2</v>
      </c>
      <c r="AP1447" s="1">
        <v>0</v>
      </c>
      <c r="AQ1447" s="1">
        <v>2</v>
      </c>
      <c r="AR1447" s="36">
        <v>0</v>
      </c>
      <c r="AS1447" s="36">
        <v>1</v>
      </c>
      <c r="AT1447" s="36">
        <v>0</v>
      </c>
      <c r="AU1447" s="36">
        <v>6</v>
      </c>
    </row>
    <row r="1448" spans="1:47">
      <c r="A1448" s="49">
        <v>41915.479166666664</v>
      </c>
      <c r="B1448" s="36" t="s">
        <v>112</v>
      </c>
      <c r="C1448" s="36" t="s">
        <v>23</v>
      </c>
      <c r="D1448" s="36" t="s">
        <v>973</v>
      </c>
      <c r="E1448" s="36" t="s">
        <v>115</v>
      </c>
      <c r="F1448" s="36" t="s">
        <v>974</v>
      </c>
      <c r="G1448" s="36">
        <v>2</v>
      </c>
      <c r="H1448" s="36">
        <v>24</v>
      </c>
      <c r="I1448" s="36">
        <v>12</v>
      </c>
      <c r="J1448" s="36">
        <v>6.6150000000000002</v>
      </c>
      <c r="K1448" s="36">
        <v>1390</v>
      </c>
      <c r="L1448" s="36">
        <v>0</v>
      </c>
      <c r="M1448" s="36">
        <v>0</v>
      </c>
      <c r="N1448" s="36">
        <v>1341</v>
      </c>
      <c r="O1448" s="36">
        <v>3</v>
      </c>
      <c r="P1448" s="36">
        <v>0.22</v>
      </c>
      <c r="Q1448" s="36">
        <v>567</v>
      </c>
      <c r="R1448" s="36">
        <v>556</v>
      </c>
      <c r="S1448" s="36">
        <v>0</v>
      </c>
      <c r="T1448" s="36">
        <v>0</v>
      </c>
      <c r="U1448" s="36">
        <v>17.29</v>
      </c>
      <c r="V1448" s="36">
        <v>97.84</v>
      </c>
      <c r="W1448" s="36">
        <v>98.06</v>
      </c>
      <c r="X1448" s="36">
        <v>8</v>
      </c>
      <c r="Y1448" s="36">
        <v>1.44</v>
      </c>
      <c r="Z1448" s="36">
        <v>717</v>
      </c>
      <c r="AA1448" s="36">
        <v>709</v>
      </c>
      <c r="AB1448" s="36">
        <v>98.88</v>
      </c>
      <c r="AC1448" s="36">
        <v>869</v>
      </c>
      <c r="AD1448" s="36">
        <v>831</v>
      </c>
      <c r="AE1448" s="36">
        <v>95.63</v>
      </c>
      <c r="AF1448" s="36">
        <v>6.5350000000000001</v>
      </c>
      <c r="AG1448" s="36">
        <v>4.3571999999999997</v>
      </c>
      <c r="AH1448" s="36">
        <v>98.79</v>
      </c>
      <c r="AI1448" s="36">
        <v>66.674840000000003</v>
      </c>
      <c r="AJ1448" s="46">
        <f t="shared" ca="1" si="23"/>
        <v>1</v>
      </c>
      <c r="AK1448" s="47">
        <v>1.1799410029498525</v>
      </c>
      <c r="AL1448" s="48">
        <v>12.24719999999998</v>
      </c>
      <c r="AM1448" s="1">
        <v>0</v>
      </c>
      <c r="AN1448" s="1">
        <v>0</v>
      </c>
      <c r="AO1448" s="1">
        <v>1</v>
      </c>
      <c r="AP1448" s="1">
        <v>0</v>
      </c>
      <c r="AQ1448" s="1">
        <v>0</v>
      </c>
      <c r="AR1448" s="36">
        <v>0</v>
      </c>
      <c r="AS1448" s="36">
        <v>1</v>
      </c>
      <c r="AT1448" s="36">
        <v>0</v>
      </c>
      <c r="AU1448" s="36">
        <v>1</v>
      </c>
    </row>
    <row r="1449" spans="1:47">
      <c r="A1449" s="49">
        <v>41915.479166666664</v>
      </c>
      <c r="B1449" s="36" t="s">
        <v>112</v>
      </c>
      <c r="C1449" s="36" t="s">
        <v>23</v>
      </c>
      <c r="D1449" s="36" t="s">
        <v>122</v>
      </c>
      <c r="E1449" s="36" t="s">
        <v>115</v>
      </c>
      <c r="F1449" s="36" t="s">
        <v>812</v>
      </c>
      <c r="G1449" s="36">
        <v>3</v>
      </c>
      <c r="H1449" s="36">
        <v>40</v>
      </c>
      <c r="I1449" s="36">
        <v>18</v>
      </c>
      <c r="J1449" s="36">
        <v>11.49</v>
      </c>
      <c r="K1449" s="36">
        <v>1567</v>
      </c>
      <c r="L1449" s="36">
        <v>0</v>
      </c>
      <c r="M1449" s="36">
        <v>0</v>
      </c>
      <c r="N1449" s="36">
        <v>1471</v>
      </c>
      <c r="O1449" s="36">
        <v>0</v>
      </c>
      <c r="P1449" s="36">
        <v>0</v>
      </c>
      <c r="Q1449" s="36">
        <v>512</v>
      </c>
      <c r="R1449" s="36">
        <v>503</v>
      </c>
      <c r="S1449" s="36">
        <v>0</v>
      </c>
      <c r="T1449" s="36">
        <v>0</v>
      </c>
      <c r="U1449" s="36">
        <v>19.190000000000001</v>
      </c>
      <c r="V1449" s="36">
        <v>98.24</v>
      </c>
      <c r="W1449" s="36">
        <v>98.24</v>
      </c>
      <c r="X1449" s="36">
        <v>17</v>
      </c>
      <c r="Y1449" s="36">
        <v>3.38</v>
      </c>
      <c r="Z1449" s="36">
        <v>1224</v>
      </c>
      <c r="AA1449" s="36">
        <v>696</v>
      </c>
      <c r="AB1449" s="36">
        <v>56.86</v>
      </c>
      <c r="AC1449" s="36">
        <v>1460</v>
      </c>
      <c r="AD1449" s="36">
        <v>1030</v>
      </c>
      <c r="AE1449" s="36">
        <v>70.55</v>
      </c>
      <c r="AF1449" s="36">
        <v>12.0511</v>
      </c>
      <c r="AG1449" s="36">
        <v>12.0511</v>
      </c>
      <c r="AH1449" s="36">
        <v>104.88</v>
      </c>
      <c r="AI1449" s="36">
        <v>100</v>
      </c>
      <c r="AJ1449" s="46">
        <f t="shared" ca="1" si="23"/>
        <v>1</v>
      </c>
      <c r="AK1449" s="47">
        <v>2.031063321385902</v>
      </c>
      <c r="AL1449" s="48">
        <v>9.0112000000000254</v>
      </c>
      <c r="AM1449" s="1">
        <v>0</v>
      </c>
      <c r="AN1449" s="1">
        <v>0</v>
      </c>
      <c r="AO1449" s="1">
        <v>1</v>
      </c>
      <c r="AP1449" s="1">
        <v>0</v>
      </c>
      <c r="AQ1449" s="1">
        <v>0</v>
      </c>
      <c r="AR1449" s="36">
        <v>1</v>
      </c>
      <c r="AS1449" s="36">
        <v>0</v>
      </c>
      <c r="AT1449" s="36">
        <v>3</v>
      </c>
      <c r="AU1449" s="36">
        <v>2</v>
      </c>
    </row>
    <row r="1450" spans="1:47">
      <c r="A1450" s="49">
        <v>41915.479166666664</v>
      </c>
      <c r="B1450" s="36" t="s">
        <v>112</v>
      </c>
      <c r="C1450" s="36" t="s">
        <v>23</v>
      </c>
      <c r="D1450" s="36" t="s">
        <v>122</v>
      </c>
      <c r="E1450" s="36" t="s">
        <v>115</v>
      </c>
      <c r="F1450" s="36" t="s">
        <v>16</v>
      </c>
      <c r="G1450" s="36">
        <v>2</v>
      </c>
      <c r="H1450" s="36">
        <v>24</v>
      </c>
      <c r="I1450" s="36">
        <v>12</v>
      </c>
      <c r="J1450" s="36">
        <v>6.6150000000000002</v>
      </c>
      <c r="K1450" s="36">
        <v>753</v>
      </c>
      <c r="L1450" s="36">
        <v>0</v>
      </c>
      <c r="M1450" s="36">
        <v>0</v>
      </c>
      <c r="N1450" s="36">
        <v>682</v>
      </c>
      <c r="O1450" s="36">
        <v>0</v>
      </c>
      <c r="P1450" s="36">
        <v>0</v>
      </c>
      <c r="Q1450" s="36">
        <v>282</v>
      </c>
      <c r="R1450" s="36">
        <v>282</v>
      </c>
      <c r="S1450" s="36">
        <v>0</v>
      </c>
      <c r="T1450" s="36">
        <v>0</v>
      </c>
      <c r="U1450" s="36">
        <v>35.46</v>
      </c>
      <c r="V1450" s="36">
        <v>100</v>
      </c>
      <c r="W1450" s="36">
        <v>100</v>
      </c>
      <c r="X1450" s="36">
        <v>30</v>
      </c>
      <c r="Y1450" s="36">
        <v>10.64</v>
      </c>
      <c r="Z1450" s="36">
        <v>729</v>
      </c>
      <c r="AA1450" s="36">
        <v>412</v>
      </c>
      <c r="AB1450" s="36">
        <v>56.52</v>
      </c>
      <c r="AC1450" s="36">
        <v>730</v>
      </c>
      <c r="AD1450" s="36">
        <v>532</v>
      </c>
      <c r="AE1450" s="36">
        <v>72.88</v>
      </c>
      <c r="AF1450" s="36">
        <v>5.0457999999999998</v>
      </c>
      <c r="AG1450" s="36">
        <v>3.0543999999999998</v>
      </c>
      <c r="AH1450" s="36">
        <v>76.28</v>
      </c>
      <c r="AI1450" s="36">
        <v>60.53351</v>
      </c>
      <c r="AJ1450" s="46">
        <f t="shared" ca="1" si="23"/>
        <v>1</v>
      </c>
      <c r="AK1450" s="47">
        <v>7.4626865671641784</v>
      </c>
      <c r="AL1450" s="48">
        <v>0</v>
      </c>
      <c r="AM1450" s="1">
        <v>1</v>
      </c>
      <c r="AN1450" s="1">
        <v>0</v>
      </c>
      <c r="AO1450" s="1">
        <v>2</v>
      </c>
      <c r="AP1450" s="1">
        <v>2</v>
      </c>
      <c r="AQ1450" s="1">
        <v>0</v>
      </c>
      <c r="AR1450" s="36">
        <v>1</v>
      </c>
      <c r="AS1450" s="36">
        <v>0</v>
      </c>
      <c r="AT1450" s="36">
        <v>7</v>
      </c>
      <c r="AU1450" s="36">
        <v>0</v>
      </c>
    </row>
    <row r="1451" spans="1:47">
      <c r="A1451" s="49">
        <v>41915.479166666664</v>
      </c>
      <c r="B1451" s="36" t="s">
        <v>112</v>
      </c>
      <c r="C1451" s="36" t="s">
        <v>23</v>
      </c>
      <c r="D1451" s="36" t="s">
        <v>122</v>
      </c>
      <c r="E1451" s="36" t="s">
        <v>115</v>
      </c>
      <c r="F1451" s="36" t="s">
        <v>214</v>
      </c>
      <c r="G1451" s="36">
        <v>2</v>
      </c>
      <c r="H1451" s="36">
        <v>24</v>
      </c>
      <c r="I1451" s="36">
        <v>12</v>
      </c>
      <c r="J1451" s="36">
        <v>6.6150000000000002</v>
      </c>
      <c r="K1451" s="36">
        <v>1144</v>
      </c>
      <c r="L1451" s="36">
        <v>0</v>
      </c>
      <c r="M1451" s="36">
        <v>0</v>
      </c>
      <c r="N1451" s="36">
        <v>998</v>
      </c>
      <c r="O1451" s="36">
        <v>1</v>
      </c>
      <c r="P1451" s="36">
        <v>0.1</v>
      </c>
      <c r="Q1451" s="36">
        <v>304</v>
      </c>
      <c r="R1451" s="36">
        <v>303</v>
      </c>
      <c r="S1451" s="36">
        <v>0</v>
      </c>
      <c r="T1451" s="36">
        <v>0</v>
      </c>
      <c r="U1451" s="36">
        <v>32.79</v>
      </c>
      <c r="V1451" s="36">
        <v>99.57</v>
      </c>
      <c r="W1451" s="36">
        <v>99.67</v>
      </c>
      <c r="X1451" s="36">
        <v>25</v>
      </c>
      <c r="Y1451" s="36">
        <v>8.25</v>
      </c>
      <c r="Z1451" s="36">
        <v>655</v>
      </c>
      <c r="AA1451" s="36">
        <v>389</v>
      </c>
      <c r="AB1451" s="36">
        <v>59.39</v>
      </c>
      <c r="AC1451" s="36">
        <v>667</v>
      </c>
      <c r="AD1451" s="36">
        <v>443</v>
      </c>
      <c r="AE1451" s="36">
        <v>66.42</v>
      </c>
      <c r="AF1451" s="36">
        <v>4.6002999999999998</v>
      </c>
      <c r="AG1451" s="36">
        <v>2.3342000000000001</v>
      </c>
      <c r="AH1451" s="36">
        <v>69.540000000000006</v>
      </c>
      <c r="AI1451" s="36">
        <v>50.740169999999999</v>
      </c>
      <c r="AJ1451" s="46">
        <f t="shared" ca="1" si="23"/>
        <v>1</v>
      </c>
      <c r="AK1451" s="47">
        <v>7.0028011204481793</v>
      </c>
      <c r="AL1451" s="48">
        <v>1.3072000000000208</v>
      </c>
      <c r="AM1451" s="1">
        <v>1</v>
      </c>
      <c r="AN1451" s="1">
        <v>0</v>
      </c>
      <c r="AO1451" s="1">
        <v>2</v>
      </c>
      <c r="AP1451" s="1">
        <v>2</v>
      </c>
      <c r="AQ1451" s="1">
        <v>0</v>
      </c>
      <c r="AR1451" s="36">
        <v>1</v>
      </c>
      <c r="AS1451" s="36">
        <v>0</v>
      </c>
      <c r="AT1451" s="36">
        <v>7</v>
      </c>
      <c r="AU1451" s="36">
        <v>0</v>
      </c>
    </row>
    <row r="1452" spans="1:47">
      <c r="A1452" s="49">
        <v>41915.479166666664</v>
      </c>
      <c r="B1452" s="36" t="s">
        <v>112</v>
      </c>
      <c r="C1452" s="36" t="s">
        <v>23</v>
      </c>
      <c r="D1452" s="36" t="s">
        <v>651</v>
      </c>
      <c r="E1452" s="36" t="s">
        <v>115</v>
      </c>
      <c r="F1452" s="36" t="s">
        <v>22</v>
      </c>
      <c r="G1452" s="36">
        <v>2</v>
      </c>
      <c r="H1452" s="36">
        <v>24</v>
      </c>
      <c r="I1452" s="36">
        <v>12</v>
      </c>
      <c r="J1452" s="36">
        <v>6.6150000000000002</v>
      </c>
      <c r="K1452" s="36">
        <v>1421</v>
      </c>
      <c r="L1452" s="36">
        <v>0</v>
      </c>
      <c r="M1452" s="36">
        <v>0</v>
      </c>
      <c r="N1452" s="36">
        <v>1349</v>
      </c>
      <c r="O1452" s="36">
        <v>3</v>
      </c>
      <c r="P1452" s="36">
        <v>0.22</v>
      </c>
      <c r="Q1452" s="36">
        <v>454</v>
      </c>
      <c r="R1452" s="36">
        <v>441</v>
      </c>
      <c r="S1452" s="36">
        <v>0</v>
      </c>
      <c r="T1452" s="36">
        <v>0</v>
      </c>
      <c r="U1452" s="36">
        <v>21.4</v>
      </c>
      <c r="V1452" s="36">
        <v>96.92</v>
      </c>
      <c r="W1452" s="36">
        <v>97.14</v>
      </c>
      <c r="X1452" s="36">
        <v>10</v>
      </c>
      <c r="Y1452" s="36">
        <v>2.27</v>
      </c>
      <c r="Z1452" s="36">
        <v>1220</v>
      </c>
      <c r="AA1452" s="36">
        <v>1207</v>
      </c>
      <c r="AB1452" s="36">
        <v>98.93</v>
      </c>
      <c r="AC1452" s="36">
        <v>1363</v>
      </c>
      <c r="AD1452" s="36">
        <v>1291</v>
      </c>
      <c r="AE1452" s="36">
        <v>94.72</v>
      </c>
      <c r="AF1452" s="36">
        <v>7.7739000000000003</v>
      </c>
      <c r="AG1452" s="36">
        <v>7.7739000000000003</v>
      </c>
      <c r="AH1452" s="36">
        <v>117.52</v>
      </c>
      <c r="AI1452" s="36">
        <v>100</v>
      </c>
      <c r="AJ1452" s="46">
        <f t="shared" ca="1" si="23"/>
        <v>1</v>
      </c>
      <c r="AK1452" s="47">
        <v>1.9047619047619049</v>
      </c>
      <c r="AL1452" s="48">
        <v>13.983199999999993</v>
      </c>
      <c r="AM1452" s="1">
        <v>0</v>
      </c>
      <c r="AN1452" s="1">
        <v>0</v>
      </c>
      <c r="AO1452" s="1">
        <v>1</v>
      </c>
      <c r="AP1452" s="1">
        <v>0</v>
      </c>
      <c r="AQ1452" s="1">
        <v>1</v>
      </c>
      <c r="AR1452" s="36">
        <v>0</v>
      </c>
      <c r="AS1452" s="36">
        <v>1</v>
      </c>
      <c r="AT1452" s="36">
        <v>0</v>
      </c>
      <c r="AU1452" s="36">
        <v>7</v>
      </c>
    </row>
    <row r="1453" spans="1:47">
      <c r="A1453" s="49">
        <v>41915.479166666664</v>
      </c>
      <c r="B1453" s="36" t="s">
        <v>112</v>
      </c>
      <c r="C1453" s="36" t="s">
        <v>23</v>
      </c>
      <c r="D1453" s="36" t="s">
        <v>922</v>
      </c>
      <c r="E1453" s="36" t="s">
        <v>115</v>
      </c>
      <c r="F1453" s="36" t="s">
        <v>1747</v>
      </c>
      <c r="G1453" s="36">
        <v>2</v>
      </c>
      <c r="H1453" s="36">
        <v>24</v>
      </c>
      <c r="I1453" s="36">
        <v>12</v>
      </c>
      <c r="J1453" s="36">
        <v>6.6150000000000002</v>
      </c>
      <c r="K1453" s="36">
        <v>655</v>
      </c>
      <c r="L1453" s="36">
        <v>0</v>
      </c>
      <c r="M1453" s="36">
        <v>0</v>
      </c>
      <c r="N1453" s="36">
        <v>600</v>
      </c>
      <c r="O1453" s="36">
        <v>0</v>
      </c>
      <c r="P1453" s="36">
        <v>0</v>
      </c>
      <c r="Q1453" s="36">
        <v>276</v>
      </c>
      <c r="R1453" s="36">
        <v>276</v>
      </c>
      <c r="S1453" s="36">
        <v>0</v>
      </c>
      <c r="T1453" s="36">
        <v>0</v>
      </c>
      <c r="U1453" s="36">
        <v>36.229999999999997</v>
      </c>
      <c r="V1453" s="36">
        <v>100</v>
      </c>
      <c r="W1453" s="36">
        <v>100</v>
      </c>
      <c r="X1453" s="36">
        <v>9</v>
      </c>
      <c r="Y1453" s="36">
        <v>3.26</v>
      </c>
      <c r="Z1453" s="36">
        <v>31</v>
      </c>
      <c r="AA1453" s="36">
        <v>25</v>
      </c>
      <c r="AB1453" s="36">
        <v>80.650000000000006</v>
      </c>
      <c r="AC1453" s="36">
        <v>27</v>
      </c>
      <c r="AD1453" s="36">
        <v>25</v>
      </c>
      <c r="AE1453" s="36">
        <v>92.59</v>
      </c>
      <c r="AF1453" s="36">
        <v>2.9803000000000002</v>
      </c>
      <c r="AG1453" s="36">
        <v>0.13109999999999999</v>
      </c>
      <c r="AH1453" s="36">
        <v>45.05</v>
      </c>
      <c r="AI1453" s="36">
        <v>4.3988860000000001</v>
      </c>
      <c r="AJ1453" s="46">
        <f t="shared" ca="1" si="23"/>
        <v>1</v>
      </c>
      <c r="AK1453" s="47">
        <v>3.2608695652173911</v>
      </c>
      <c r="AL1453" s="48">
        <v>0</v>
      </c>
      <c r="AM1453" s="1">
        <v>0</v>
      </c>
      <c r="AN1453" s="1">
        <v>0</v>
      </c>
      <c r="AO1453" s="1">
        <v>1</v>
      </c>
      <c r="AP1453" s="1">
        <v>0</v>
      </c>
      <c r="AQ1453" s="1">
        <v>0</v>
      </c>
      <c r="AR1453" s="36">
        <v>1</v>
      </c>
      <c r="AS1453" s="36">
        <v>0</v>
      </c>
      <c r="AT1453" s="36">
        <v>1</v>
      </c>
      <c r="AU1453" s="36">
        <v>0</v>
      </c>
    </row>
    <row r="1454" spans="1:47">
      <c r="A1454" s="49">
        <v>41915.479166666664</v>
      </c>
      <c r="B1454" s="36" t="s">
        <v>112</v>
      </c>
      <c r="C1454" s="36" t="s">
        <v>23</v>
      </c>
      <c r="D1454" s="36" t="s">
        <v>410</v>
      </c>
      <c r="E1454" s="36" t="s">
        <v>115</v>
      </c>
      <c r="F1454" s="36" t="s">
        <v>411</v>
      </c>
      <c r="G1454" s="36">
        <v>2</v>
      </c>
      <c r="H1454" s="36">
        <v>24</v>
      </c>
      <c r="I1454" s="36">
        <v>12</v>
      </c>
      <c r="J1454" s="36">
        <v>6.6150000000000002</v>
      </c>
      <c r="K1454" s="36">
        <v>1468</v>
      </c>
      <c r="L1454" s="36">
        <v>0</v>
      </c>
      <c r="M1454" s="36">
        <v>0</v>
      </c>
      <c r="N1454" s="36">
        <v>1409</v>
      </c>
      <c r="O1454" s="36">
        <v>0</v>
      </c>
      <c r="P1454" s="36">
        <v>0</v>
      </c>
      <c r="Q1454" s="36">
        <v>589</v>
      </c>
      <c r="R1454" s="36">
        <v>575</v>
      </c>
      <c r="S1454" s="36">
        <v>0</v>
      </c>
      <c r="T1454" s="36">
        <v>0</v>
      </c>
      <c r="U1454" s="36">
        <v>16.57</v>
      </c>
      <c r="V1454" s="36">
        <v>97.62</v>
      </c>
      <c r="W1454" s="36">
        <v>97.62</v>
      </c>
      <c r="X1454" s="36">
        <v>11</v>
      </c>
      <c r="Y1454" s="36">
        <v>1.91</v>
      </c>
      <c r="Z1454" s="36">
        <v>827</v>
      </c>
      <c r="AA1454" s="36">
        <v>822</v>
      </c>
      <c r="AB1454" s="36">
        <v>99.4</v>
      </c>
      <c r="AC1454" s="36">
        <v>1085</v>
      </c>
      <c r="AD1454" s="36">
        <v>1071</v>
      </c>
      <c r="AE1454" s="36">
        <v>98.71</v>
      </c>
      <c r="AF1454" s="36">
        <v>11.337199999999999</v>
      </c>
      <c r="AG1454" s="36">
        <v>10.8789</v>
      </c>
      <c r="AH1454" s="36">
        <v>171.39</v>
      </c>
      <c r="AI1454" s="36">
        <v>95.957549999999998</v>
      </c>
      <c r="AJ1454" s="46">
        <f t="shared" ca="1" si="23"/>
        <v>1</v>
      </c>
      <c r="AK1454" s="47">
        <v>1.3349514563106795</v>
      </c>
      <c r="AL1454" s="48">
        <v>14.018199999999974</v>
      </c>
      <c r="AM1454" s="1">
        <v>0</v>
      </c>
      <c r="AN1454" s="1">
        <v>0</v>
      </c>
      <c r="AO1454" s="1">
        <v>1</v>
      </c>
      <c r="AP1454" s="1">
        <v>0</v>
      </c>
      <c r="AQ1454" s="1">
        <v>0</v>
      </c>
      <c r="AR1454" s="36">
        <v>0</v>
      </c>
      <c r="AS1454" s="36">
        <v>1</v>
      </c>
      <c r="AT1454" s="36">
        <v>1</v>
      </c>
      <c r="AU1454" s="36">
        <v>6</v>
      </c>
    </row>
    <row r="1455" spans="1:47">
      <c r="A1455" s="49">
        <v>41915.479166666664</v>
      </c>
      <c r="B1455" s="36" t="s">
        <v>112</v>
      </c>
      <c r="C1455" s="36" t="s">
        <v>23</v>
      </c>
      <c r="D1455" s="36" t="s">
        <v>369</v>
      </c>
      <c r="E1455" s="36" t="s">
        <v>115</v>
      </c>
      <c r="F1455" s="36" t="s">
        <v>370</v>
      </c>
      <c r="G1455" s="36">
        <v>2</v>
      </c>
      <c r="H1455" s="36">
        <v>24</v>
      </c>
      <c r="I1455" s="36">
        <v>12</v>
      </c>
      <c r="J1455" s="36">
        <v>6.6150000000000002</v>
      </c>
      <c r="K1455" s="36">
        <v>1645</v>
      </c>
      <c r="L1455" s="36">
        <v>0</v>
      </c>
      <c r="M1455" s="36">
        <v>0</v>
      </c>
      <c r="N1455" s="36">
        <v>1595</v>
      </c>
      <c r="O1455" s="36">
        <v>1</v>
      </c>
      <c r="P1455" s="36">
        <v>0.06</v>
      </c>
      <c r="Q1455" s="36">
        <v>647</v>
      </c>
      <c r="R1455" s="36">
        <v>626</v>
      </c>
      <c r="S1455" s="36">
        <v>0</v>
      </c>
      <c r="T1455" s="36">
        <v>0</v>
      </c>
      <c r="U1455" s="36">
        <v>14.95</v>
      </c>
      <c r="V1455" s="36">
        <v>96.69</v>
      </c>
      <c r="W1455" s="36">
        <v>96.75</v>
      </c>
      <c r="X1455" s="36">
        <v>8</v>
      </c>
      <c r="Y1455" s="36">
        <v>1.28</v>
      </c>
      <c r="Z1455" s="36">
        <v>1289</v>
      </c>
      <c r="AA1455" s="36">
        <v>1262</v>
      </c>
      <c r="AB1455" s="36">
        <v>97.91</v>
      </c>
      <c r="AC1455" s="36">
        <v>1485</v>
      </c>
      <c r="AD1455" s="36">
        <v>1380</v>
      </c>
      <c r="AE1455" s="36">
        <v>92.93</v>
      </c>
      <c r="AF1455" s="36">
        <v>8.2131000000000007</v>
      </c>
      <c r="AG1455" s="36">
        <v>7.9116999999999997</v>
      </c>
      <c r="AH1455" s="36">
        <v>124.16</v>
      </c>
      <c r="AI1455" s="36">
        <v>96.330250000000007</v>
      </c>
      <c r="AJ1455" s="46">
        <f t="shared" ca="1" si="23"/>
        <v>1</v>
      </c>
      <c r="AK1455" s="47">
        <v>1.0752688172043012</v>
      </c>
      <c r="AL1455" s="48">
        <v>21.415700000000015</v>
      </c>
      <c r="AM1455" s="1">
        <v>0</v>
      </c>
      <c r="AN1455" s="1">
        <v>0</v>
      </c>
      <c r="AO1455" s="1">
        <v>1</v>
      </c>
      <c r="AP1455" s="1">
        <v>0</v>
      </c>
      <c r="AQ1455" s="1">
        <v>0</v>
      </c>
      <c r="AR1455" s="36">
        <v>0</v>
      </c>
      <c r="AS1455" s="36">
        <v>1</v>
      </c>
      <c r="AT1455" s="36">
        <v>0</v>
      </c>
      <c r="AU1455" s="36">
        <v>5</v>
      </c>
    </row>
    <row r="1456" spans="1:47">
      <c r="A1456" s="49">
        <v>41915.479166666664</v>
      </c>
      <c r="B1456" s="36" t="s">
        <v>112</v>
      </c>
      <c r="C1456" s="36" t="s">
        <v>23</v>
      </c>
      <c r="D1456" s="36" t="s">
        <v>369</v>
      </c>
      <c r="E1456" s="36" t="s">
        <v>115</v>
      </c>
      <c r="F1456" s="36" t="s">
        <v>642</v>
      </c>
      <c r="G1456" s="36">
        <v>2</v>
      </c>
      <c r="H1456" s="36">
        <v>24</v>
      </c>
      <c r="I1456" s="36">
        <v>12</v>
      </c>
      <c r="J1456" s="36">
        <v>6.6150000000000002</v>
      </c>
      <c r="K1456" s="36">
        <v>1484</v>
      </c>
      <c r="L1456" s="36">
        <v>0</v>
      </c>
      <c r="M1456" s="36">
        <v>0</v>
      </c>
      <c r="N1456" s="36">
        <v>1405</v>
      </c>
      <c r="O1456" s="36">
        <v>3</v>
      </c>
      <c r="P1456" s="36">
        <v>0.21</v>
      </c>
      <c r="Q1456" s="36">
        <v>554</v>
      </c>
      <c r="R1456" s="36">
        <v>532</v>
      </c>
      <c r="S1456" s="36">
        <v>0</v>
      </c>
      <c r="T1456" s="36">
        <v>0</v>
      </c>
      <c r="U1456" s="36">
        <v>17.329999999999998</v>
      </c>
      <c r="V1456" s="36">
        <v>95.82</v>
      </c>
      <c r="W1456" s="36">
        <v>96.03</v>
      </c>
      <c r="X1456" s="36">
        <v>8</v>
      </c>
      <c r="Y1456" s="36">
        <v>1.5</v>
      </c>
      <c r="Z1456" s="36">
        <v>1993</v>
      </c>
      <c r="AA1456" s="36">
        <v>1965</v>
      </c>
      <c r="AB1456" s="36">
        <v>98.6</v>
      </c>
      <c r="AC1456" s="36">
        <v>2374</v>
      </c>
      <c r="AD1456" s="36">
        <v>2231</v>
      </c>
      <c r="AE1456" s="36">
        <v>93.98</v>
      </c>
      <c r="AF1456" s="36">
        <v>9.9869000000000003</v>
      </c>
      <c r="AG1456" s="36">
        <v>9.9600000000000009</v>
      </c>
      <c r="AH1456" s="36">
        <v>150.97</v>
      </c>
      <c r="AI1456" s="36">
        <v>99.730639999999994</v>
      </c>
      <c r="AJ1456" s="46">
        <f t="shared" ca="1" si="23"/>
        <v>1</v>
      </c>
      <c r="AK1456" s="47">
        <v>1.0025062656641603</v>
      </c>
      <c r="AL1456" s="48">
        <v>23.157200000000039</v>
      </c>
      <c r="AM1456" s="1">
        <v>0</v>
      </c>
      <c r="AN1456" s="1">
        <v>0</v>
      </c>
      <c r="AO1456" s="1">
        <v>1</v>
      </c>
      <c r="AP1456" s="1">
        <v>0</v>
      </c>
      <c r="AQ1456" s="1">
        <v>0</v>
      </c>
      <c r="AR1456" s="36">
        <v>0</v>
      </c>
      <c r="AS1456" s="36">
        <v>1</v>
      </c>
      <c r="AT1456" s="36">
        <v>0</v>
      </c>
      <c r="AU1456" s="36">
        <v>7</v>
      </c>
    </row>
    <row r="1457" spans="1:47">
      <c r="A1457" s="49">
        <v>41915.479166666664</v>
      </c>
      <c r="B1457" s="36" t="s">
        <v>112</v>
      </c>
      <c r="C1457" s="36" t="s">
        <v>23</v>
      </c>
      <c r="D1457" s="36" t="s">
        <v>349</v>
      </c>
      <c r="E1457" s="36" t="s">
        <v>115</v>
      </c>
      <c r="F1457" s="36" t="s">
        <v>652</v>
      </c>
      <c r="G1457" s="36">
        <v>2</v>
      </c>
      <c r="H1457" s="36">
        <v>24</v>
      </c>
      <c r="I1457" s="36">
        <v>12</v>
      </c>
      <c r="J1457" s="36">
        <v>6.6150000000000002</v>
      </c>
      <c r="K1457" s="36">
        <v>2554</v>
      </c>
      <c r="L1457" s="36">
        <v>0</v>
      </c>
      <c r="M1457" s="36">
        <v>0</v>
      </c>
      <c r="N1457" s="36">
        <v>2371</v>
      </c>
      <c r="O1457" s="36">
        <v>6</v>
      </c>
      <c r="P1457" s="36">
        <v>0.25</v>
      </c>
      <c r="Q1457" s="36">
        <v>818</v>
      </c>
      <c r="R1457" s="36">
        <v>777</v>
      </c>
      <c r="S1457" s="36">
        <v>0</v>
      </c>
      <c r="T1457" s="36">
        <v>0</v>
      </c>
      <c r="U1457" s="36">
        <v>11.61</v>
      </c>
      <c r="V1457" s="36">
        <v>94.75</v>
      </c>
      <c r="W1457" s="36">
        <v>94.99</v>
      </c>
      <c r="X1457" s="36">
        <v>7</v>
      </c>
      <c r="Y1457" s="36">
        <v>0.9</v>
      </c>
      <c r="Z1457" s="36">
        <v>2636</v>
      </c>
      <c r="AA1457" s="36">
        <v>2614</v>
      </c>
      <c r="AB1457" s="36">
        <v>99.17</v>
      </c>
      <c r="AC1457" s="36">
        <v>2843</v>
      </c>
      <c r="AD1457" s="36">
        <v>2696</v>
      </c>
      <c r="AE1457" s="36">
        <v>94.83</v>
      </c>
      <c r="AF1457" s="36">
        <v>8.7603000000000009</v>
      </c>
      <c r="AG1457" s="36">
        <v>8.6881000000000004</v>
      </c>
      <c r="AH1457" s="36">
        <v>132.43</v>
      </c>
      <c r="AI1457" s="36">
        <v>99.175830000000005</v>
      </c>
      <c r="AJ1457" s="46">
        <f t="shared" ca="1" si="23"/>
        <v>1</v>
      </c>
      <c r="AK1457" s="47">
        <v>0.81490104772991845</v>
      </c>
      <c r="AL1457" s="48">
        <v>42.945</v>
      </c>
      <c r="AM1457" s="1">
        <v>0</v>
      </c>
      <c r="AN1457" s="1">
        <v>1</v>
      </c>
      <c r="AO1457" s="1">
        <v>2</v>
      </c>
      <c r="AP1457" s="1">
        <v>0</v>
      </c>
      <c r="AQ1457" s="1">
        <v>1</v>
      </c>
      <c r="AR1457" s="36">
        <v>0</v>
      </c>
      <c r="AS1457" s="36">
        <v>1</v>
      </c>
      <c r="AT1457" s="36">
        <v>0</v>
      </c>
      <c r="AU1457" s="36">
        <v>7</v>
      </c>
    </row>
    <row r="1458" spans="1:47">
      <c r="A1458" s="49">
        <v>41915.520833333336</v>
      </c>
      <c r="B1458" s="36" t="s">
        <v>112</v>
      </c>
      <c r="C1458" s="36" t="s">
        <v>23</v>
      </c>
      <c r="D1458" s="36" t="s">
        <v>349</v>
      </c>
      <c r="E1458" s="36" t="s">
        <v>115</v>
      </c>
      <c r="F1458" s="36" t="s">
        <v>350</v>
      </c>
      <c r="G1458" s="36">
        <v>2</v>
      </c>
      <c r="H1458" s="36">
        <v>24</v>
      </c>
      <c r="I1458" s="36">
        <v>12</v>
      </c>
      <c r="J1458" s="36">
        <v>6.6150000000000002</v>
      </c>
      <c r="K1458" s="36">
        <v>3832</v>
      </c>
      <c r="L1458" s="36">
        <v>0</v>
      </c>
      <c r="M1458" s="36">
        <v>0</v>
      </c>
      <c r="N1458" s="36">
        <v>3482</v>
      </c>
      <c r="O1458" s="36">
        <v>5</v>
      </c>
      <c r="P1458" s="36">
        <v>0.14000000000000001</v>
      </c>
      <c r="Q1458" s="36">
        <v>1147</v>
      </c>
      <c r="R1458" s="36">
        <v>1102</v>
      </c>
      <c r="S1458" s="36">
        <v>0</v>
      </c>
      <c r="T1458" s="36">
        <v>0</v>
      </c>
      <c r="U1458" s="36">
        <v>8.3800000000000008</v>
      </c>
      <c r="V1458" s="36">
        <v>95.94</v>
      </c>
      <c r="W1458" s="36">
        <v>96.08</v>
      </c>
      <c r="X1458" s="36">
        <v>10</v>
      </c>
      <c r="Y1458" s="36">
        <v>0.91</v>
      </c>
      <c r="Z1458" s="36">
        <v>2791</v>
      </c>
      <c r="AA1458" s="36">
        <v>2761</v>
      </c>
      <c r="AB1458" s="36">
        <v>98.93</v>
      </c>
      <c r="AC1458" s="36">
        <v>3016</v>
      </c>
      <c r="AD1458" s="36">
        <v>2878</v>
      </c>
      <c r="AE1458" s="36">
        <v>95.42</v>
      </c>
      <c r="AF1458" s="36">
        <v>14.2806</v>
      </c>
      <c r="AG1458" s="36">
        <v>14.2689</v>
      </c>
      <c r="AH1458" s="36">
        <v>215.88</v>
      </c>
      <c r="AI1458" s="36">
        <v>99.918080000000003</v>
      </c>
      <c r="AJ1458" s="46">
        <f t="shared" ca="1" si="23"/>
        <v>1</v>
      </c>
      <c r="AK1458" s="47">
        <v>0.82034454470877771</v>
      </c>
      <c r="AL1458" s="48">
        <v>46.568200000000026</v>
      </c>
      <c r="AM1458" s="1">
        <v>0</v>
      </c>
      <c r="AN1458" s="1">
        <v>0</v>
      </c>
      <c r="AO1458" s="1">
        <v>1</v>
      </c>
      <c r="AP1458" s="1">
        <v>0</v>
      </c>
      <c r="AQ1458" s="1">
        <v>0</v>
      </c>
      <c r="AR1458" s="36">
        <v>0</v>
      </c>
      <c r="AS1458" s="36">
        <v>1</v>
      </c>
      <c r="AT1458" s="36">
        <v>0</v>
      </c>
      <c r="AU1458" s="36">
        <v>3</v>
      </c>
    </row>
    <row r="1459" spans="1:47">
      <c r="A1459" s="49">
        <v>41915.520833333336</v>
      </c>
      <c r="B1459" s="36" t="s">
        <v>112</v>
      </c>
      <c r="C1459" s="36" t="s">
        <v>119</v>
      </c>
      <c r="D1459" s="36" t="s">
        <v>362</v>
      </c>
      <c r="E1459" s="36" t="s">
        <v>120</v>
      </c>
      <c r="F1459" s="36" t="s">
        <v>363</v>
      </c>
      <c r="G1459" s="36">
        <v>4</v>
      </c>
      <c r="H1459" s="36">
        <v>64</v>
      </c>
      <c r="I1459" s="36">
        <v>22</v>
      </c>
      <c r="J1459" s="36">
        <v>14.9</v>
      </c>
      <c r="K1459" s="36">
        <v>1537</v>
      </c>
      <c r="L1459" s="36">
        <v>0</v>
      </c>
      <c r="M1459" s="36">
        <v>0</v>
      </c>
      <c r="N1459" s="36">
        <v>1325</v>
      </c>
      <c r="O1459" s="36">
        <v>3</v>
      </c>
      <c r="P1459" s="36">
        <v>0.23</v>
      </c>
      <c r="Q1459" s="36">
        <v>575</v>
      </c>
      <c r="R1459" s="36">
        <v>555</v>
      </c>
      <c r="S1459" s="36">
        <v>0</v>
      </c>
      <c r="T1459" s="36">
        <v>0</v>
      </c>
      <c r="U1459" s="36">
        <v>16.79</v>
      </c>
      <c r="V1459" s="36">
        <v>96.3</v>
      </c>
      <c r="W1459" s="36">
        <v>96.52</v>
      </c>
      <c r="X1459" s="36">
        <v>11</v>
      </c>
      <c r="Y1459" s="36">
        <v>1.98</v>
      </c>
      <c r="Z1459" s="36">
        <v>1366</v>
      </c>
      <c r="AA1459" s="36">
        <v>1340</v>
      </c>
      <c r="AB1459" s="36">
        <v>98.1</v>
      </c>
      <c r="AC1459" s="36">
        <v>2295</v>
      </c>
      <c r="AD1459" s="36">
        <v>1957</v>
      </c>
      <c r="AE1459" s="36">
        <v>85.27</v>
      </c>
      <c r="AF1459" s="36">
        <v>21.25</v>
      </c>
      <c r="AG1459" s="36">
        <v>21.077500000000001</v>
      </c>
      <c r="AH1459" s="36">
        <v>142.62</v>
      </c>
      <c r="AI1459" s="36">
        <v>99.188230000000004</v>
      </c>
      <c r="AJ1459" s="46">
        <f t="shared" ca="1" si="23"/>
        <v>1</v>
      </c>
      <c r="AK1459" s="47">
        <v>0.93856655290102398</v>
      </c>
      <c r="AL1459" s="48">
        <v>21.27500000000002</v>
      </c>
      <c r="AM1459" s="1">
        <v>0</v>
      </c>
      <c r="AN1459" s="1">
        <v>0</v>
      </c>
      <c r="AO1459" s="1">
        <v>1</v>
      </c>
      <c r="AP1459" s="1">
        <v>0</v>
      </c>
      <c r="AQ1459" s="1">
        <v>0</v>
      </c>
      <c r="AR1459" s="36">
        <v>0</v>
      </c>
      <c r="AS1459" s="36">
        <v>1</v>
      </c>
      <c r="AT1459" s="36">
        <v>0</v>
      </c>
      <c r="AU1459" s="36">
        <v>6</v>
      </c>
    </row>
    <row r="1460" spans="1:47">
      <c r="A1460" s="49">
        <v>41915.520833333336</v>
      </c>
      <c r="B1460" s="36" t="s">
        <v>112</v>
      </c>
      <c r="C1460" s="36" t="s">
        <v>119</v>
      </c>
      <c r="D1460" s="36" t="s">
        <v>1143</v>
      </c>
      <c r="E1460" s="36" t="s">
        <v>120</v>
      </c>
      <c r="F1460" s="36" t="s">
        <v>1374</v>
      </c>
      <c r="G1460" s="36">
        <v>6</v>
      </c>
      <c r="H1460" s="36">
        <v>48</v>
      </c>
      <c r="I1460" s="36">
        <v>40</v>
      </c>
      <c r="J1460" s="36">
        <v>31</v>
      </c>
      <c r="K1460" s="36">
        <v>7683</v>
      </c>
      <c r="L1460" s="36">
        <v>0</v>
      </c>
      <c r="M1460" s="36">
        <v>0</v>
      </c>
      <c r="N1460" s="36">
        <v>7615</v>
      </c>
      <c r="O1460" s="36">
        <v>0</v>
      </c>
      <c r="P1460" s="36">
        <v>0</v>
      </c>
      <c r="Q1460" s="36">
        <v>2881</v>
      </c>
      <c r="R1460" s="36">
        <v>2783</v>
      </c>
      <c r="S1460" s="36">
        <v>97</v>
      </c>
      <c r="T1460" s="36">
        <v>3.37</v>
      </c>
      <c r="U1460" s="36">
        <v>3.35</v>
      </c>
      <c r="V1460" s="36">
        <v>96.6</v>
      </c>
      <c r="W1460" s="36">
        <v>96.6</v>
      </c>
      <c r="X1460" s="36">
        <v>3</v>
      </c>
      <c r="Y1460" s="36">
        <v>0.11</v>
      </c>
      <c r="Z1460" s="36">
        <v>2308</v>
      </c>
      <c r="AA1460" s="36">
        <v>2269</v>
      </c>
      <c r="AB1460" s="36">
        <v>98.31</v>
      </c>
      <c r="AC1460" s="36">
        <v>1471</v>
      </c>
      <c r="AD1460" s="36">
        <v>1459</v>
      </c>
      <c r="AE1460" s="36">
        <v>99.18</v>
      </c>
      <c r="AF1460" s="36">
        <v>26.286100000000001</v>
      </c>
      <c r="AG1460" s="36">
        <v>26.191400000000002</v>
      </c>
      <c r="AH1460" s="36">
        <v>84.79</v>
      </c>
      <c r="AI1460" s="36">
        <v>99.63973</v>
      </c>
      <c r="AJ1460" s="46">
        <f t="shared" ca="1" si="23"/>
        <v>1</v>
      </c>
      <c r="AK1460" s="47">
        <v>0.15205271160669032</v>
      </c>
      <c r="AL1460" s="48">
        <v>97.954000000000164</v>
      </c>
      <c r="AM1460" s="1">
        <v>0</v>
      </c>
      <c r="AN1460" s="1">
        <v>0</v>
      </c>
      <c r="AO1460" s="1">
        <v>1</v>
      </c>
      <c r="AP1460" s="1">
        <v>0</v>
      </c>
      <c r="AQ1460" s="1">
        <v>0</v>
      </c>
      <c r="AR1460" s="36">
        <v>0</v>
      </c>
      <c r="AS1460" s="36">
        <v>1</v>
      </c>
      <c r="AT1460" s="36">
        <v>0</v>
      </c>
      <c r="AU1460" s="36">
        <v>3</v>
      </c>
    </row>
    <row r="1461" spans="1:47">
      <c r="A1461" s="49">
        <v>41915.479166666664</v>
      </c>
      <c r="B1461" s="36" t="s">
        <v>112</v>
      </c>
      <c r="C1461" s="36" t="s">
        <v>119</v>
      </c>
      <c r="D1461" s="36" t="s">
        <v>784</v>
      </c>
      <c r="E1461" s="36" t="s">
        <v>120</v>
      </c>
      <c r="F1461" s="36" t="s">
        <v>785</v>
      </c>
      <c r="G1461" s="36">
        <v>2</v>
      </c>
      <c r="H1461" s="36">
        <v>32</v>
      </c>
      <c r="I1461" s="36">
        <v>10</v>
      </c>
      <c r="J1461" s="36">
        <v>5.0839999999999996</v>
      </c>
      <c r="K1461" s="36">
        <v>2190</v>
      </c>
      <c r="L1461" s="36">
        <v>0</v>
      </c>
      <c r="M1461" s="36">
        <v>0</v>
      </c>
      <c r="N1461" s="36">
        <v>1925</v>
      </c>
      <c r="O1461" s="36">
        <v>0</v>
      </c>
      <c r="P1461" s="36">
        <v>0</v>
      </c>
      <c r="Q1461" s="36">
        <v>632</v>
      </c>
      <c r="R1461" s="36">
        <v>614</v>
      </c>
      <c r="S1461" s="36">
        <v>0</v>
      </c>
      <c r="T1461" s="36">
        <v>0</v>
      </c>
      <c r="U1461" s="36">
        <v>15.37</v>
      </c>
      <c r="V1461" s="36">
        <v>97.15</v>
      </c>
      <c r="W1461" s="36">
        <v>97.15</v>
      </c>
      <c r="X1461" s="36">
        <v>3</v>
      </c>
      <c r="Y1461" s="36">
        <v>0.49</v>
      </c>
      <c r="Z1461" s="36">
        <v>51</v>
      </c>
      <c r="AA1461" s="36">
        <v>50</v>
      </c>
      <c r="AB1461" s="36">
        <v>98.04</v>
      </c>
      <c r="AC1461" s="36">
        <v>40</v>
      </c>
      <c r="AD1461" s="36">
        <v>39</v>
      </c>
      <c r="AE1461" s="36">
        <v>97.5</v>
      </c>
      <c r="AF1461" s="36">
        <v>7.0208000000000004</v>
      </c>
      <c r="AG1461" s="36">
        <v>6.9924999999999997</v>
      </c>
      <c r="AH1461" s="36">
        <v>138.1</v>
      </c>
      <c r="AI1461" s="36">
        <v>99.596909999999994</v>
      </c>
      <c r="AJ1461" s="46">
        <f t="shared" ca="1" si="23"/>
        <v>1</v>
      </c>
      <c r="AK1461" s="47">
        <v>0.49751243781094528</v>
      </c>
      <c r="AL1461" s="48">
        <v>18.011999999999965</v>
      </c>
      <c r="AM1461" s="1">
        <v>0</v>
      </c>
      <c r="AN1461" s="1">
        <v>0</v>
      </c>
      <c r="AO1461" s="1">
        <v>1</v>
      </c>
      <c r="AP1461" s="1">
        <v>0</v>
      </c>
      <c r="AQ1461" s="1">
        <v>0</v>
      </c>
      <c r="AR1461" s="36">
        <v>0</v>
      </c>
      <c r="AS1461" s="36">
        <v>1</v>
      </c>
      <c r="AT1461" s="36">
        <v>0</v>
      </c>
      <c r="AU1461" s="36">
        <v>2</v>
      </c>
    </row>
    <row r="1462" spans="1:47">
      <c r="A1462" s="49">
        <v>41915.479166666664</v>
      </c>
      <c r="B1462" s="36" t="s">
        <v>112</v>
      </c>
      <c r="C1462" s="36" t="s">
        <v>119</v>
      </c>
      <c r="D1462" s="36" t="s">
        <v>1748</v>
      </c>
      <c r="E1462" s="36" t="s">
        <v>120</v>
      </c>
      <c r="F1462" s="36" t="s">
        <v>1749</v>
      </c>
      <c r="G1462" s="36">
        <v>2</v>
      </c>
      <c r="H1462" s="36">
        <v>24</v>
      </c>
      <c r="I1462" s="36">
        <v>12</v>
      </c>
      <c r="J1462" s="36">
        <v>6.6150000000000002</v>
      </c>
      <c r="K1462" s="36">
        <v>2135</v>
      </c>
      <c r="L1462" s="36">
        <v>0</v>
      </c>
      <c r="M1462" s="36">
        <v>0</v>
      </c>
      <c r="N1462" s="36">
        <v>1883</v>
      </c>
      <c r="O1462" s="36">
        <v>1</v>
      </c>
      <c r="P1462" s="36">
        <v>0.05</v>
      </c>
      <c r="Q1462" s="36">
        <v>657</v>
      </c>
      <c r="R1462" s="36">
        <v>642</v>
      </c>
      <c r="S1462" s="36">
        <v>0</v>
      </c>
      <c r="T1462" s="36">
        <v>0</v>
      </c>
      <c r="U1462" s="36">
        <v>14.87</v>
      </c>
      <c r="V1462" s="36">
        <v>97.67</v>
      </c>
      <c r="W1462" s="36">
        <v>97.72</v>
      </c>
      <c r="X1462" s="36">
        <v>1</v>
      </c>
      <c r="Y1462" s="36">
        <v>0.16</v>
      </c>
      <c r="Z1462" s="36">
        <v>0</v>
      </c>
      <c r="AA1462" s="36">
        <v>0</v>
      </c>
      <c r="AB1462" s="36">
        <v>0</v>
      </c>
      <c r="AC1462" s="36">
        <v>0</v>
      </c>
      <c r="AD1462" s="36">
        <v>0</v>
      </c>
      <c r="AE1462" s="36">
        <v>0</v>
      </c>
      <c r="AF1462" s="36">
        <v>6.9775</v>
      </c>
      <c r="AG1462" s="36">
        <v>5.8132999999999999</v>
      </c>
      <c r="AH1462" s="36">
        <v>105.48</v>
      </c>
      <c r="AI1462" s="36">
        <v>83.314940000000007</v>
      </c>
      <c r="AJ1462" s="46">
        <f t="shared" ca="1" si="23"/>
        <v>1</v>
      </c>
      <c r="AK1462" s="47">
        <v>0.1557632398753894</v>
      </c>
      <c r="AL1462" s="48">
        <v>15.308099999999989</v>
      </c>
      <c r="AM1462" s="1">
        <v>0</v>
      </c>
      <c r="AN1462" s="1">
        <v>0</v>
      </c>
      <c r="AO1462" s="1">
        <v>1</v>
      </c>
      <c r="AP1462" s="1">
        <v>0</v>
      </c>
      <c r="AQ1462" s="1">
        <v>0</v>
      </c>
      <c r="AR1462" s="36">
        <v>0</v>
      </c>
      <c r="AS1462" s="36">
        <v>1</v>
      </c>
      <c r="AT1462" s="36">
        <v>0</v>
      </c>
      <c r="AU1462" s="36">
        <v>1</v>
      </c>
    </row>
    <row r="1463" spans="1:47">
      <c r="A1463" s="49">
        <v>41915.520833333336</v>
      </c>
      <c r="B1463" s="36" t="s">
        <v>112</v>
      </c>
      <c r="C1463" s="36" t="s">
        <v>113</v>
      </c>
      <c r="D1463" s="36" t="s">
        <v>1750</v>
      </c>
      <c r="E1463" s="36" t="s">
        <v>116</v>
      </c>
      <c r="F1463" s="36" t="s">
        <v>1751</v>
      </c>
      <c r="G1463" s="36">
        <v>2</v>
      </c>
      <c r="H1463" s="36">
        <v>32</v>
      </c>
      <c r="I1463" s="36">
        <v>10</v>
      </c>
      <c r="J1463" s="36">
        <v>5.0839999999999996</v>
      </c>
      <c r="K1463" s="36">
        <v>435</v>
      </c>
      <c r="L1463" s="36">
        <v>0</v>
      </c>
      <c r="M1463" s="36">
        <v>0</v>
      </c>
      <c r="N1463" s="36">
        <v>428</v>
      </c>
      <c r="O1463" s="36">
        <v>0</v>
      </c>
      <c r="P1463" s="36">
        <v>0</v>
      </c>
      <c r="Q1463" s="36">
        <v>179</v>
      </c>
      <c r="R1463" s="36">
        <v>179</v>
      </c>
      <c r="S1463" s="36">
        <v>0</v>
      </c>
      <c r="T1463" s="36">
        <v>0</v>
      </c>
      <c r="U1463" s="36">
        <v>55.87</v>
      </c>
      <c r="V1463" s="36">
        <v>100</v>
      </c>
      <c r="W1463" s="36">
        <v>100</v>
      </c>
      <c r="X1463" s="36">
        <v>8</v>
      </c>
      <c r="Y1463" s="36">
        <v>4.47</v>
      </c>
      <c r="Z1463" s="36">
        <v>48</v>
      </c>
      <c r="AA1463" s="36">
        <v>47</v>
      </c>
      <c r="AB1463" s="36">
        <v>97.92</v>
      </c>
      <c r="AC1463" s="36">
        <v>53</v>
      </c>
      <c r="AD1463" s="36">
        <v>43</v>
      </c>
      <c r="AE1463" s="36">
        <v>81.13</v>
      </c>
      <c r="AF1463" s="36">
        <v>3.0030999999999999</v>
      </c>
      <c r="AG1463" s="36">
        <v>1.4003000000000001</v>
      </c>
      <c r="AH1463" s="36">
        <v>59.07</v>
      </c>
      <c r="AI1463" s="36">
        <v>46.628489999999999</v>
      </c>
      <c r="AJ1463" s="46">
        <f t="shared" ca="1" si="23"/>
        <v>1</v>
      </c>
      <c r="AK1463" s="47">
        <v>4.5714285714285712</v>
      </c>
      <c r="AL1463" s="48">
        <v>0</v>
      </c>
      <c r="AM1463" s="1">
        <v>0</v>
      </c>
      <c r="AN1463" s="1">
        <v>0</v>
      </c>
      <c r="AO1463" s="1">
        <v>1</v>
      </c>
      <c r="AP1463" s="1">
        <v>0</v>
      </c>
      <c r="AQ1463" s="1">
        <v>0</v>
      </c>
      <c r="AR1463" s="36">
        <v>1</v>
      </c>
      <c r="AS1463" s="36">
        <v>0</v>
      </c>
      <c r="AT1463" s="36">
        <v>1</v>
      </c>
      <c r="AU1463" s="36">
        <v>0</v>
      </c>
    </row>
    <row r="1464" spans="1:47">
      <c r="A1464" s="49">
        <v>41915.520833333336</v>
      </c>
      <c r="B1464" s="36" t="s">
        <v>112</v>
      </c>
      <c r="C1464" s="36" t="s">
        <v>113</v>
      </c>
      <c r="D1464" s="36" t="s">
        <v>1752</v>
      </c>
      <c r="E1464" s="36" t="s">
        <v>116</v>
      </c>
      <c r="F1464" s="36" t="s">
        <v>1753</v>
      </c>
      <c r="G1464" s="36">
        <v>2</v>
      </c>
      <c r="H1464" s="36">
        <v>32</v>
      </c>
      <c r="I1464" s="36">
        <v>10</v>
      </c>
      <c r="J1464" s="36">
        <v>5.0839999999999996</v>
      </c>
      <c r="K1464" s="36">
        <v>1269</v>
      </c>
      <c r="L1464" s="36">
        <v>0</v>
      </c>
      <c r="M1464" s="36">
        <v>0</v>
      </c>
      <c r="N1464" s="36">
        <v>1078</v>
      </c>
      <c r="O1464" s="36">
        <v>0</v>
      </c>
      <c r="P1464" s="36">
        <v>0</v>
      </c>
      <c r="Q1464" s="36">
        <v>267</v>
      </c>
      <c r="R1464" s="36">
        <v>259</v>
      </c>
      <c r="S1464" s="36">
        <v>0</v>
      </c>
      <c r="T1464" s="36">
        <v>0</v>
      </c>
      <c r="U1464" s="36">
        <v>36.33</v>
      </c>
      <c r="V1464" s="36">
        <v>97</v>
      </c>
      <c r="W1464" s="36">
        <v>97</v>
      </c>
      <c r="X1464" s="36">
        <v>0</v>
      </c>
      <c r="Y1464" s="36">
        <v>0</v>
      </c>
      <c r="Z1464" s="36">
        <v>108</v>
      </c>
      <c r="AA1464" s="36">
        <v>106</v>
      </c>
      <c r="AB1464" s="36">
        <v>98.15</v>
      </c>
      <c r="AC1464" s="36">
        <v>150</v>
      </c>
      <c r="AD1464" s="36">
        <v>120</v>
      </c>
      <c r="AE1464" s="36">
        <v>80</v>
      </c>
      <c r="AF1464" s="36">
        <v>4.91</v>
      </c>
      <c r="AG1464" s="36">
        <v>4.6163999999999996</v>
      </c>
      <c r="AH1464" s="36">
        <v>96.58</v>
      </c>
      <c r="AI1464" s="36">
        <v>94.020359999999997</v>
      </c>
      <c r="AJ1464" s="46">
        <f t="shared" ca="1" si="23"/>
        <v>1</v>
      </c>
      <c r="AK1464" s="47">
        <v>0</v>
      </c>
      <c r="AL1464" s="48">
        <v>8.01</v>
      </c>
      <c r="AM1464" s="1">
        <v>0</v>
      </c>
      <c r="AN1464" s="1">
        <v>0</v>
      </c>
      <c r="AO1464" s="1">
        <v>1</v>
      </c>
      <c r="AP1464" s="1">
        <v>0</v>
      </c>
      <c r="AQ1464" s="1">
        <v>0</v>
      </c>
      <c r="AR1464" s="36">
        <v>0</v>
      </c>
      <c r="AS1464" s="36">
        <v>1</v>
      </c>
      <c r="AT1464" s="36">
        <v>0</v>
      </c>
      <c r="AU1464" s="36">
        <v>1</v>
      </c>
    </row>
    <row r="1465" spans="1:47">
      <c r="A1465" s="49">
        <v>41915.479166666664</v>
      </c>
      <c r="B1465" s="36" t="s">
        <v>112</v>
      </c>
      <c r="C1465" s="36" t="s">
        <v>113</v>
      </c>
      <c r="D1465" s="36" t="s">
        <v>114</v>
      </c>
      <c r="E1465" s="36" t="s">
        <v>115</v>
      </c>
      <c r="F1465" s="36" t="s">
        <v>872</v>
      </c>
      <c r="G1465" s="36">
        <v>2</v>
      </c>
      <c r="H1465" s="36">
        <v>32</v>
      </c>
      <c r="I1465" s="36">
        <v>10</v>
      </c>
      <c r="J1465" s="36">
        <v>5.0839999999999996</v>
      </c>
      <c r="K1465" s="36">
        <v>2521</v>
      </c>
      <c r="L1465" s="36">
        <v>0</v>
      </c>
      <c r="M1465" s="36">
        <v>0</v>
      </c>
      <c r="N1465" s="36">
        <v>2432</v>
      </c>
      <c r="O1465" s="36">
        <v>0</v>
      </c>
      <c r="P1465" s="36">
        <v>0</v>
      </c>
      <c r="Q1465" s="36">
        <v>475</v>
      </c>
      <c r="R1465" s="36">
        <v>465</v>
      </c>
      <c r="S1465" s="36">
        <v>0</v>
      </c>
      <c r="T1465" s="36">
        <v>0</v>
      </c>
      <c r="U1465" s="36">
        <v>20.61</v>
      </c>
      <c r="V1465" s="36">
        <v>97.89</v>
      </c>
      <c r="W1465" s="36">
        <v>97.89</v>
      </c>
      <c r="X1465" s="36">
        <v>1</v>
      </c>
      <c r="Y1465" s="36">
        <v>0.22</v>
      </c>
      <c r="Z1465" s="36">
        <v>76</v>
      </c>
      <c r="AA1465" s="36">
        <v>74</v>
      </c>
      <c r="AB1465" s="36">
        <v>97.37</v>
      </c>
      <c r="AC1465" s="36">
        <v>65</v>
      </c>
      <c r="AD1465" s="36">
        <v>56</v>
      </c>
      <c r="AE1465" s="36">
        <v>86.15</v>
      </c>
      <c r="AF1465" s="36">
        <v>6.7214</v>
      </c>
      <c r="AG1465" s="36">
        <v>5.7230999999999996</v>
      </c>
      <c r="AH1465" s="36">
        <v>132.21</v>
      </c>
      <c r="AI1465" s="36">
        <v>85.147450000000006</v>
      </c>
      <c r="AJ1465" s="46">
        <f t="shared" ca="1" si="23"/>
        <v>1</v>
      </c>
      <c r="AK1465" s="47">
        <v>0.22371364653243847</v>
      </c>
      <c r="AL1465" s="48">
        <v>10.022499999999997</v>
      </c>
      <c r="AM1465" s="1">
        <v>0</v>
      </c>
      <c r="AN1465" s="1">
        <v>0</v>
      </c>
      <c r="AO1465" s="1">
        <v>1</v>
      </c>
      <c r="AP1465" s="1">
        <v>0</v>
      </c>
      <c r="AQ1465" s="1">
        <v>0</v>
      </c>
      <c r="AR1465" s="36">
        <v>0</v>
      </c>
      <c r="AS1465" s="36">
        <v>1</v>
      </c>
      <c r="AT1465" s="36">
        <v>0</v>
      </c>
      <c r="AU1465" s="36">
        <v>3</v>
      </c>
    </row>
    <row r="1466" spans="1:47">
      <c r="A1466" s="49">
        <v>41915.520833333336</v>
      </c>
      <c r="B1466" s="36" t="s">
        <v>112</v>
      </c>
      <c r="C1466" s="36" t="s">
        <v>113</v>
      </c>
      <c r="D1466" s="36" t="s">
        <v>931</v>
      </c>
      <c r="E1466" s="36" t="s">
        <v>116</v>
      </c>
      <c r="F1466" s="36" t="s">
        <v>932</v>
      </c>
      <c r="G1466" s="36">
        <v>3</v>
      </c>
      <c r="H1466" s="36">
        <v>40</v>
      </c>
      <c r="I1466" s="36">
        <v>18</v>
      </c>
      <c r="J1466" s="36">
        <v>11.49</v>
      </c>
      <c r="K1466" s="36">
        <v>1349</v>
      </c>
      <c r="L1466" s="36">
        <v>0</v>
      </c>
      <c r="M1466" s="36">
        <v>0</v>
      </c>
      <c r="N1466" s="36">
        <v>1277</v>
      </c>
      <c r="O1466" s="36">
        <v>0</v>
      </c>
      <c r="P1466" s="36">
        <v>0</v>
      </c>
      <c r="Q1466" s="36">
        <v>422</v>
      </c>
      <c r="R1466" s="36">
        <v>412</v>
      </c>
      <c r="S1466" s="36">
        <v>0</v>
      </c>
      <c r="T1466" s="36">
        <v>0</v>
      </c>
      <c r="U1466" s="36">
        <v>23.14</v>
      </c>
      <c r="V1466" s="36">
        <v>97.63</v>
      </c>
      <c r="W1466" s="36">
        <v>97.63</v>
      </c>
      <c r="X1466" s="36">
        <v>4</v>
      </c>
      <c r="Y1466" s="36">
        <v>0.97</v>
      </c>
      <c r="Z1466" s="36">
        <v>1294</v>
      </c>
      <c r="AA1466" s="36">
        <v>1033</v>
      </c>
      <c r="AB1466" s="36">
        <v>79.83</v>
      </c>
      <c r="AC1466" s="36">
        <v>1450</v>
      </c>
      <c r="AD1466" s="36">
        <v>1427</v>
      </c>
      <c r="AE1466" s="36">
        <v>98.41</v>
      </c>
      <c r="AF1466" s="36">
        <v>13.7072</v>
      </c>
      <c r="AG1466" s="36">
        <v>13.6983</v>
      </c>
      <c r="AH1466" s="36">
        <v>119.3</v>
      </c>
      <c r="AI1466" s="36">
        <v>99.935069999999996</v>
      </c>
      <c r="AJ1466" s="46">
        <f t="shared" ca="1" si="23"/>
        <v>1</v>
      </c>
      <c r="AK1466" s="47">
        <v>0.49627791563275436</v>
      </c>
      <c r="AL1466" s="48">
        <v>10.00140000000002</v>
      </c>
      <c r="AM1466" s="1">
        <v>0</v>
      </c>
      <c r="AN1466" s="1">
        <v>0</v>
      </c>
      <c r="AO1466" s="1">
        <v>1</v>
      </c>
      <c r="AP1466" s="1">
        <v>0</v>
      </c>
      <c r="AQ1466" s="1">
        <v>1</v>
      </c>
      <c r="AR1466" s="36">
        <v>0</v>
      </c>
      <c r="AS1466" s="36">
        <v>1</v>
      </c>
      <c r="AT1466" s="36">
        <v>0</v>
      </c>
      <c r="AU1466" s="36">
        <v>3</v>
      </c>
    </row>
    <row r="1467" spans="1:47">
      <c r="A1467" s="49">
        <v>41915.520833333336</v>
      </c>
      <c r="B1467" s="36" t="s">
        <v>112</v>
      </c>
      <c r="C1467" s="36" t="s">
        <v>113</v>
      </c>
      <c r="D1467" s="36" t="s">
        <v>553</v>
      </c>
      <c r="E1467" s="36" t="s">
        <v>115</v>
      </c>
      <c r="F1467" s="36" t="s">
        <v>1754</v>
      </c>
      <c r="G1467" s="36">
        <v>2</v>
      </c>
      <c r="H1467" s="36">
        <v>32</v>
      </c>
      <c r="I1467" s="36">
        <v>10</v>
      </c>
      <c r="J1467" s="36">
        <v>5.0839999999999996</v>
      </c>
      <c r="K1467" s="36">
        <v>4478</v>
      </c>
      <c r="L1467" s="36">
        <v>0</v>
      </c>
      <c r="M1467" s="36">
        <v>0</v>
      </c>
      <c r="N1467" s="36">
        <v>4305</v>
      </c>
      <c r="O1467" s="36">
        <v>0</v>
      </c>
      <c r="P1467" s="36">
        <v>0</v>
      </c>
      <c r="Q1467" s="36">
        <v>2087</v>
      </c>
      <c r="R1467" s="36">
        <v>1544</v>
      </c>
      <c r="S1467" s="36">
        <v>530</v>
      </c>
      <c r="T1467" s="36">
        <v>25.38</v>
      </c>
      <c r="U1467" s="36">
        <v>3.54</v>
      </c>
      <c r="V1467" s="36">
        <v>73.98</v>
      </c>
      <c r="W1467" s="36">
        <v>73.98</v>
      </c>
      <c r="X1467" s="36">
        <v>4</v>
      </c>
      <c r="Y1467" s="36">
        <v>0.26</v>
      </c>
      <c r="Z1467" s="36">
        <v>94</v>
      </c>
      <c r="AA1467" s="36">
        <v>91</v>
      </c>
      <c r="AB1467" s="36">
        <v>96.81</v>
      </c>
      <c r="AC1467" s="36">
        <v>49</v>
      </c>
      <c r="AD1467" s="36">
        <v>48</v>
      </c>
      <c r="AE1467" s="36">
        <v>97.96</v>
      </c>
      <c r="AF1467" s="36">
        <v>18.503900000000002</v>
      </c>
      <c r="AG1467" s="36">
        <v>18.498899999999999</v>
      </c>
      <c r="AH1467" s="36">
        <v>363.96</v>
      </c>
      <c r="AI1467" s="36">
        <v>99.972980000000007</v>
      </c>
      <c r="AJ1467" s="46">
        <f t="shared" ca="1" si="23"/>
        <v>1</v>
      </c>
      <c r="AK1467" s="47">
        <v>0.26648900732844771</v>
      </c>
      <c r="AL1467" s="48">
        <v>543.03739999999993</v>
      </c>
      <c r="AM1467" s="1">
        <v>0</v>
      </c>
      <c r="AN1467" s="1">
        <v>1</v>
      </c>
      <c r="AO1467" s="1">
        <v>2</v>
      </c>
      <c r="AP1467" s="1">
        <v>0</v>
      </c>
      <c r="AQ1467" s="1">
        <v>1</v>
      </c>
      <c r="AR1467" s="36">
        <v>0</v>
      </c>
      <c r="AS1467" s="36">
        <v>1</v>
      </c>
      <c r="AT1467" s="36">
        <v>0</v>
      </c>
      <c r="AU1467" s="36">
        <v>1</v>
      </c>
    </row>
    <row r="1468" spans="1:47">
      <c r="A1468" s="49">
        <v>41915.520833333336</v>
      </c>
      <c r="B1468" s="36" t="s">
        <v>112</v>
      </c>
      <c r="C1468" s="36" t="s">
        <v>113</v>
      </c>
      <c r="D1468" s="36" t="s">
        <v>210</v>
      </c>
      <c r="E1468" s="36" t="s">
        <v>116</v>
      </c>
      <c r="F1468" s="36" t="s">
        <v>211</v>
      </c>
      <c r="G1468" s="36">
        <v>2</v>
      </c>
      <c r="H1468" s="36">
        <v>32</v>
      </c>
      <c r="I1468" s="36">
        <v>10</v>
      </c>
      <c r="J1468" s="36">
        <v>5.0839999999999996</v>
      </c>
      <c r="K1468" s="36">
        <v>1421</v>
      </c>
      <c r="L1468" s="36">
        <v>0</v>
      </c>
      <c r="M1468" s="36">
        <v>0</v>
      </c>
      <c r="N1468" s="36">
        <v>1373</v>
      </c>
      <c r="O1468" s="36">
        <v>0</v>
      </c>
      <c r="P1468" s="36">
        <v>0</v>
      </c>
      <c r="Q1468" s="36">
        <v>194</v>
      </c>
      <c r="R1468" s="36">
        <v>176</v>
      </c>
      <c r="S1468" s="36">
        <v>0</v>
      </c>
      <c r="T1468" s="36">
        <v>0</v>
      </c>
      <c r="U1468" s="36">
        <v>46.76</v>
      </c>
      <c r="V1468" s="36">
        <v>90.72</v>
      </c>
      <c r="W1468" s="36">
        <v>90.72</v>
      </c>
      <c r="X1468" s="36">
        <v>6</v>
      </c>
      <c r="Y1468" s="36">
        <v>3.41</v>
      </c>
      <c r="Z1468" s="36">
        <v>102</v>
      </c>
      <c r="AA1468" s="36">
        <v>101</v>
      </c>
      <c r="AB1468" s="36">
        <v>99.02</v>
      </c>
      <c r="AC1468" s="36">
        <v>305</v>
      </c>
      <c r="AD1468" s="36">
        <v>105</v>
      </c>
      <c r="AE1468" s="36">
        <v>34.43</v>
      </c>
      <c r="AF1468" s="36">
        <v>3.6810999999999998</v>
      </c>
      <c r="AG1468" s="36">
        <v>0.51529999999999998</v>
      </c>
      <c r="AH1468" s="36">
        <v>72.41</v>
      </c>
      <c r="AI1468" s="36">
        <v>13.998530000000001</v>
      </c>
      <c r="AJ1468" s="46">
        <f t="shared" ca="1" si="23"/>
        <v>1</v>
      </c>
      <c r="AK1468" s="47">
        <v>3.3333333333333335</v>
      </c>
      <c r="AL1468" s="48">
        <v>18.003200000000003</v>
      </c>
      <c r="AM1468" s="1">
        <v>0</v>
      </c>
      <c r="AN1468" s="1">
        <v>1</v>
      </c>
      <c r="AO1468" s="1">
        <v>3</v>
      </c>
      <c r="AP1468" s="1">
        <v>0</v>
      </c>
      <c r="AQ1468" s="1">
        <v>7</v>
      </c>
      <c r="AR1468" s="36">
        <v>1</v>
      </c>
      <c r="AS1468" s="36">
        <v>1</v>
      </c>
      <c r="AT1468" s="36">
        <v>4</v>
      </c>
      <c r="AU1468" s="36">
        <v>7</v>
      </c>
    </row>
    <row r="1469" spans="1:47">
      <c r="A1469" s="49">
        <v>41915.520833333336</v>
      </c>
      <c r="B1469" s="36" t="s">
        <v>112</v>
      </c>
      <c r="C1469" s="36" t="s">
        <v>113</v>
      </c>
      <c r="D1469" s="36" t="s">
        <v>210</v>
      </c>
      <c r="E1469" s="36" t="s">
        <v>116</v>
      </c>
      <c r="F1469" s="36" t="s">
        <v>449</v>
      </c>
      <c r="G1469" s="36">
        <v>3</v>
      </c>
      <c r="H1469" s="36">
        <v>48</v>
      </c>
      <c r="I1469" s="36">
        <v>16</v>
      </c>
      <c r="J1469" s="36">
        <v>9.8279999999999994</v>
      </c>
      <c r="K1469" s="36">
        <v>1806</v>
      </c>
      <c r="L1469" s="36">
        <v>0</v>
      </c>
      <c r="M1469" s="36">
        <v>0</v>
      </c>
      <c r="N1469" s="36">
        <v>1708</v>
      </c>
      <c r="O1469" s="36">
        <v>0</v>
      </c>
      <c r="P1469" s="36">
        <v>0</v>
      </c>
      <c r="Q1469" s="36">
        <v>410</v>
      </c>
      <c r="R1469" s="36">
        <v>400</v>
      </c>
      <c r="S1469" s="36">
        <v>0</v>
      </c>
      <c r="T1469" s="36">
        <v>0</v>
      </c>
      <c r="U1469" s="36">
        <v>23.8</v>
      </c>
      <c r="V1469" s="36">
        <v>97.56</v>
      </c>
      <c r="W1469" s="36">
        <v>97.56</v>
      </c>
      <c r="X1469" s="36">
        <v>0</v>
      </c>
      <c r="Y1469" s="36">
        <v>0</v>
      </c>
      <c r="Z1469" s="36">
        <v>69</v>
      </c>
      <c r="AA1469" s="36">
        <v>64</v>
      </c>
      <c r="AB1469" s="36">
        <v>92.75</v>
      </c>
      <c r="AC1469" s="36">
        <v>66</v>
      </c>
      <c r="AD1469" s="36">
        <v>63</v>
      </c>
      <c r="AE1469" s="36">
        <v>95.45</v>
      </c>
      <c r="AF1469" s="36">
        <v>6.9466999999999999</v>
      </c>
      <c r="AG1469" s="36">
        <v>1.21</v>
      </c>
      <c r="AH1469" s="36">
        <v>70.680000000000007</v>
      </c>
      <c r="AI1469" s="36">
        <v>17.418340000000001</v>
      </c>
      <c r="AJ1469" s="46">
        <f t="shared" ca="1" si="23"/>
        <v>1</v>
      </c>
      <c r="AK1469" s="47">
        <v>0</v>
      </c>
      <c r="AL1469" s="48">
        <v>10.003999999999991</v>
      </c>
      <c r="AM1469" s="1">
        <v>0</v>
      </c>
      <c r="AN1469" s="1">
        <v>0</v>
      </c>
      <c r="AO1469" s="1">
        <v>1</v>
      </c>
      <c r="AP1469" s="1">
        <v>0</v>
      </c>
      <c r="AQ1469" s="1">
        <v>0</v>
      </c>
      <c r="AR1469" s="36">
        <v>0</v>
      </c>
      <c r="AS1469" s="36">
        <v>1</v>
      </c>
      <c r="AT1469" s="36">
        <v>0</v>
      </c>
      <c r="AU1469" s="36">
        <v>3</v>
      </c>
    </row>
    <row r="1470" spans="1:47">
      <c r="A1470" s="49">
        <v>41915.520833333336</v>
      </c>
      <c r="B1470" s="36" t="s">
        <v>112</v>
      </c>
      <c r="C1470" s="36" t="s">
        <v>117</v>
      </c>
      <c r="D1470" s="36" t="s">
        <v>1755</v>
      </c>
      <c r="E1470" s="36" t="s">
        <v>118</v>
      </c>
      <c r="F1470" s="36" t="s">
        <v>1756</v>
      </c>
      <c r="G1470" s="36">
        <v>2</v>
      </c>
      <c r="H1470" s="36">
        <v>32</v>
      </c>
      <c r="I1470" s="36">
        <v>10</v>
      </c>
      <c r="J1470" s="36">
        <v>5.0839999999999996</v>
      </c>
      <c r="K1470" s="36">
        <v>1058</v>
      </c>
      <c r="L1470" s="36">
        <v>0</v>
      </c>
      <c r="M1470" s="36">
        <v>0</v>
      </c>
      <c r="N1470" s="36">
        <v>965</v>
      </c>
      <c r="O1470" s="36">
        <v>0</v>
      </c>
      <c r="P1470" s="36">
        <v>0</v>
      </c>
      <c r="Q1470" s="36">
        <v>247</v>
      </c>
      <c r="R1470" s="36">
        <v>247</v>
      </c>
      <c r="S1470" s="36">
        <v>0</v>
      </c>
      <c r="T1470" s="36">
        <v>0</v>
      </c>
      <c r="U1470" s="36">
        <v>40.49</v>
      </c>
      <c r="V1470" s="36">
        <v>100</v>
      </c>
      <c r="W1470" s="36">
        <v>100</v>
      </c>
      <c r="X1470" s="36">
        <v>7</v>
      </c>
      <c r="Y1470" s="36">
        <v>2.83</v>
      </c>
      <c r="Z1470" s="36">
        <v>14</v>
      </c>
      <c r="AA1470" s="36">
        <v>12</v>
      </c>
      <c r="AB1470" s="36">
        <v>85.71</v>
      </c>
      <c r="AC1470" s="36">
        <v>22</v>
      </c>
      <c r="AD1470" s="36">
        <v>10</v>
      </c>
      <c r="AE1470" s="36">
        <v>45.45</v>
      </c>
      <c r="AF1470" s="36">
        <v>4.2392000000000003</v>
      </c>
      <c r="AG1470" s="36">
        <v>0.71779999999999999</v>
      </c>
      <c r="AH1470" s="36">
        <v>83.38</v>
      </c>
      <c r="AI1470" s="36">
        <v>16.93244</v>
      </c>
      <c r="AJ1470" s="46">
        <f t="shared" ca="1" si="23"/>
        <v>1</v>
      </c>
      <c r="AK1470" s="47">
        <v>2.8571428571428572</v>
      </c>
      <c r="AL1470" s="48">
        <v>0</v>
      </c>
      <c r="AM1470" s="1">
        <v>0</v>
      </c>
      <c r="AN1470" s="1">
        <v>0</v>
      </c>
      <c r="AO1470" s="1">
        <v>1</v>
      </c>
      <c r="AP1470" s="1">
        <v>0</v>
      </c>
      <c r="AQ1470" s="1">
        <v>0</v>
      </c>
      <c r="AR1470" s="36">
        <v>1</v>
      </c>
      <c r="AS1470" s="36">
        <v>0</v>
      </c>
      <c r="AT1470" s="36">
        <v>1</v>
      </c>
      <c r="AU1470" s="36">
        <v>0</v>
      </c>
    </row>
    <row r="1471" spans="1:47">
      <c r="A1471" s="49">
        <v>41915.520833333336</v>
      </c>
      <c r="B1471" s="36" t="s">
        <v>112</v>
      </c>
      <c r="C1471" s="36" t="s">
        <v>117</v>
      </c>
      <c r="D1471" s="36" t="s">
        <v>1757</v>
      </c>
      <c r="E1471" s="36" t="s">
        <v>118</v>
      </c>
      <c r="F1471" s="36" t="s">
        <v>1758</v>
      </c>
      <c r="G1471" s="36">
        <v>5</v>
      </c>
      <c r="H1471" s="36">
        <v>64</v>
      </c>
      <c r="I1471" s="36">
        <v>30</v>
      </c>
      <c r="J1471" s="36">
        <v>21.93</v>
      </c>
      <c r="K1471" s="36">
        <v>10476</v>
      </c>
      <c r="L1471" s="36">
        <v>0</v>
      </c>
      <c r="M1471" s="36">
        <v>0</v>
      </c>
      <c r="N1471" s="36">
        <v>10092</v>
      </c>
      <c r="O1471" s="36">
        <v>1</v>
      </c>
      <c r="P1471" s="36">
        <v>0.01</v>
      </c>
      <c r="Q1471" s="36">
        <v>2329</v>
      </c>
      <c r="R1471" s="36">
        <v>2322</v>
      </c>
      <c r="S1471" s="36">
        <v>0</v>
      </c>
      <c r="T1471" s="36">
        <v>0</v>
      </c>
      <c r="U1471" s="36">
        <v>4.28</v>
      </c>
      <c r="V1471" s="36">
        <v>99.69</v>
      </c>
      <c r="W1471" s="36">
        <v>99.7</v>
      </c>
      <c r="X1471" s="36">
        <v>48</v>
      </c>
      <c r="Y1471" s="36">
        <v>2.0699999999999998</v>
      </c>
      <c r="Z1471" s="36">
        <v>1287</v>
      </c>
      <c r="AA1471" s="36">
        <v>1272</v>
      </c>
      <c r="AB1471" s="36">
        <v>98.83</v>
      </c>
      <c r="AC1471" s="36">
        <v>1051</v>
      </c>
      <c r="AD1471" s="36">
        <v>1012</v>
      </c>
      <c r="AE1471" s="36">
        <v>96.29</v>
      </c>
      <c r="AF1471" s="36">
        <v>27.7761</v>
      </c>
      <c r="AG1471" s="36">
        <v>24.139399999999998</v>
      </c>
      <c r="AH1471" s="36">
        <v>126.66</v>
      </c>
      <c r="AI1471" s="36">
        <v>86.907089999999997</v>
      </c>
      <c r="AJ1471" s="46">
        <f t="shared" ca="1" si="23"/>
        <v>1</v>
      </c>
      <c r="AK1471" s="47">
        <v>2.3278370514064015</v>
      </c>
      <c r="AL1471" s="48">
        <v>7.2199000000000524</v>
      </c>
      <c r="AM1471" s="1">
        <v>0</v>
      </c>
      <c r="AN1471" s="1">
        <v>0</v>
      </c>
      <c r="AO1471" s="1">
        <v>1</v>
      </c>
      <c r="AP1471" s="1">
        <v>0</v>
      </c>
      <c r="AQ1471" s="1">
        <v>0</v>
      </c>
      <c r="AR1471" s="36">
        <v>1</v>
      </c>
      <c r="AS1471" s="36">
        <v>0</v>
      </c>
      <c r="AT1471" s="36">
        <v>1</v>
      </c>
      <c r="AU1471" s="36">
        <v>0</v>
      </c>
    </row>
    <row r="1472" spans="1:47">
      <c r="A1472" s="49">
        <v>41915.145833333336</v>
      </c>
      <c r="B1472" s="36" t="s">
        <v>112</v>
      </c>
      <c r="C1472" s="36" t="s">
        <v>117</v>
      </c>
      <c r="D1472" s="36" t="s">
        <v>1759</v>
      </c>
      <c r="E1472" s="36" t="s">
        <v>118</v>
      </c>
      <c r="F1472" s="36" t="s">
        <v>1760</v>
      </c>
      <c r="G1472" s="36">
        <v>2</v>
      </c>
      <c r="H1472" s="36">
        <v>32</v>
      </c>
      <c r="I1472" s="36">
        <v>10</v>
      </c>
      <c r="J1472" s="36">
        <v>5.0839999999999996</v>
      </c>
      <c r="K1472" s="36">
        <v>2073</v>
      </c>
      <c r="L1472" s="36">
        <v>0</v>
      </c>
      <c r="M1472" s="36">
        <v>0</v>
      </c>
      <c r="N1472" s="36">
        <v>1827</v>
      </c>
      <c r="O1472" s="36">
        <v>0</v>
      </c>
      <c r="P1472" s="36">
        <v>0</v>
      </c>
      <c r="Q1472" s="36">
        <v>528</v>
      </c>
      <c r="R1472" s="36">
        <v>507</v>
      </c>
      <c r="S1472" s="36">
        <v>0</v>
      </c>
      <c r="T1472" s="36">
        <v>0</v>
      </c>
      <c r="U1472" s="36">
        <v>18.190000000000001</v>
      </c>
      <c r="V1472" s="36">
        <v>96.02</v>
      </c>
      <c r="W1472" s="36">
        <v>96.02</v>
      </c>
      <c r="X1472" s="36">
        <v>0</v>
      </c>
      <c r="Y1472" s="36">
        <v>0</v>
      </c>
      <c r="Z1472" s="36">
        <v>74</v>
      </c>
      <c r="AA1472" s="36">
        <v>70</v>
      </c>
      <c r="AB1472" s="36">
        <v>94.59</v>
      </c>
      <c r="AC1472" s="36">
        <v>86</v>
      </c>
      <c r="AD1472" s="36">
        <v>84</v>
      </c>
      <c r="AE1472" s="36">
        <v>97.67</v>
      </c>
      <c r="AF1472" s="36">
        <v>5.8147000000000002</v>
      </c>
      <c r="AG1472" s="36">
        <v>5.7697000000000003</v>
      </c>
      <c r="AH1472" s="36">
        <v>114.37</v>
      </c>
      <c r="AI1472" s="36">
        <v>99.226100000000002</v>
      </c>
      <c r="AJ1472" s="46">
        <f t="shared" ca="1" si="23"/>
        <v>1</v>
      </c>
      <c r="AK1472" s="47">
        <v>0</v>
      </c>
      <c r="AL1472" s="48">
        <v>21.014400000000023</v>
      </c>
      <c r="AM1472" s="1">
        <v>0</v>
      </c>
      <c r="AN1472" s="1">
        <v>0</v>
      </c>
      <c r="AO1472" s="1">
        <v>1</v>
      </c>
      <c r="AP1472" s="1">
        <v>0</v>
      </c>
      <c r="AQ1472" s="1">
        <v>0</v>
      </c>
      <c r="AR1472" s="36">
        <v>0</v>
      </c>
      <c r="AS1472" s="36">
        <v>1</v>
      </c>
      <c r="AT1472" s="36">
        <v>0</v>
      </c>
      <c r="AU1472" s="36">
        <v>1</v>
      </c>
    </row>
    <row r="1473" spans="1:47">
      <c r="A1473" s="49">
        <v>41915.3125</v>
      </c>
      <c r="B1473" s="36" t="s">
        <v>112</v>
      </c>
      <c r="C1473" s="36" t="s">
        <v>117</v>
      </c>
      <c r="D1473" s="36" t="s">
        <v>1761</v>
      </c>
      <c r="E1473" s="36" t="s">
        <v>118</v>
      </c>
      <c r="F1473" s="36" t="s">
        <v>1762</v>
      </c>
      <c r="G1473" s="36">
        <v>4</v>
      </c>
      <c r="H1473" s="36">
        <v>48</v>
      </c>
      <c r="I1473" s="36">
        <v>24</v>
      </c>
      <c r="J1473" s="36">
        <v>16.63</v>
      </c>
      <c r="K1473" s="36">
        <v>9689</v>
      </c>
      <c r="L1473" s="36">
        <v>0</v>
      </c>
      <c r="M1473" s="36">
        <v>0</v>
      </c>
      <c r="N1473" s="36">
        <v>9458</v>
      </c>
      <c r="O1473" s="36">
        <v>1</v>
      </c>
      <c r="P1473" s="36">
        <v>0.01</v>
      </c>
      <c r="Q1473" s="36">
        <v>5039</v>
      </c>
      <c r="R1473" s="36">
        <v>4536</v>
      </c>
      <c r="S1473" s="36">
        <v>488</v>
      </c>
      <c r="T1473" s="36">
        <v>9.68</v>
      </c>
      <c r="U1473" s="36">
        <v>1.79</v>
      </c>
      <c r="V1473" s="36">
        <v>90.01</v>
      </c>
      <c r="W1473" s="36">
        <v>90.02</v>
      </c>
      <c r="X1473" s="36">
        <v>0</v>
      </c>
      <c r="Y1473" s="36">
        <v>0</v>
      </c>
      <c r="Z1473" s="36">
        <v>205</v>
      </c>
      <c r="AA1473" s="36">
        <v>200</v>
      </c>
      <c r="AB1473" s="36">
        <v>97.56</v>
      </c>
      <c r="AC1473" s="36">
        <v>143</v>
      </c>
      <c r="AD1473" s="36">
        <v>130</v>
      </c>
      <c r="AE1473" s="36">
        <v>90.91</v>
      </c>
      <c r="AF1473" s="36">
        <v>40.839700000000001</v>
      </c>
      <c r="AG1473" s="36">
        <v>40.805799999999998</v>
      </c>
      <c r="AH1473" s="36">
        <v>245.58</v>
      </c>
      <c r="AI1473" s="36">
        <v>99.917000000000002</v>
      </c>
      <c r="AJ1473" s="46">
        <f t="shared" ca="1" si="23"/>
        <v>1</v>
      </c>
      <c r="AK1473" s="47">
        <v>0</v>
      </c>
      <c r="AL1473" s="48">
        <v>503.39609999999971</v>
      </c>
      <c r="AM1473" s="1">
        <v>0</v>
      </c>
      <c r="AN1473" s="1">
        <v>1</v>
      </c>
      <c r="AO1473" s="1">
        <v>2</v>
      </c>
      <c r="AP1473" s="1">
        <v>0</v>
      </c>
      <c r="AQ1473" s="1">
        <v>1</v>
      </c>
      <c r="AR1473" s="36">
        <v>0</v>
      </c>
      <c r="AS1473" s="36">
        <v>1</v>
      </c>
      <c r="AT1473" s="36">
        <v>0</v>
      </c>
      <c r="AU1473" s="36">
        <v>1</v>
      </c>
    </row>
    <row r="1474" spans="1:47">
      <c r="A1474" s="49">
        <v>41915.520833333336</v>
      </c>
      <c r="B1474" s="36" t="s">
        <v>112</v>
      </c>
      <c r="C1474" s="36" t="s">
        <v>117</v>
      </c>
      <c r="D1474" s="36" t="s">
        <v>607</v>
      </c>
      <c r="E1474" s="36" t="s">
        <v>118</v>
      </c>
      <c r="F1474" s="36" t="s">
        <v>608</v>
      </c>
      <c r="G1474" s="36">
        <v>3</v>
      </c>
      <c r="H1474" s="36">
        <v>48</v>
      </c>
      <c r="I1474" s="36">
        <v>16</v>
      </c>
      <c r="J1474" s="36">
        <v>9.8279999999999994</v>
      </c>
      <c r="K1474" s="36">
        <v>1750</v>
      </c>
      <c r="L1474" s="36">
        <v>0</v>
      </c>
      <c r="M1474" s="36">
        <v>0</v>
      </c>
      <c r="N1474" s="36">
        <v>1367</v>
      </c>
      <c r="O1474" s="36">
        <v>0</v>
      </c>
      <c r="P1474" s="36">
        <v>0</v>
      </c>
      <c r="Q1474" s="36">
        <v>575</v>
      </c>
      <c r="R1474" s="36">
        <v>555</v>
      </c>
      <c r="S1474" s="36">
        <v>0</v>
      </c>
      <c r="T1474" s="36">
        <v>0</v>
      </c>
      <c r="U1474" s="36">
        <v>16.79</v>
      </c>
      <c r="V1474" s="36">
        <v>96.52</v>
      </c>
      <c r="W1474" s="36">
        <v>96.52</v>
      </c>
      <c r="X1474" s="36">
        <v>5</v>
      </c>
      <c r="Y1474" s="36">
        <v>0.9</v>
      </c>
      <c r="Z1474" s="36">
        <v>31</v>
      </c>
      <c r="AA1474" s="36">
        <v>30</v>
      </c>
      <c r="AB1474" s="36">
        <v>96.77</v>
      </c>
      <c r="AC1474" s="36">
        <v>32</v>
      </c>
      <c r="AD1474" s="36">
        <v>32</v>
      </c>
      <c r="AE1474" s="36">
        <v>100</v>
      </c>
      <c r="AF1474" s="36">
        <v>6.1055999999999999</v>
      </c>
      <c r="AG1474" s="36">
        <v>5.8007999999999997</v>
      </c>
      <c r="AH1474" s="36">
        <v>62.12</v>
      </c>
      <c r="AI1474" s="36">
        <v>95.007859999999994</v>
      </c>
      <c r="AJ1474" s="46">
        <f t="shared" ref="AJ1474:AJ1476" ca="1" si="24">DAY(TODAY()-DAY(A1474))</f>
        <v>1</v>
      </c>
      <c r="AK1474" s="47">
        <v>0.89766606822262118</v>
      </c>
      <c r="AL1474" s="48">
        <v>20.010000000000023</v>
      </c>
      <c r="AM1474" s="1">
        <v>0</v>
      </c>
      <c r="AN1474" s="1">
        <v>0</v>
      </c>
      <c r="AO1474" s="1">
        <v>1</v>
      </c>
      <c r="AP1474" s="1">
        <v>0</v>
      </c>
      <c r="AQ1474" s="1">
        <v>0</v>
      </c>
      <c r="AR1474" s="36">
        <v>0</v>
      </c>
      <c r="AS1474" s="36">
        <v>1</v>
      </c>
      <c r="AT1474" s="36">
        <v>0</v>
      </c>
      <c r="AU1474" s="36">
        <v>4</v>
      </c>
    </row>
    <row r="1475" spans="1:47">
      <c r="A1475" s="49">
        <v>41915.5625</v>
      </c>
      <c r="B1475" s="36" t="s">
        <v>112</v>
      </c>
      <c r="C1475" s="36" t="s">
        <v>117</v>
      </c>
      <c r="D1475" s="36" t="s">
        <v>1763</v>
      </c>
      <c r="E1475" s="36" t="s">
        <v>118</v>
      </c>
      <c r="F1475" s="36" t="s">
        <v>1764</v>
      </c>
      <c r="G1475" s="36">
        <v>4</v>
      </c>
      <c r="H1475" s="36">
        <v>48</v>
      </c>
      <c r="I1475" s="36">
        <v>24</v>
      </c>
      <c r="J1475" s="36">
        <v>16.63</v>
      </c>
      <c r="K1475" s="36">
        <v>1498</v>
      </c>
      <c r="L1475" s="36">
        <v>0</v>
      </c>
      <c r="M1475" s="36">
        <v>0</v>
      </c>
      <c r="N1475" s="36">
        <v>1366</v>
      </c>
      <c r="O1475" s="36">
        <v>0</v>
      </c>
      <c r="P1475" s="36">
        <v>0</v>
      </c>
      <c r="Q1475" s="36">
        <v>285</v>
      </c>
      <c r="R1475" s="36">
        <v>285</v>
      </c>
      <c r="S1475" s="36">
        <v>0</v>
      </c>
      <c r="T1475" s="36">
        <v>0</v>
      </c>
      <c r="U1475" s="36">
        <v>35.090000000000003</v>
      </c>
      <c r="V1475" s="36">
        <v>100</v>
      </c>
      <c r="W1475" s="36">
        <v>100</v>
      </c>
      <c r="X1475" s="36">
        <v>6</v>
      </c>
      <c r="Y1475" s="36">
        <v>2.11</v>
      </c>
      <c r="Z1475" s="36">
        <v>14</v>
      </c>
      <c r="AA1475" s="36">
        <v>7</v>
      </c>
      <c r="AB1475" s="36">
        <v>50</v>
      </c>
      <c r="AC1475" s="36">
        <v>17</v>
      </c>
      <c r="AD1475" s="36">
        <v>16</v>
      </c>
      <c r="AE1475" s="36">
        <v>94.12</v>
      </c>
      <c r="AF1475" s="36">
        <v>4.8933</v>
      </c>
      <c r="AG1475" s="36">
        <v>0</v>
      </c>
      <c r="AH1475" s="36">
        <v>29.42</v>
      </c>
      <c r="AI1475" s="36">
        <v>0</v>
      </c>
      <c r="AJ1475" s="46">
        <f t="shared" ca="1" si="24"/>
        <v>1</v>
      </c>
      <c r="AK1475" s="47">
        <v>2.0408163265306123</v>
      </c>
      <c r="AL1475" s="48">
        <v>0</v>
      </c>
      <c r="AM1475" s="1">
        <v>0</v>
      </c>
      <c r="AN1475" s="1">
        <v>0</v>
      </c>
      <c r="AO1475" s="1">
        <v>1</v>
      </c>
      <c r="AP1475" s="1">
        <v>0</v>
      </c>
      <c r="AQ1475" s="1">
        <v>0</v>
      </c>
      <c r="AR1475" s="36">
        <v>1</v>
      </c>
      <c r="AS1475" s="36">
        <v>0</v>
      </c>
      <c r="AT1475" s="36">
        <v>1</v>
      </c>
      <c r="AU1475" s="36">
        <v>0</v>
      </c>
    </row>
  </sheetData>
  <autoFilter ref="A1:BJ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2"/>
  <sheetViews>
    <sheetView zoomScale="85" zoomScaleNormal="85" workbookViewId="0">
      <selection activeCell="C2" sqref="C2"/>
    </sheetView>
  </sheetViews>
  <sheetFormatPr defaultColWidth="8.85546875" defaultRowHeight="15"/>
  <cols>
    <col min="1" max="1" width="8.85546875" style="19"/>
    <col min="2" max="2" width="10.85546875" style="19" customWidth="1"/>
    <col min="3" max="3" width="8.85546875" style="19"/>
    <col min="4" max="4" width="18" style="19" customWidth="1"/>
    <col min="5" max="7" width="8.85546875" style="19"/>
    <col min="8" max="8" width="9" style="19" customWidth="1"/>
    <col min="9" max="9" width="51.7109375" style="19" customWidth="1"/>
    <col min="10" max="10" width="59.28515625" style="19" bestFit="1" customWidth="1"/>
    <col min="11" max="11" width="14.85546875" style="19" customWidth="1"/>
    <col min="12" max="12" width="11.85546875" style="19" customWidth="1"/>
    <col min="13" max="13" width="16.7109375" style="19" customWidth="1"/>
    <col min="14" max="14" width="11.85546875" style="19" customWidth="1"/>
    <col min="15" max="16384" width="8.85546875" style="19"/>
  </cols>
  <sheetData>
    <row r="1" spans="1:15" ht="45">
      <c r="A1" s="10" t="s">
        <v>25</v>
      </c>
      <c r="B1" s="10" t="s">
        <v>39</v>
      </c>
      <c r="C1" s="10" t="s">
        <v>40</v>
      </c>
      <c r="D1" s="10" t="s">
        <v>41</v>
      </c>
      <c r="E1" s="10" t="s">
        <v>42</v>
      </c>
      <c r="F1" s="10" t="s">
        <v>48</v>
      </c>
      <c r="G1" s="10" t="s">
        <v>49</v>
      </c>
      <c r="H1" s="10" t="s">
        <v>45</v>
      </c>
      <c r="I1" s="10" t="s">
        <v>32</v>
      </c>
      <c r="J1" s="10" t="s">
        <v>33</v>
      </c>
      <c r="K1" s="10" t="s">
        <v>34</v>
      </c>
      <c r="L1" s="4" t="s">
        <v>35</v>
      </c>
      <c r="M1" s="4" t="s">
        <v>36</v>
      </c>
      <c r="N1" s="4" t="s">
        <v>37</v>
      </c>
      <c r="O1" s="4" t="s">
        <v>38</v>
      </c>
    </row>
    <row r="2" spans="1:15">
      <c r="A2" s="18">
        <v>2</v>
      </c>
      <c r="B2" s="21" t="s">
        <v>15</v>
      </c>
      <c r="C2" s="11">
        <f>VLOOKUP(B2,'3Gtmp'!C:AS,40,0)</f>
        <v>5</v>
      </c>
      <c r="D2" s="18"/>
      <c r="E2" s="18"/>
      <c r="F2" s="18"/>
      <c r="G2" s="17">
        <v>9.433962264150944</v>
      </c>
      <c r="H2" s="18" t="s">
        <v>495</v>
      </c>
      <c r="I2" s="18" t="s">
        <v>498</v>
      </c>
      <c r="J2" s="15" t="s">
        <v>451</v>
      </c>
      <c r="K2" s="18"/>
      <c r="L2" s="18"/>
      <c r="M2" s="18"/>
      <c r="N2" s="18"/>
      <c r="O2" s="18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filterMode="1"/>
  <dimension ref="A1:BY423"/>
  <sheetViews>
    <sheetView topLeftCell="B464" workbookViewId="0">
      <selection activeCell="B428" sqref="B428"/>
    </sheetView>
  </sheetViews>
  <sheetFormatPr defaultColWidth="9" defaultRowHeight="15"/>
  <cols>
    <col min="1" max="1" width="14" style="36" customWidth="1"/>
    <col min="2" max="2" width="9" style="36"/>
    <col min="3" max="3" width="10.7109375" style="36" customWidth="1"/>
    <col min="4" max="4" width="9" style="36"/>
    <col min="5" max="5" width="13" style="36" customWidth="1"/>
    <col min="6" max="16384" width="9" style="36"/>
  </cols>
  <sheetData>
    <row r="1" spans="1:77" ht="90">
      <c r="A1" s="25" t="s">
        <v>139</v>
      </c>
      <c r="B1" s="25" t="s">
        <v>140</v>
      </c>
      <c r="C1" s="25" t="s">
        <v>8</v>
      </c>
      <c r="D1" s="25" t="s">
        <v>141</v>
      </c>
      <c r="E1" s="25" t="s">
        <v>142</v>
      </c>
      <c r="F1" s="25" t="s">
        <v>143</v>
      </c>
      <c r="G1" s="25" t="s">
        <v>144</v>
      </c>
      <c r="H1" s="25" t="s">
        <v>145</v>
      </c>
      <c r="I1" s="25" t="s">
        <v>146</v>
      </c>
      <c r="J1" s="44" t="s">
        <v>147</v>
      </c>
      <c r="K1" s="25" t="s">
        <v>148</v>
      </c>
      <c r="L1" s="44" t="s">
        <v>149</v>
      </c>
      <c r="M1" s="25" t="s">
        <v>150</v>
      </c>
      <c r="N1" s="44" t="s">
        <v>151</v>
      </c>
      <c r="O1" s="44" t="s">
        <v>152</v>
      </c>
      <c r="P1" s="44" t="s">
        <v>153</v>
      </c>
      <c r="Q1" s="44" t="s">
        <v>154</v>
      </c>
      <c r="R1" s="44" t="s">
        <v>155</v>
      </c>
      <c r="S1" s="44" t="s">
        <v>156</v>
      </c>
      <c r="T1" s="25" t="s">
        <v>157</v>
      </c>
      <c r="U1" s="25" t="s">
        <v>158</v>
      </c>
      <c r="V1" s="25" t="s">
        <v>159</v>
      </c>
      <c r="W1" s="25" t="s">
        <v>160</v>
      </c>
      <c r="X1" s="25" t="s">
        <v>161</v>
      </c>
      <c r="Y1" s="25" t="s">
        <v>162</v>
      </c>
      <c r="Z1" s="25" t="s">
        <v>163</v>
      </c>
      <c r="AA1" s="25" t="s">
        <v>164</v>
      </c>
      <c r="AB1" s="25" t="s">
        <v>165</v>
      </c>
      <c r="AC1" s="25" t="s">
        <v>166</v>
      </c>
      <c r="AD1" s="25" t="s">
        <v>167</v>
      </c>
      <c r="AE1" s="25" t="s">
        <v>168</v>
      </c>
      <c r="AF1" s="25" t="s">
        <v>169</v>
      </c>
      <c r="AG1" s="25" t="s">
        <v>170</v>
      </c>
      <c r="AH1" s="25" t="s">
        <v>171</v>
      </c>
      <c r="AI1" s="25" t="s">
        <v>172</v>
      </c>
      <c r="AJ1" s="25" t="s">
        <v>88</v>
      </c>
      <c r="AK1" s="25" t="s">
        <v>173</v>
      </c>
      <c r="AL1" s="25" t="s">
        <v>174</v>
      </c>
      <c r="AM1" s="25" t="s">
        <v>175</v>
      </c>
      <c r="AN1" s="25" t="s">
        <v>176</v>
      </c>
      <c r="AO1" s="25" t="s">
        <v>91</v>
      </c>
      <c r="AP1" s="44" t="s">
        <v>177</v>
      </c>
      <c r="AQ1" s="44" t="s">
        <v>178</v>
      </c>
      <c r="AR1" s="44" t="s">
        <v>179</v>
      </c>
      <c r="AS1" s="44" t="s">
        <v>180</v>
      </c>
      <c r="AT1" s="25" t="s">
        <v>4</v>
      </c>
      <c r="AU1" s="45" t="s">
        <v>181</v>
      </c>
      <c r="AV1" s="45" t="s">
        <v>182</v>
      </c>
      <c r="AW1" s="25" t="s">
        <v>378</v>
      </c>
      <c r="AX1" s="25" t="s">
        <v>379</v>
      </c>
      <c r="AY1" s="25" t="s">
        <v>380</v>
      </c>
      <c r="AZ1" s="44" t="s">
        <v>381</v>
      </c>
      <c r="BA1" s="44" t="s">
        <v>382</v>
      </c>
      <c r="BB1" s="44" t="s">
        <v>383</v>
      </c>
      <c r="BE1" s="40" t="e">
        <f ca="1">DAY(TODAY()-V1)</f>
        <v>#VALUE!</v>
      </c>
      <c r="BF1" s="36" t="e">
        <f>IF(AND((AG1+AI1-AJ1-AM1&gt;5),(AO1&lt;95)),1,0)</f>
        <v>#VALUE!</v>
      </c>
      <c r="BG1" s="36" t="e">
        <f>IF(AND((AE1+AK1-AL1-AN1&gt;50),(AP1&lt;95)),1,0)</f>
        <v>#VALUE!</v>
      </c>
      <c r="BH1" s="36" t="e">
        <f>IF(AV1=0,0,IF(AND((AV1&gt;5),(AV1/AU1*100&gt;5)),1,0))</f>
        <v>#VALUE!</v>
      </c>
      <c r="BI1" s="36" t="e">
        <f>IF(AZ1=0,0,IF(AND((AZ1&gt;5),(AZ1/AY1*100&gt;5)),1,0))</f>
        <v>#VALUE!</v>
      </c>
      <c r="BJ1" s="36" t="e">
        <f>BF1+BG1+BH1+BR1+BS1+BT1</f>
        <v>#VALUE!</v>
      </c>
      <c r="BK1" s="36" t="e">
        <f>SUMIFS(BH:BH,X:X,X1)</f>
        <v>#VALUE!</v>
      </c>
      <c r="BL1" s="36" t="e">
        <f>SUMIFS(BF:BF,X:X,X1)</f>
        <v>#VALUE!</v>
      </c>
      <c r="BM1" s="36" t="e">
        <f>SUMIFS(BG:BG,X:X,X1)</f>
        <v>#VALUE!</v>
      </c>
      <c r="BN1" s="36" t="e">
        <f>SUMIFS(BI:BI,X:X,X1)</f>
        <v>#VALUE!</v>
      </c>
      <c r="BO1" s="36" t="e">
        <f>AV1/AU1*100</f>
        <v>#VALUE!</v>
      </c>
      <c r="BP1" s="36" t="e">
        <f>AG1+AI1-AJ1-AM1</f>
        <v>#VALUE!</v>
      </c>
      <c r="BQ1" s="36" t="e">
        <f>AE1+AK1-AL1-AN1</f>
        <v>#VALUE!</v>
      </c>
      <c r="BR1" s="36" t="e">
        <f>IF(AND((AG1+AI1-AJ1-AM1&gt;5),(AO1&lt;98)),1,0)</f>
        <v>#VALUE!</v>
      </c>
      <c r="BS1" s="36" t="e">
        <f>IF(AND((AE1+AK1-AL1-AN1&gt;50),(AP1&lt;98)),1,0)</f>
        <v>#VALUE!</v>
      </c>
      <c r="BT1" s="36" t="e">
        <f>IF(AV1=0,0,IF(AND((AV1&gt;5),(AV1/AU1*100&gt;2)),1,0))</f>
        <v>#VALUE!</v>
      </c>
      <c r="BU1" s="36" t="e">
        <f>SUMIFS(BT:BT,X:X,X1)</f>
        <v>#VALUE!</v>
      </c>
      <c r="BV1" s="36" t="e">
        <f>SUMIFS(BR:BR,X:X,X1)</f>
        <v>#VALUE!</v>
      </c>
      <c r="BW1" s="36" t="e">
        <f>SUMIFS(BS:BS,X:X,X1)</f>
        <v>#VALUE!</v>
      </c>
      <c r="BY1" s="36">
        <f>COUNTA(B:B)</f>
        <v>382</v>
      </c>
    </row>
    <row r="2" spans="1:77" hidden="1">
      <c r="A2" s="50">
        <v>41909</v>
      </c>
      <c r="B2" s="36" t="s">
        <v>183</v>
      </c>
      <c r="C2" s="36" t="s">
        <v>1059</v>
      </c>
      <c r="D2" s="36">
        <v>18873</v>
      </c>
      <c r="E2" s="36" t="s">
        <v>523</v>
      </c>
      <c r="F2" s="51">
        <v>1</v>
      </c>
      <c r="G2" s="36">
        <v>2.0832000000000002</v>
      </c>
      <c r="H2" s="36">
        <v>0</v>
      </c>
      <c r="I2" s="36">
        <v>3249.8204999999998</v>
      </c>
      <c r="J2" s="36">
        <v>23560</v>
      </c>
      <c r="K2" s="36">
        <v>0</v>
      </c>
      <c r="L2" s="36">
        <v>248</v>
      </c>
      <c r="M2" s="36">
        <v>0</v>
      </c>
      <c r="N2" s="36">
        <v>578</v>
      </c>
      <c r="O2" s="36">
        <v>578</v>
      </c>
      <c r="P2" s="36">
        <v>19908</v>
      </c>
      <c r="Q2" s="36">
        <v>19890</v>
      </c>
      <c r="R2" s="36">
        <v>241</v>
      </c>
      <c r="S2" s="36">
        <v>23426</v>
      </c>
      <c r="T2" s="36">
        <v>97.177400000000006</v>
      </c>
      <c r="U2" s="36">
        <v>99.341300000000004</v>
      </c>
      <c r="V2" s="36">
        <v>22934</v>
      </c>
      <c r="W2" s="36">
        <v>22909</v>
      </c>
      <c r="X2" s="36">
        <v>4350</v>
      </c>
      <c r="Y2" s="36">
        <v>4346</v>
      </c>
      <c r="Z2" s="36">
        <v>252</v>
      </c>
      <c r="AA2" s="36">
        <v>2</v>
      </c>
      <c r="AB2" s="36">
        <v>7</v>
      </c>
      <c r="AC2" s="36">
        <v>7</v>
      </c>
      <c r="AD2" s="36">
        <v>23489</v>
      </c>
      <c r="AE2" s="36">
        <v>26</v>
      </c>
      <c r="AF2" s="36">
        <v>76</v>
      </c>
      <c r="AG2" s="36">
        <v>67</v>
      </c>
      <c r="AH2" s="36">
        <v>0.36780000000000002</v>
      </c>
      <c r="AI2" s="36">
        <v>4.87E-2</v>
      </c>
      <c r="AJ2" s="40">
        <f t="shared" ref="AJ2:AJ65" ca="1" si="0">DAY(TODAY()-A2)</f>
        <v>7</v>
      </c>
      <c r="AK2" s="36">
        <v>0</v>
      </c>
      <c r="AL2" s="36">
        <v>0</v>
      </c>
      <c r="AM2" s="36">
        <v>0</v>
      </c>
      <c r="AN2" s="36">
        <v>0</v>
      </c>
      <c r="AO2" s="36">
        <v>1</v>
      </c>
      <c r="AP2" s="36">
        <v>0</v>
      </c>
      <c r="AQ2" s="36">
        <v>0</v>
      </c>
      <c r="AR2" s="36">
        <v>0</v>
      </c>
      <c r="AS2" s="36">
        <v>0</v>
      </c>
      <c r="AT2" s="36">
        <v>0.79365079365079361</v>
      </c>
      <c r="AU2" s="36">
        <v>7</v>
      </c>
      <c r="AV2" s="36">
        <v>152</v>
      </c>
      <c r="AW2" s="36">
        <v>1</v>
      </c>
      <c r="AX2" s="36">
        <v>0</v>
      </c>
      <c r="AY2" s="36">
        <v>0</v>
      </c>
      <c r="AZ2" s="36">
        <v>0</v>
      </c>
      <c r="BA2" s="36">
        <v>1</v>
      </c>
      <c r="BB2" s="36">
        <v>0</v>
      </c>
    </row>
    <row r="3" spans="1:77" hidden="1">
      <c r="A3" s="50">
        <v>41909</v>
      </c>
      <c r="B3" s="36" t="s">
        <v>184</v>
      </c>
      <c r="C3" s="36" t="s">
        <v>1060</v>
      </c>
      <c r="D3" s="36">
        <v>45712</v>
      </c>
      <c r="E3" s="36" t="s">
        <v>672</v>
      </c>
      <c r="F3" s="51">
        <v>1</v>
      </c>
      <c r="G3" s="36">
        <v>0.35039999999999999</v>
      </c>
      <c r="H3" s="36">
        <v>0</v>
      </c>
      <c r="I3" s="36">
        <v>716.02170000000001</v>
      </c>
      <c r="J3" s="36">
        <v>5361</v>
      </c>
      <c r="K3" s="36">
        <v>0</v>
      </c>
      <c r="L3" s="36">
        <v>73</v>
      </c>
      <c r="M3" s="36">
        <v>0</v>
      </c>
      <c r="N3" s="36">
        <v>318</v>
      </c>
      <c r="O3" s="36">
        <v>316</v>
      </c>
      <c r="P3" s="36">
        <v>3501</v>
      </c>
      <c r="Q3" s="36">
        <v>3485</v>
      </c>
      <c r="R3" s="36">
        <v>69</v>
      </c>
      <c r="S3" s="36">
        <v>5325</v>
      </c>
      <c r="T3" s="36">
        <v>93.926100000000005</v>
      </c>
      <c r="U3" s="36">
        <v>98.874499999999998</v>
      </c>
      <c r="V3" s="36">
        <v>5525</v>
      </c>
      <c r="W3" s="36">
        <v>5513</v>
      </c>
      <c r="X3" s="36">
        <v>922</v>
      </c>
      <c r="Y3" s="36">
        <v>919</v>
      </c>
      <c r="Z3" s="36">
        <v>76</v>
      </c>
      <c r="AA3" s="36">
        <v>1</v>
      </c>
      <c r="AB3" s="36">
        <v>7</v>
      </c>
      <c r="AC3" s="36">
        <v>7</v>
      </c>
      <c r="AD3" s="36">
        <v>5327</v>
      </c>
      <c r="AE3" s="36">
        <v>13</v>
      </c>
      <c r="AF3" s="36">
        <v>6</v>
      </c>
      <c r="AG3" s="36">
        <v>6</v>
      </c>
      <c r="AH3" s="36">
        <v>0.29010000000000002</v>
      </c>
      <c r="AI3" s="36">
        <v>3.1300000000000001E-2</v>
      </c>
      <c r="AJ3" s="40">
        <f t="shared" ca="1" si="0"/>
        <v>7</v>
      </c>
      <c r="AK3" s="36">
        <v>1</v>
      </c>
      <c r="AL3" s="36">
        <v>0</v>
      </c>
      <c r="AM3" s="36">
        <v>0</v>
      </c>
      <c r="AN3" s="36">
        <v>0</v>
      </c>
      <c r="AO3" s="36">
        <v>2</v>
      </c>
      <c r="AP3" s="36">
        <v>0</v>
      </c>
      <c r="AQ3" s="36">
        <v>1</v>
      </c>
      <c r="AR3" s="36">
        <v>0</v>
      </c>
      <c r="AS3" s="36">
        <v>0</v>
      </c>
      <c r="AT3" s="36">
        <v>1.3157894736842104</v>
      </c>
      <c r="AU3" s="36">
        <v>6</v>
      </c>
      <c r="AV3" s="36">
        <v>52</v>
      </c>
      <c r="AW3" s="36">
        <v>1</v>
      </c>
      <c r="AX3" s="36">
        <v>0</v>
      </c>
      <c r="AY3" s="36">
        <v>0</v>
      </c>
      <c r="AZ3" s="36">
        <v>0</v>
      </c>
      <c r="BA3" s="36">
        <v>1</v>
      </c>
      <c r="BB3" s="36">
        <v>0</v>
      </c>
    </row>
    <row r="4" spans="1:77" hidden="1">
      <c r="A4" s="50">
        <v>41909</v>
      </c>
      <c r="B4" s="36" t="s">
        <v>183</v>
      </c>
      <c r="C4" s="36" t="s">
        <v>831</v>
      </c>
      <c r="D4" s="36">
        <v>19131</v>
      </c>
      <c r="E4" s="36" t="s">
        <v>577</v>
      </c>
      <c r="F4" s="51">
        <v>1</v>
      </c>
      <c r="G4" s="36">
        <v>6.0743999999999998</v>
      </c>
      <c r="H4" s="36">
        <v>1.2E-2</v>
      </c>
      <c r="I4" s="36">
        <v>800.69860000000006</v>
      </c>
      <c r="J4" s="36">
        <v>2015</v>
      </c>
      <c r="K4" s="36">
        <v>0</v>
      </c>
      <c r="L4" s="36">
        <v>848</v>
      </c>
      <c r="M4" s="36">
        <v>0</v>
      </c>
      <c r="N4" s="36">
        <v>1901</v>
      </c>
      <c r="O4" s="36">
        <v>1900</v>
      </c>
      <c r="P4" s="36">
        <v>19505</v>
      </c>
      <c r="Q4" s="36">
        <v>19498</v>
      </c>
      <c r="R4" s="36">
        <v>830</v>
      </c>
      <c r="S4" s="36">
        <v>2015</v>
      </c>
      <c r="T4" s="36">
        <v>97.825900000000004</v>
      </c>
      <c r="U4" s="36">
        <v>99.964100000000002</v>
      </c>
      <c r="V4" s="36">
        <v>16072</v>
      </c>
      <c r="W4" s="36">
        <v>16055</v>
      </c>
      <c r="X4" s="36">
        <v>2493</v>
      </c>
      <c r="Y4" s="36">
        <v>2491</v>
      </c>
      <c r="Z4" s="36">
        <v>825</v>
      </c>
      <c r="AA4" s="36">
        <v>1</v>
      </c>
      <c r="AB4" s="36">
        <v>12</v>
      </c>
      <c r="AC4" s="36">
        <v>12</v>
      </c>
      <c r="AD4" s="36">
        <v>8732</v>
      </c>
      <c r="AE4" s="36">
        <v>3</v>
      </c>
      <c r="AF4" s="36">
        <v>14</v>
      </c>
      <c r="AG4" s="36">
        <v>14</v>
      </c>
      <c r="AH4" s="36">
        <v>0.6502</v>
      </c>
      <c r="AI4" s="36">
        <v>6.5500000000000003E-2</v>
      </c>
      <c r="AJ4" s="40">
        <f t="shared" ca="1" si="0"/>
        <v>7</v>
      </c>
      <c r="AK4" s="36">
        <v>0</v>
      </c>
      <c r="AL4" s="36">
        <v>0</v>
      </c>
      <c r="AM4" s="36">
        <v>0</v>
      </c>
      <c r="AN4" s="36">
        <v>0</v>
      </c>
      <c r="AO4" s="36">
        <v>1</v>
      </c>
      <c r="AP4" s="36">
        <v>0</v>
      </c>
      <c r="AQ4" s="36">
        <v>0</v>
      </c>
      <c r="AR4" s="36">
        <v>0</v>
      </c>
      <c r="AS4" s="36">
        <v>0</v>
      </c>
      <c r="AT4" s="36">
        <v>0.12121212121212122</v>
      </c>
      <c r="AU4" s="36">
        <v>19</v>
      </c>
      <c r="AV4" s="36">
        <v>7</v>
      </c>
      <c r="AW4" s="36">
        <v>1</v>
      </c>
      <c r="AX4" s="36">
        <v>0</v>
      </c>
      <c r="AY4" s="36">
        <v>0</v>
      </c>
      <c r="AZ4" s="36">
        <v>0</v>
      </c>
      <c r="BA4" s="36">
        <v>1</v>
      </c>
      <c r="BB4" s="36">
        <v>0</v>
      </c>
    </row>
    <row r="5" spans="1:77" hidden="1">
      <c r="A5" s="50">
        <v>41909</v>
      </c>
      <c r="B5" s="36" t="s">
        <v>184</v>
      </c>
      <c r="C5" s="36" t="s">
        <v>833</v>
      </c>
      <c r="D5" s="36">
        <v>61872</v>
      </c>
      <c r="E5" s="36" t="s">
        <v>544</v>
      </c>
      <c r="F5" s="51">
        <v>1</v>
      </c>
      <c r="G5" s="36">
        <v>2.8512</v>
      </c>
      <c r="H5" s="36">
        <v>0</v>
      </c>
      <c r="I5" s="36">
        <v>1620.0639000000001</v>
      </c>
      <c r="J5" s="36">
        <v>8073</v>
      </c>
      <c r="K5" s="36">
        <v>0</v>
      </c>
      <c r="L5" s="36">
        <v>392</v>
      </c>
      <c r="M5" s="36">
        <v>0</v>
      </c>
      <c r="N5" s="36">
        <v>624</v>
      </c>
      <c r="O5" s="36">
        <v>621</v>
      </c>
      <c r="P5" s="36">
        <v>7347</v>
      </c>
      <c r="Q5" s="36">
        <v>7338</v>
      </c>
      <c r="R5" s="36">
        <v>385</v>
      </c>
      <c r="S5" s="36">
        <v>8038</v>
      </c>
      <c r="T5" s="36">
        <v>97.742099999999994</v>
      </c>
      <c r="U5" s="36">
        <v>99.444500000000005</v>
      </c>
      <c r="V5" s="36">
        <v>12487</v>
      </c>
      <c r="W5" s="36">
        <v>12476</v>
      </c>
      <c r="X5" s="36">
        <v>1152</v>
      </c>
      <c r="Y5" s="36">
        <v>1151</v>
      </c>
      <c r="Z5" s="36">
        <v>383</v>
      </c>
      <c r="AA5" s="36">
        <v>2</v>
      </c>
      <c r="AB5" s="36">
        <v>94</v>
      </c>
      <c r="AC5" s="36">
        <v>93</v>
      </c>
      <c r="AD5" s="36">
        <v>7926</v>
      </c>
      <c r="AE5" s="36">
        <v>7</v>
      </c>
      <c r="AF5" s="36">
        <v>673</v>
      </c>
      <c r="AG5" s="36">
        <v>654</v>
      </c>
      <c r="AH5" s="36">
        <v>0.4158</v>
      </c>
      <c r="AI5" s="36">
        <v>3.4599999999999999E-2</v>
      </c>
      <c r="AJ5" s="40">
        <f t="shared" ca="1" si="0"/>
        <v>7</v>
      </c>
      <c r="AK5" s="36">
        <v>0</v>
      </c>
      <c r="AL5" s="36">
        <v>0</v>
      </c>
      <c r="AM5" s="36">
        <v>0</v>
      </c>
      <c r="AN5" s="36">
        <v>0</v>
      </c>
      <c r="AO5" s="36">
        <v>1</v>
      </c>
      <c r="AP5" s="36">
        <v>0</v>
      </c>
      <c r="AQ5" s="36">
        <v>0</v>
      </c>
      <c r="AR5" s="36">
        <v>0</v>
      </c>
      <c r="AS5" s="36">
        <v>0</v>
      </c>
      <c r="AT5" s="36">
        <v>0.52219321148825071</v>
      </c>
      <c r="AU5" s="36">
        <v>10</v>
      </c>
      <c r="AV5" s="36">
        <v>44</v>
      </c>
      <c r="AW5" s="36">
        <v>1</v>
      </c>
      <c r="AX5" s="36">
        <v>0</v>
      </c>
      <c r="AY5" s="36">
        <v>0</v>
      </c>
      <c r="AZ5" s="36">
        <v>0</v>
      </c>
      <c r="BA5" s="36">
        <v>1</v>
      </c>
      <c r="BB5" s="36">
        <v>0</v>
      </c>
    </row>
    <row r="6" spans="1:77" hidden="1">
      <c r="A6" s="50">
        <v>41909</v>
      </c>
      <c r="B6" s="36" t="s">
        <v>183</v>
      </c>
      <c r="C6" s="36" t="s">
        <v>630</v>
      </c>
      <c r="D6" s="36">
        <v>34346</v>
      </c>
      <c r="E6" s="36" t="s">
        <v>631</v>
      </c>
      <c r="F6" s="51">
        <v>1</v>
      </c>
      <c r="G6" s="36">
        <v>1.4279999999999999</v>
      </c>
      <c r="H6" s="36">
        <v>0</v>
      </c>
      <c r="I6" s="36">
        <v>12556.1921</v>
      </c>
      <c r="J6" s="36">
        <v>42801</v>
      </c>
      <c r="K6" s="36">
        <v>0</v>
      </c>
      <c r="L6" s="36">
        <v>213</v>
      </c>
      <c r="M6" s="36">
        <v>0</v>
      </c>
      <c r="N6" s="36">
        <v>383</v>
      </c>
      <c r="O6" s="36">
        <v>383</v>
      </c>
      <c r="P6" s="36">
        <v>5336</v>
      </c>
      <c r="Q6" s="36">
        <v>5336</v>
      </c>
      <c r="R6" s="36">
        <v>207</v>
      </c>
      <c r="S6" s="36">
        <v>42568</v>
      </c>
      <c r="T6" s="36">
        <v>97.183099999999996</v>
      </c>
      <c r="U6" s="36">
        <v>99.455600000000004</v>
      </c>
      <c r="V6" s="36">
        <v>12327</v>
      </c>
      <c r="W6" s="36">
        <v>12316</v>
      </c>
      <c r="X6" s="36">
        <v>10708</v>
      </c>
      <c r="Y6" s="36">
        <v>10702</v>
      </c>
      <c r="Z6" s="36">
        <v>185</v>
      </c>
      <c r="AA6" s="36">
        <v>0</v>
      </c>
      <c r="AB6" s="36">
        <v>75</v>
      </c>
      <c r="AC6" s="36">
        <v>71</v>
      </c>
      <c r="AD6" s="36">
        <v>30156</v>
      </c>
      <c r="AE6" s="36">
        <v>46</v>
      </c>
      <c r="AF6" s="36">
        <v>2492</v>
      </c>
      <c r="AG6" s="36">
        <v>2271</v>
      </c>
      <c r="AH6" s="36">
        <v>1.1023000000000001</v>
      </c>
      <c r="AI6" s="36">
        <v>6.4399999999999999E-2</v>
      </c>
      <c r="AJ6" s="40">
        <f t="shared" ca="1" si="0"/>
        <v>7</v>
      </c>
      <c r="AK6" s="36">
        <v>0</v>
      </c>
      <c r="AL6" s="36">
        <v>0</v>
      </c>
      <c r="AM6" s="36">
        <v>0</v>
      </c>
      <c r="AN6" s="36">
        <v>0</v>
      </c>
      <c r="AO6" s="36">
        <v>1</v>
      </c>
      <c r="AP6" s="36">
        <v>0</v>
      </c>
      <c r="AQ6" s="36">
        <v>0</v>
      </c>
      <c r="AR6" s="36">
        <v>0</v>
      </c>
      <c r="AS6" s="36">
        <v>0</v>
      </c>
      <c r="AT6" s="36">
        <v>0</v>
      </c>
      <c r="AU6" s="36">
        <v>6</v>
      </c>
      <c r="AV6" s="36">
        <v>233</v>
      </c>
      <c r="AW6" s="36">
        <v>1</v>
      </c>
      <c r="AX6" s="36">
        <v>0</v>
      </c>
      <c r="AY6" s="36">
        <v>0</v>
      </c>
      <c r="AZ6" s="36">
        <v>0</v>
      </c>
      <c r="BA6" s="36">
        <v>4</v>
      </c>
      <c r="BB6" s="36">
        <v>0</v>
      </c>
    </row>
    <row r="7" spans="1:77" hidden="1">
      <c r="A7" s="50">
        <v>41909</v>
      </c>
      <c r="B7" s="36" t="s">
        <v>183</v>
      </c>
      <c r="C7" s="36" t="s">
        <v>619</v>
      </c>
      <c r="D7" s="36">
        <v>19101</v>
      </c>
      <c r="E7" s="36" t="s">
        <v>618</v>
      </c>
      <c r="F7" s="51">
        <v>1</v>
      </c>
      <c r="G7" s="36">
        <v>0.97199999999999998</v>
      </c>
      <c r="H7" s="36">
        <v>0</v>
      </c>
      <c r="I7" s="36">
        <v>2343.5378999999998</v>
      </c>
      <c r="J7" s="36">
        <v>1900</v>
      </c>
      <c r="K7" s="36">
        <v>0</v>
      </c>
      <c r="L7" s="36">
        <v>148</v>
      </c>
      <c r="M7" s="36">
        <v>0</v>
      </c>
      <c r="N7" s="36">
        <v>747</v>
      </c>
      <c r="O7" s="36">
        <v>735</v>
      </c>
      <c r="P7" s="36">
        <v>12535</v>
      </c>
      <c r="Q7" s="36">
        <v>12286</v>
      </c>
      <c r="R7" s="36">
        <v>148</v>
      </c>
      <c r="S7" s="36">
        <v>1898</v>
      </c>
      <c r="T7" s="36">
        <v>98.393600000000006</v>
      </c>
      <c r="U7" s="36">
        <v>97.910399999999996</v>
      </c>
      <c r="V7" s="36">
        <v>25422</v>
      </c>
      <c r="W7" s="36">
        <v>25393</v>
      </c>
      <c r="X7" s="36">
        <v>2810</v>
      </c>
      <c r="Y7" s="36">
        <v>2809</v>
      </c>
      <c r="Z7" s="36">
        <v>151</v>
      </c>
      <c r="AA7" s="36">
        <v>0</v>
      </c>
      <c r="AB7" s="36">
        <v>38</v>
      </c>
      <c r="AC7" s="36">
        <v>38</v>
      </c>
      <c r="AD7" s="36">
        <v>6328</v>
      </c>
      <c r="AE7" s="36">
        <v>7</v>
      </c>
      <c r="AF7" s="36">
        <v>113</v>
      </c>
      <c r="AG7" s="36">
        <v>112</v>
      </c>
      <c r="AH7" s="36">
        <v>0.78539999999999999</v>
      </c>
      <c r="AI7" s="36">
        <v>3.6900000000000002E-2</v>
      </c>
      <c r="AJ7" s="40">
        <f t="shared" ca="1" si="0"/>
        <v>7</v>
      </c>
      <c r="AK7" s="36">
        <v>0</v>
      </c>
      <c r="AL7" s="36">
        <v>0</v>
      </c>
      <c r="AM7" s="36">
        <v>0</v>
      </c>
      <c r="AN7" s="36">
        <v>0</v>
      </c>
      <c r="AO7" s="36">
        <v>1</v>
      </c>
      <c r="AP7" s="36">
        <v>0</v>
      </c>
      <c r="AQ7" s="36">
        <v>0</v>
      </c>
      <c r="AR7" s="36">
        <v>0</v>
      </c>
      <c r="AS7" s="36">
        <v>0</v>
      </c>
      <c r="AT7" s="36">
        <v>0</v>
      </c>
      <c r="AU7" s="36">
        <v>12</v>
      </c>
      <c r="AV7" s="36">
        <v>251</v>
      </c>
      <c r="AW7" s="36">
        <v>0</v>
      </c>
      <c r="AX7" s="36">
        <v>1</v>
      </c>
      <c r="AY7" s="36">
        <v>0</v>
      </c>
      <c r="AZ7" s="36">
        <v>0</v>
      </c>
      <c r="BA7" s="36">
        <v>6</v>
      </c>
      <c r="BB7" s="36">
        <v>6</v>
      </c>
    </row>
    <row r="8" spans="1:77" hidden="1">
      <c r="A8" s="50">
        <v>41909</v>
      </c>
      <c r="B8" s="36" t="s">
        <v>183</v>
      </c>
      <c r="C8" s="36" t="s">
        <v>617</v>
      </c>
      <c r="D8" s="36">
        <v>19102</v>
      </c>
      <c r="E8" s="36" t="s">
        <v>618</v>
      </c>
      <c r="F8" s="51">
        <v>1</v>
      </c>
      <c r="G8" s="36">
        <v>1.2383999999999999</v>
      </c>
      <c r="H8" s="36">
        <v>0</v>
      </c>
      <c r="I8" s="36">
        <v>2786.4378999999999</v>
      </c>
      <c r="J8" s="36">
        <v>10237</v>
      </c>
      <c r="K8" s="36">
        <v>0</v>
      </c>
      <c r="L8" s="36">
        <v>168</v>
      </c>
      <c r="M8" s="36">
        <v>0</v>
      </c>
      <c r="N8" s="36">
        <v>427</v>
      </c>
      <c r="O8" s="36">
        <v>415</v>
      </c>
      <c r="P8" s="36">
        <v>12022</v>
      </c>
      <c r="Q8" s="36">
        <v>11772</v>
      </c>
      <c r="R8" s="36">
        <v>166</v>
      </c>
      <c r="S8" s="36">
        <v>10232</v>
      </c>
      <c r="T8" s="36">
        <v>96.032700000000006</v>
      </c>
      <c r="U8" s="36">
        <v>97.872699999999995</v>
      </c>
      <c r="V8" s="36">
        <v>35681</v>
      </c>
      <c r="W8" s="36">
        <v>35648</v>
      </c>
      <c r="X8" s="36">
        <v>6366</v>
      </c>
      <c r="Y8" s="36">
        <v>6358</v>
      </c>
      <c r="Z8" s="36">
        <v>153</v>
      </c>
      <c r="AA8" s="36">
        <v>0</v>
      </c>
      <c r="AB8" s="36">
        <v>11</v>
      </c>
      <c r="AC8" s="36">
        <v>11</v>
      </c>
      <c r="AD8" s="36">
        <v>10774</v>
      </c>
      <c r="AE8" s="36">
        <v>6</v>
      </c>
      <c r="AF8" s="36">
        <v>89</v>
      </c>
      <c r="AG8" s="36">
        <v>84</v>
      </c>
      <c r="AH8" s="36">
        <v>0.70950000000000002</v>
      </c>
      <c r="AI8" s="36">
        <v>4.1000000000000002E-2</v>
      </c>
      <c r="AJ8" s="40">
        <f t="shared" ca="1" si="0"/>
        <v>7</v>
      </c>
      <c r="AK8" s="36">
        <v>0</v>
      </c>
      <c r="AL8" s="36">
        <v>0</v>
      </c>
      <c r="AM8" s="36">
        <v>0</v>
      </c>
      <c r="AN8" s="36">
        <v>0</v>
      </c>
      <c r="AO8" s="36">
        <v>2</v>
      </c>
      <c r="AP8" s="36">
        <v>0</v>
      </c>
      <c r="AQ8" s="36">
        <v>0</v>
      </c>
      <c r="AR8" s="36">
        <v>0</v>
      </c>
      <c r="AS8" s="36">
        <v>0</v>
      </c>
      <c r="AT8" s="36">
        <v>0</v>
      </c>
      <c r="AU8" s="36">
        <v>14</v>
      </c>
      <c r="AV8" s="36">
        <v>255</v>
      </c>
      <c r="AW8" s="36">
        <v>1</v>
      </c>
      <c r="AX8" s="36">
        <v>1</v>
      </c>
      <c r="AY8" s="36">
        <v>0</v>
      </c>
      <c r="AZ8" s="36">
        <v>0</v>
      </c>
      <c r="BA8" s="36">
        <v>7</v>
      </c>
      <c r="BB8" s="36">
        <v>6</v>
      </c>
    </row>
    <row r="9" spans="1:77" hidden="1">
      <c r="A9" s="50">
        <v>41909</v>
      </c>
      <c r="B9" s="36" t="s">
        <v>183</v>
      </c>
      <c r="C9" s="36" t="s">
        <v>1061</v>
      </c>
      <c r="D9" s="36">
        <v>24442</v>
      </c>
      <c r="E9" s="36" t="s">
        <v>1062</v>
      </c>
      <c r="F9" s="51">
        <v>1</v>
      </c>
      <c r="G9" s="36">
        <v>2.0543999999999998</v>
      </c>
      <c r="H9" s="36">
        <v>0</v>
      </c>
      <c r="I9" s="36">
        <v>138.19970000000001</v>
      </c>
      <c r="J9" s="36">
        <v>77</v>
      </c>
      <c r="K9" s="36">
        <v>0</v>
      </c>
      <c r="L9" s="36">
        <v>252</v>
      </c>
      <c r="M9" s="36">
        <v>0</v>
      </c>
      <c r="N9" s="36">
        <v>416</v>
      </c>
      <c r="O9" s="36">
        <v>416</v>
      </c>
      <c r="P9" s="36">
        <v>3929</v>
      </c>
      <c r="Q9" s="36">
        <v>3928</v>
      </c>
      <c r="R9" s="36">
        <v>252</v>
      </c>
      <c r="S9" s="36">
        <v>77</v>
      </c>
      <c r="T9" s="36">
        <v>100</v>
      </c>
      <c r="U9" s="36">
        <v>99.974500000000006</v>
      </c>
      <c r="V9" s="36">
        <v>7960</v>
      </c>
      <c r="W9" s="36">
        <v>7958</v>
      </c>
      <c r="X9" s="36">
        <v>282</v>
      </c>
      <c r="Y9" s="36">
        <v>282</v>
      </c>
      <c r="Z9" s="36">
        <v>254</v>
      </c>
      <c r="AA9" s="36">
        <v>6</v>
      </c>
      <c r="AB9" s="36">
        <v>0</v>
      </c>
      <c r="AC9" s="36">
        <v>0</v>
      </c>
      <c r="AD9" s="36">
        <v>2610</v>
      </c>
      <c r="AE9" s="36">
        <v>3</v>
      </c>
      <c r="AF9" s="36">
        <v>59</v>
      </c>
      <c r="AG9" s="36">
        <v>58</v>
      </c>
      <c r="AH9" s="36">
        <v>1.9191</v>
      </c>
      <c r="AI9" s="36">
        <v>3.7600000000000001E-2</v>
      </c>
      <c r="AJ9" s="40">
        <f t="shared" ca="1" si="0"/>
        <v>7</v>
      </c>
      <c r="AK9" s="36">
        <v>0</v>
      </c>
      <c r="AL9" s="36">
        <v>0</v>
      </c>
      <c r="AM9" s="36">
        <v>0</v>
      </c>
      <c r="AN9" s="36">
        <v>0</v>
      </c>
      <c r="AO9" s="36">
        <v>1</v>
      </c>
      <c r="AP9" s="36">
        <v>0</v>
      </c>
      <c r="AQ9" s="36">
        <v>0</v>
      </c>
      <c r="AR9" s="36">
        <v>0</v>
      </c>
      <c r="AS9" s="36">
        <v>0</v>
      </c>
      <c r="AT9" s="36">
        <v>2.3622047244094486</v>
      </c>
      <c r="AU9" s="36">
        <v>0</v>
      </c>
      <c r="AV9" s="36">
        <v>1</v>
      </c>
      <c r="AW9" s="36">
        <v>0</v>
      </c>
      <c r="AX9" s="36">
        <v>0</v>
      </c>
      <c r="AY9" s="36">
        <v>1</v>
      </c>
      <c r="AZ9" s="36">
        <v>1</v>
      </c>
      <c r="BA9" s="36">
        <v>0</v>
      </c>
      <c r="BB9" s="36">
        <v>0</v>
      </c>
    </row>
    <row r="10" spans="1:77" hidden="1">
      <c r="A10" s="50">
        <v>41909</v>
      </c>
      <c r="B10" s="36" t="s">
        <v>183</v>
      </c>
      <c r="C10" s="36" t="s">
        <v>788</v>
      </c>
      <c r="D10" s="36">
        <v>35843</v>
      </c>
      <c r="E10" s="36" t="s">
        <v>575</v>
      </c>
      <c r="F10" s="51">
        <v>1</v>
      </c>
      <c r="G10" s="36">
        <v>3.0503999999999998</v>
      </c>
      <c r="H10" s="36">
        <v>0</v>
      </c>
      <c r="I10" s="36">
        <v>4684.1274000000003</v>
      </c>
      <c r="J10" s="36">
        <v>13826</v>
      </c>
      <c r="K10" s="36">
        <v>0</v>
      </c>
      <c r="L10" s="36">
        <v>312</v>
      </c>
      <c r="M10" s="36">
        <v>0</v>
      </c>
      <c r="N10" s="36">
        <v>863</v>
      </c>
      <c r="O10" s="36">
        <v>863</v>
      </c>
      <c r="P10" s="36">
        <v>11972</v>
      </c>
      <c r="Q10" s="36">
        <v>11961</v>
      </c>
      <c r="R10" s="36">
        <v>304</v>
      </c>
      <c r="S10" s="36">
        <v>13656</v>
      </c>
      <c r="T10" s="36">
        <v>97.435900000000004</v>
      </c>
      <c r="U10" s="36">
        <v>98.679699999999997</v>
      </c>
      <c r="V10" s="36">
        <v>22231</v>
      </c>
      <c r="W10" s="36">
        <v>22219</v>
      </c>
      <c r="X10" s="36">
        <v>4842</v>
      </c>
      <c r="Y10" s="36">
        <v>4839</v>
      </c>
      <c r="Z10" s="36">
        <v>320</v>
      </c>
      <c r="AA10" s="36">
        <v>3</v>
      </c>
      <c r="AB10" s="36">
        <v>3</v>
      </c>
      <c r="AC10" s="36">
        <v>3</v>
      </c>
      <c r="AD10" s="36">
        <v>13722</v>
      </c>
      <c r="AE10" s="36">
        <v>15</v>
      </c>
      <c r="AF10" s="36">
        <v>4</v>
      </c>
      <c r="AG10" s="36">
        <v>4</v>
      </c>
      <c r="AH10" s="36">
        <v>0.47239999999999999</v>
      </c>
      <c r="AI10" s="36">
        <v>4.1599999999999998E-2</v>
      </c>
      <c r="AJ10" s="40">
        <f t="shared" ca="1" si="0"/>
        <v>7</v>
      </c>
      <c r="AK10" s="36">
        <v>0</v>
      </c>
      <c r="AL10" s="36">
        <v>0</v>
      </c>
      <c r="AM10" s="36">
        <v>0</v>
      </c>
      <c r="AN10" s="36">
        <v>0</v>
      </c>
      <c r="AO10" s="36">
        <v>1</v>
      </c>
      <c r="AP10" s="36">
        <v>0</v>
      </c>
      <c r="AQ10" s="36">
        <v>2</v>
      </c>
      <c r="AR10" s="36">
        <v>0</v>
      </c>
      <c r="AS10" s="36">
        <v>0</v>
      </c>
      <c r="AT10" s="36">
        <v>0.9375</v>
      </c>
      <c r="AU10" s="36">
        <v>8</v>
      </c>
      <c r="AV10" s="36">
        <v>181</v>
      </c>
      <c r="AW10" s="36">
        <v>1</v>
      </c>
      <c r="AX10" s="36">
        <v>0</v>
      </c>
      <c r="AY10" s="36">
        <v>0</v>
      </c>
      <c r="AZ10" s="36">
        <v>0</v>
      </c>
      <c r="BA10" s="36">
        <v>5</v>
      </c>
      <c r="BB10" s="36">
        <v>2</v>
      </c>
    </row>
    <row r="11" spans="1:77" hidden="1">
      <c r="A11" s="50">
        <v>41909</v>
      </c>
      <c r="B11" s="36" t="s">
        <v>184</v>
      </c>
      <c r="C11" s="36" t="s">
        <v>635</v>
      </c>
      <c r="D11" s="36">
        <v>61792</v>
      </c>
      <c r="E11" s="36" t="s">
        <v>394</v>
      </c>
      <c r="F11" s="51">
        <v>1</v>
      </c>
      <c r="G11" s="36">
        <v>3.3456000000000001</v>
      </c>
      <c r="H11" s="36">
        <v>2.1600000000000001E-2</v>
      </c>
      <c r="I11" s="36">
        <v>1331.1591000000001</v>
      </c>
      <c r="J11" s="36">
        <v>5141</v>
      </c>
      <c r="K11" s="36">
        <v>0</v>
      </c>
      <c r="L11" s="36">
        <v>390</v>
      </c>
      <c r="M11" s="36">
        <v>0</v>
      </c>
      <c r="N11" s="36">
        <v>1212</v>
      </c>
      <c r="O11" s="36">
        <v>1199</v>
      </c>
      <c r="P11" s="36">
        <v>3629</v>
      </c>
      <c r="Q11" s="36">
        <v>3603</v>
      </c>
      <c r="R11" s="36">
        <v>377</v>
      </c>
      <c r="S11" s="36">
        <v>5022</v>
      </c>
      <c r="T11" s="36">
        <v>95.629800000000003</v>
      </c>
      <c r="U11" s="36">
        <v>96.985399999999998</v>
      </c>
      <c r="V11" s="36">
        <v>1839</v>
      </c>
      <c r="W11" s="36">
        <v>1833</v>
      </c>
      <c r="X11" s="36">
        <v>545</v>
      </c>
      <c r="Y11" s="36">
        <v>538</v>
      </c>
      <c r="Z11" s="36">
        <v>385</v>
      </c>
      <c r="AA11" s="36">
        <v>5</v>
      </c>
      <c r="AB11" s="36">
        <v>13</v>
      </c>
      <c r="AC11" s="36">
        <v>13</v>
      </c>
      <c r="AD11" s="36">
        <v>5086</v>
      </c>
      <c r="AE11" s="36">
        <v>12</v>
      </c>
      <c r="AF11" s="36">
        <v>22</v>
      </c>
      <c r="AG11" s="36">
        <v>22</v>
      </c>
      <c r="AH11" s="36">
        <v>0.31059999999999999</v>
      </c>
      <c r="AI11" s="36">
        <v>8.8400000000000006E-2</v>
      </c>
      <c r="AJ11" s="40">
        <f t="shared" ca="1" si="0"/>
        <v>7</v>
      </c>
      <c r="AK11" s="36">
        <v>0</v>
      </c>
      <c r="AL11" s="36">
        <v>0</v>
      </c>
      <c r="AM11" s="36">
        <v>0</v>
      </c>
      <c r="AN11" s="36">
        <v>0</v>
      </c>
      <c r="AO11" s="36">
        <v>2</v>
      </c>
      <c r="AP11" s="36">
        <v>0</v>
      </c>
      <c r="AQ11" s="36">
        <v>1</v>
      </c>
      <c r="AR11" s="36">
        <v>1</v>
      </c>
      <c r="AS11" s="36">
        <v>0</v>
      </c>
      <c r="AT11" s="36">
        <v>1.2987012987012987</v>
      </c>
      <c r="AU11" s="36">
        <v>26</v>
      </c>
      <c r="AV11" s="36">
        <v>145</v>
      </c>
      <c r="AW11" s="36">
        <v>1</v>
      </c>
      <c r="AX11" s="36">
        <v>1</v>
      </c>
      <c r="AY11" s="36">
        <v>0</v>
      </c>
      <c r="AZ11" s="36">
        <v>2</v>
      </c>
      <c r="BA11" s="36">
        <v>4</v>
      </c>
      <c r="BB11" s="36">
        <v>3</v>
      </c>
    </row>
    <row r="12" spans="1:77" hidden="1">
      <c r="A12" s="50">
        <v>41909</v>
      </c>
      <c r="B12" s="36" t="s">
        <v>183</v>
      </c>
      <c r="C12" s="36" t="s">
        <v>440</v>
      </c>
      <c r="D12" s="36">
        <v>35064</v>
      </c>
      <c r="E12" s="36" t="s">
        <v>441</v>
      </c>
      <c r="F12" s="51">
        <v>1</v>
      </c>
      <c r="G12" s="36">
        <v>1.7376</v>
      </c>
      <c r="H12" s="36">
        <v>0</v>
      </c>
      <c r="I12" s="36">
        <v>22049.214400000001</v>
      </c>
      <c r="J12" s="36">
        <v>49181</v>
      </c>
      <c r="K12" s="36">
        <v>0</v>
      </c>
      <c r="L12" s="36">
        <v>382</v>
      </c>
      <c r="M12" s="36">
        <v>0</v>
      </c>
      <c r="N12" s="36">
        <v>2285</v>
      </c>
      <c r="O12" s="36">
        <v>2285</v>
      </c>
      <c r="P12" s="36">
        <v>17673</v>
      </c>
      <c r="Q12" s="36">
        <v>17664</v>
      </c>
      <c r="R12" s="36">
        <v>374</v>
      </c>
      <c r="S12" s="36">
        <v>49053</v>
      </c>
      <c r="T12" s="36">
        <v>97.905799999999999</v>
      </c>
      <c r="U12" s="36">
        <v>99.688900000000004</v>
      </c>
      <c r="V12" s="36">
        <v>29459</v>
      </c>
      <c r="W12" s="36">
        <v>29437</v>
      </c>
      <c r="X12" s="36">
        <v>9317</v>
      </c>
      <c r="Y12" s="36">
        <v>9300</v>
      </c>
      <c r="Z12" s="36">
        <v>311</v>
      </c>
      <c r="AA12" s="36">
        <v>2</v>
      </c>
      <c r="AB12" s="36">
        <v>0</v>
      </c>
      <c r="AC12" s="36">
        <v>0</v>
      </c>
      <c r="AD12" s="36">
        <v>43129</v>
      </c>
      <c r="AE12" s="36">
        <v>54</v>
      </c>
      <c r="AF12" s="36">
        <v>21</v>
      </c>
      <c r="AG12" s="36">
        <v>18</v>
      </c>
      <c r="AH12" s="36">
        <v>0.96509999999999996</v>
      </c>
      <c r="AI12" s="36">
        <v>7.4700000000000003E-2</v>
      </c>
      <c r="AJ12" s="40">
        <f t="shared" ca="1" si="0"/>
        <v>7</v>
      </c>
      <c r="AK12" s="36">
        <v>0</v>
      </c>
      <c r="AL12" s="36">
        <v>0</v>
      </c>
      <c r="AM12" s="36">
        <v>0</v>
      </c>
      <c r="AN12" s="36">
        <v>0</v>
      </c>
      <c r="AO12" s="36">
        <v>1</v>
      </c>
      <c r="AP12" s="36">
        <v>0</v>
      </c>
      <c r="AQ12" s="36">
        <v>0</v>
      </c>
      <c r="AR12" s="36">
        <v>0</v>
      </c>
      <c r="AS12" s="36">
        <v>0</v>
      </c>
      <c r="AT12" s="36">
        <v>0.64308681672025725</v>
      </c>
      <c r="AU12" s="36">
        <v>8</v>
      </c>
      <c r="AV12" s="36">
        <v>137</v>
      </c>
      <c r="AW12" s="36">
        <v>1</v>
      </c>
      <c r="AX12" s="36">
        <v>0</v>
      </c>
      <c r="AY12" s="36">
        <v>0</v>
      </c>
      <c r="AZ12" s="36">
        <v>0</v>
      </c>
      <c r="BA12" s="36">
        <v>2</v>
      </c>
      <c r="BB12" s="36">
        <v>0</v>
      </c>
    </row>
    <row r="13" spans="1:77" hidden="1">
      <c r="A13" s="50">
        <v>41909</v>
      </c>
      <c r="B13" s="36" t="s">
        <v>184</v>
      </c>
      <c r="C13" s="36" t="s">
        <v>395</v>
      </c>
      <c r="D13" s="36">
        <v>60772</v>
      </c>
      <c r="E13" s="36" t="s">
        <v>396</v>
      </c>
      <c r="F13" s="51">
        <v>1</v>
      </c>
      <c r="G13" s="36">
        <v>0.64080000000000004</v>
      </c>
      <c r="H13" s="36">
        <v>0</v>
      </c>
      <c r="I13" s="36">
        <v>184.61680000000001</v>
      </c>
      <c r="J13" s="36">
        <v>1223</v>
      </c>
      <c r="K13" s="36">
        <v>0</v>
      </c>
      <c r="L13" s="36">
        <v>68</v>
      </c>
      <c r="M13" s="36">
        <v>0</v>
      </c>
      <c r="N13" s="36">
        <v>82</v>
      </c>
      <c r="O13" s="36">
        <v>77</v>
      </c>
      <c r="P13" s="36">
        <v>880</v>
      </c>
      <c r="Q13" s="36">
        <v>876</v>
      </c>
      <c r="R13" s="36">
        <v>66</v>
      </c>
      <c r="S13" s="36">
        <v>1215</v>
      </c>
      <c r="T13" s="36">
        <v>91.140600000000006</v>
      </c>
      <c r="U13" s="36">
        <v>98.894300000000001</v>
      </c>
      <c r="V13" s="36">
        <v>1105</v>
      </c>
      <c r="W13" s="36">
        <v>1103</v>
      </c>
      <c r="X13" s="36">
        <v>147</v>
      </c>
      <c r="Y13" s="36">
        <v>146</v>
      </c>
      <c r="Z13" s="36">
        <v>75</v>
      </c>
      <c r="AA13" s="36">
        <v>5</v>
      </c>
      <c r="AB13" s="36">
        <v>12</v>
      </c>
      <c r="AC13" s="36">
        <v>11</v>
      </c>
      <c r="AD13" s="36">
        <v>1214</v>
      </c>
      <c r="AE13" s="36">
        <v>4</v>
      </c>
      <c r="AF13" s="36">
        <v>30</v>
      </c>
      <c r="AG13" s="36">
        <v>28</v>
      </c>
      <c r="AH13" s="36">
        <v>0.27779999999999999</v>
      </c>
      <c r="AI13" s="36">
        <v>4.4900000000000002E-2</v>
      </c>
      <c r="AJ13" s="40">
        <f t="shared" ca="1" si="0"/>
        <v>7</v>
      </c>
      <c r="AK13" s="36">
        <v>1</v>
      </c>
      <c r="AL13" s="36">
        <v>0</v>
      </c>
      <c r="AM13" s="36">
        <v>0</v>
      </c>
      <c r="AN13" s="36">
        <v>0</v>
      </c>
      <c r="AO13" s="36">
        <v>2</v>
      </c>
      <c r="AP13" s="36">
        <v>2</v>
      </c>
      <c r="AQ13" s="36">
        <v>4</v>
      </c>
      <c r="AR13" s="36">
        <v>0</v>
      </c>
      <c r="AS13" s="36">
        <v>0</v>
      </c>
      <c r="AT13" s="36">
        <v>6.666666666666667</v>
      </c>
      <c r="AU13" s="36">
        <v>7</v>
      </c>
      <c r="AV13" s="36">
        <v>12</v>
      </c>
      <c r="AW13" s="36">
        <v>1</v>
      </c>
      <c r="AX13" s="36">
        <v>0</v>
      </c>
      <c r="AY13" s="36">
        <v>0</v>
      </c>
      <c r="AZ13" s="36">
        <v>3</v>
      </c>
      <c r="BA13" s="36">
        <v>4</v>
      </c>
      <c r="BB13" s="36">
        <v>0</v>
      </c>
    </row>
    <row r="14" spans="1:77" hidden="1">
      <c r="A14" s="50">
        <v>41909</v>
      </c>
      <c r="B14" s="36" t="s">
        <v>184</v>
      </c>
      <c r="C14" s="36" t="s">
        <v>399</v>
      </c>
      <c r="D14" s="36">
        <v>61793</v>
      </c>
      <c r="E14" s="36" t="s">
        <v>394</v>
      </c>
      <c r="F14" s="51">
        <v>1</v>
      </c>
      <c r="G14" s="36">
        <v>2.0255999999999998</v>
      </c>
      <c r="H14" s="36">
        <v>0</v>
      </c>
      <c r="I14" s="36">
        <v>802.69420000000002</v>
      </c>
      <c r="J14" s="36">
        <v>3410</v>
      </c>
      <c r="K14" s="36">
        <v>0</v>
      </c>
      <c r="L14" s="36">
        <v>220</v>
      </c>
      <c r="M14" s="36">
        <v>0</v>
      </c>
      <c r="N14" s="36">
        <v>546</v>
      </c>
      <c r="O14" s="36">
        <v>529</v>
      </c>
      <c r="P14" s="36">
        <v>2850</v>
      </c>
      <c r="Q14" s="36">
        <v>2822</v>
      </c>
      <c r="R14" s="36">
        <v>214</v>
      </c>
      <c r="S14" s="36">
        <v>3332</v>
      </c>
      <c r="T14" s="36">
        <v>94.244100000000003</v>
      </c>
      <c r="U14" s="36">
        <v>96.752600000000001</v>
      </c>
      <c r="V14" s="36">
        <v>3029</v>
      </c>
      <c r="W14" s="36">
        <v>3020</v>
      </c>
      <c r="X14" s="36">
        <v>539</v>
      </c>
      <c r="Y14" s="36">
        <v>530</v>
      </c>
      <c r="Z14" s="36">
        <v>214</v>
      </c>
      <c r="AA14" s="36">
        <v>4</v>
      </c>
      <c r="AB14" s="36">
        <v>11</v>
      </c>
      <c r="AC14" s="36">
        <v>11</v>
      </c>
      <c r="AD14" s="36">
        <v>3381</v>
      </c>
      <c r="AE14" s="36">
        <v>9</v>
      </c>
      <c r="AF14" s="36">
        <v>21</v>
      </c>
      <c r="AG14" s="36">
        <v>19</v>
      </c>
      <c r="AH14" s="36">
        <v>0.80320000000000003</v>
      </c>
      <c r="AI14" s="36">
        <v>3.8399999999999997E-2</v>
      </c>
      <c r="AJ14" s="40">
        <f t="shared" ca="1" si="0"/>
        <v>7</v>
      </c>
      <c r="AK14" s="36">
        <v>1</v>
      </c>
      <c r="AL14" s="36">
        <v>0</v>
      </c>
      <c r="AM14" s="36">
        <v>0</v>
      </c>
      <c r="AN14" s="36">
        <v>0</v>
      </c>
      <c r="AO14" s="36">
        <v>3</v>
      </c>
      <c r="AP14" s="36">
        <v>1</v>
      </c>
      <c r="AQ14" s="36">
        <v>4</v>
      </c>
      <c r="AR14" s="36">
        <v>1</v>
      </c>
      <c r="AS14" s="36">
        <v>0</v>
      </c>
      <c r="AT14" s="36">
        <v>1.8691588785046727</v>
      </c>
      <c r="AU14" s="36">
        <v>23</v>
      </c>
      <c r="AV14" s="36">
        <v>106</v>
      </c>
      <c r="AW14" s="36">
        <v>1</v>
      </c>
      <c r="AX14" s="36">
        <v>1</v>
      </c>
      <c r="AY14" s="36">
        <v>0</v>
      </c>
      <c r="AZ14" s="36">
        <v>4</v>
      </c>
      <c r="BA14" s="36">
        <v>4</v>
      </c>
      <c r="BB14" s="36">
        <v>4</v>
      </c>
    </row>
    <row r="15" spans="1:77" hidden="1">
      <c r="A15" s="50">
        <v>41909</v>
      </c>
      <c r="B15" s="36" t="s">
        <v>183</v>
      </c>
      <c r="C15" s="36" t="s">
        <v>976</v>
      </c>
      <c r="D15" s="36">
        <v>19492</v>
      </c>
      <c r="E15" s="36" t="s">
        <v>937</v>
      </c>
      <c r="F15" s="51">
        <v>1</v>
      </c>
      <c r="G15" s="36">
        <v>6.0335999999999999</v>
      </c>
      <c r="H15" s="36">
        <v>0</v>
      </c>
      <c r="I15" s="36">
        <v>3153.1359000000002</v>
      </c>
      <c r="J15" s="36">
        <v>16473</v>
      </c>
      <c r="K15" s="36">
        <v>0</v>
      </c>
      <c r="L15" s="36">
        <v>622</v>
      </c>
      <c r="M15" s="36">
        <v>0</v>
      </c>
      <c r="N15" s="36">
        <v>798</v>
      </c>
      <c r="O15" s="36">
        <v>795</v>
      </c>
      <c r="P15" s="36">
        <v>6230</v>
      </c>
      <c r="Q15" s="36">
        <v>6211</v>
      </c>
      <c r="R15" s="36">
        <v>617</v>
      </c>
      <c r="S15" s="36">
        <v>16400</v>
      </c>
      <c r="T15" s="36">
        <v>98.8232</v>
      </c>
      <c r="U15" s="36">
        <v>99.253200000000007</v>
      </c>
      <c r="V15" s="36">
        <v>915</v>
      </c>
      <c r="W15" s="36">
        <v>915</v>
      </c>
      <c r="X15" s="36">
        <v>143</v>
      </c>
      <c r="Y15" s="36">
        <v>143</v>
      </c>
      <c r="Z15" s="36">
        <v>643</v>
      </c>
      <c r="AA15" s="36">
        <v>16</v>
      </c>
      <c r="AB15" s="36">
        <v>0</v>
      </c>
      <c r="AC15" s="36">
        <v>0</v>
      </c>
      <c r="AD15" s="36">
        <v>16438</v>
      </c>
      <c r="AE15" s="36">
        <v>11</v>
      </c>
      <c r="AF15" s="36">
        <v>248</v>
      </c>
      <c r="AG15" s="36">
        <v>240</v>
      </c>
      <c r="AH15" s="36">
        <v>0.497</v>
      </c>
      <c r="AI15" s="36">
        <v>0</v>
      </c>
      <c r="AJ15" s="40">
        <f t="shared" ca="1" si="0"/>
        <v>7</v>
      </c>
      <c r="AK15" s="36">
        <v>0</v>
      </c>
      <c r="AL15" s="36">
        <v>0</v>
      </c>
      <c r="AM15" s="36">
        <v>0</v>
      </c>
      <c r="AN15" s="36">
        <v>0</v>
      </c>
      <c r="AO15" s="36">
        <v>1</v>
      </c>
      <c r="AP15" s="36">
        <v>0</v>
      </c>
      <c r="AQ15" s="36">
        <v>0</v>
      </c>
      <c r="AR15" s="36">
        <v>0</v>
      </c>
      <c r="AS15" s="36">
        <v>0</v>
      </c>
      <c r="AT15" s="36">
        <v>2.4883359253499222</v>
      </c>
      <c r="AU15" s="36">
        <v>8</v>
      </c>
      <c r="AV15" s="36">
        <v>92</v>
      </c>
      <c r="AW15" s="36">
        <v>0</v>
      </c>
      <c r="AX15" s="36">
        <v>0</v>
      </c>
      <c r="AY15" s="36">
        <v>1</v>
      </c>
      <c r="AZ15" s="36">
        <v>3</v>
      </c>
      <c r="BA15" s="36">
        <v>0</v>
      </c>
      <c r="BB15" s="36">
        <v>0</v>
      </c>
    </row>
    <row r="16" spans="1:77" hidden="1">
      <c r="A16" s="50">
        <v>41909</v>
      </c>
      <c r="B16" s="36" t="s">
        <v>183</v>
      </c>
      <c r="C16" s="36" t="s">
        <v>1063</v>
      </c>
      <c r="D16" s="36">
        <v>34195</v>
      </c>
      <c r="E16" s="36" t="s">
        <v>1064</v>
      </c>
      <c r="F16" s="51">
        <v>1</v>
      </c>
      <c r="G16" s="36">
        <v>4.3967999999999998</v>
      </c>
      <c r="H16" s="36">
        <v>0</v>
      </c>
      <c r="I16" s="36">
        <v>12565.8379</v>
      </c>
      <c r="J16" s="36">
        <v>64109</v>
      </c>
      <c r="K16" s="36">
        <v>0</v>
      </c>
      <c r="L16" s="36">
        <v>640</v>
      </c>
      <c r="M16" s="36">
        <v>0</v>
      </c>
      <c r="N16" s="36">
        <v>1714</v>
      </c>
      <c r="O16" s="36">
        <v>1708</v>
      </c>
      <c r="P16" s="36">
        <v>22769</v>
      </c>
      <c r="Q16" s="36">
        <v>22757</v>
      </c>
      <c r="R16" s="36">
        <v>620</v>
      </c>
      <c r="S16" s="36">
        <v>63507</v>
      </c>
      <c r="T16" s="36">
        <v>96.535899999999998</v>
      </c>
      <c r="U16" s="36">
        <v>99.008799999999994</v>
      </c>
      <c r="V16" s="36">
        <v>16773</v>
      </c>
      <c r="W16" s="36">
        <v>16765</v>
      </c>
      <c r="X16" s="36">
        <v>6325</v>
      </c>
      <c r="Y16" s="36">
        <v>6316</v>
      </c>
      <c r="Z16" s="36">
        <v>513</v>
      </c>
      <c r="AA16" s="36">
        <v>1</v>
      </c>
      <c r="AB16" s="36">
        <v>19</v>
      </c>
      <c r="AC16" s="36">
        <v>19</v>
      </c>
      <c r="AD16" s="36">
        <v>58240</v>
      </c>
      <c r="AE16" s="36">
        <v>91</v>
      </c>
      <c r="AF16" s="36">
        <v>229</v>
      </c>
      <c r="AG16" s="36">
        <v>210</v>
      </c>
      <c r="AH16" s="36">
        <v>0.43080000000000002</v>
      </c>
      <c r="AI16" s="36">
        <v>2.6800000000000001E-2</v>
      </c>
      <c r="AJ16" s="40">
        <f t="shared" ca="1" si="0"/>
        <v>7</v>
      </c>
      <c r="AK16" s="36">
        <v>0</v>
      </c>
      <c r="AL16" s="36">
        <v>0</v>
      </c>
      <c r="AM16" s="36">
        <v>0</v>
      </c>
      <c r="AN16" s="36">
        <v>0</v>
      </c>
      <c r="AO16" s="36">
        <v>1</v>
      </c>
      <c r="AP16" s="36">
        <v>0</v>
      </c>
      <c r="AQ16" s="36">
        <v>0</v>
      </c>
      <c r="AR16" s="36">
        <v>0</v>
      </c>
      <c r="AS16" s="36">
        <v>0</v>
      </c>
      <c r="AT16" s="36">
        <v>0.19493177387914229</v>
      </c>
      <c r="AU16" s="36">
        <v>26</v>
      </c>
      <c r="AV16" s="36">
        <v>614</v>
      </c>
      <c r="AW16" s="36">
        <v>1</v>
      </c>
      <c r="AX16" s="36">
        <v>0</v>
      </c>
      <c r="AY16" s="36">
        <v>0</v>
      </c>
      <c r="AZ16" s="36">
        <v>0</v>
      </c>
      <c r="BA16" s="36">
        <v>1</v>
      </c>
      <c r="BB16" s="36">
        <v>0</v>
      </c>
    </row>
    <row r="17" spans="1:54" hidden="1">
      <c r="A17" s="50">
        <v>41909</v>
      </c>
      <c r="B17" s="36" t="s">
        <v>183</v>
      </c>
      <c r="C17" s="36" t="s">
        <v>538</v>
      </c>
      <c r="D17" s="36">
        <v>19146</v>
      </c>
      <c r="E17" s="36" t="s">
        <v>539</v>
      </c>
      <c r="F17" s="51">
        <v>1</v>
      </c>
      <c r="G17" s="36">
        <v>1.0032000000000001</v>
      </c>
      <c r="H17" s="36">
        <v>0</v>
      </c>
      <c r="I17" s="36">
        <v>14700.732400000001</v>
      </c>
      <c r="J17" s="36">
        <v>56469</v>
      </c>
      <c r="K17" s="36">
        <v>0</v>
      </c>
      <c r="L17" s="36">
        <v>185</v>
      </c>
      <c r="M17" s="36">
        <v>0</v>
      </c>
      <c r="N17" s="36">
        <v>223</v>
      </c>
      <c r="O17" s="36">
        <v>223</v>
      </c>
      <c r="P17" s="36">
        <v>7512</v>
      </c>
      <c r="Q17" s="36">
        <v>7511</v>
      </c>
      <c r="R17" s="36">
        <v>176</v>
      </c>
      <c r="S17" s="36">
        <v>56211</v>
      </c>
      <c r="T17" s="36">
        <v>95.135099999999994</v>
      </c>
      <c r="U17" s="36">
        <v>99.529899999999998</v>
      </c>
      <c r="V17" s="36">
        <v>18271</v>
      </c>
      <c r="W17" s="36">
        <v>18249</v>
      </c>
      <c r="X17" s="36">
        <v>7291</v>
      </c>
      <c r="Y17" s="36">
        <v>7276</v>
      </c>
      <c r="Z17" s="36">
        <v>146</v>
      </c>
      <c r="AA17" s="36">
        <v>0</v>
      </c>
      <c r="AB17" s="36">
        <v>20</v>
      </c>
      <c r="AC17" s="36">
        <v>20</v>
      </c>
      <c r="AD17" s="36">
        <v>38097</v>
      </c>
      <c r="AE17" s="36">
        <v>56</v>
      </c>
      <c r="AF17" s="36">
        <v>370</v>
      </c>
      <c r="AG17" s="36">
        <v>364</v>
      </c>
      <c r="AH17" s="36">
        <v>0.71330000000000005</v>
      </c>
      <c r="AI17" s="36">
        <v>3.8800000000000001E-2</v>
      </c>
      <c r="AJ17" s="40">
        <f t="shared" ca="1" si="0"/>
        <v>7</v>
      </c>
      <c r="AK17" s="36">
        <v>0</v>
      </c>
      <c r="AL17" s="36">
        <v>0</v>
      </c>
      <c r="AM17" s="36">
        <v>0</v>
      </c>
      <c r="AN17" s="36">
        <v>0</v>
      </c>
      <c r="AO17" s="36">
        <v>1</v>
      </c>
      <c r="AP17" s="36">
        <v>0</v>
      </c>
      <c r="AQ17" s="36">
        <v>1</v>
      </c>
      <c r="AR17" s="36">
        <v>0</v>
      </c>
      <c r="AS17" s="36">
        <v>0</v>
      </c>
      <c r="AT17" s="36">
        <v>0</v>
      </c>
      <c r="AU17" s="36">
        <v>9</v>
      </c>
      <c r="AV17" s="36">
        <v>259</v>
      </c>
      <c r="AW17" s="36">
        <v>1</v>
      </c>
      <c r="AX17" s="36">
        <v>0</v>
      </c>
      <c r="AY17" s="36">
        <v>0</v>
      </c>
      <c r="AZ17" s="36">
        <v>0</v>
      </c>
      <c r="BA17" s="36">
        <v>2</v>
      </c>
      <c r="BB17" s="36">
        <v>0</v>
      </c>
    </row>
    <row r="18" spans="1:54" hidden="1">
      <c r="A18" s="50">
        <v>41909</v>
      </c>
      <c r="B18" s="36" t="s">
        <v>183</v>
      </c>
      <c r="C18" s="36" t="s">
        <v>573</v>
      </c>
      <c r="D18" s="36">
        <v>29283</v>
      </c>
      <c r="E18" s="36" t="s">
        <v>574</v>
      </c>
      <c r="F18" s="51">
        <v>1</v>
      </c>
      <c r="G18" s="36">
        <v>3.6215999999999999</v>
      </c>
      <c r="H18" s="36">
        <v>0</v>
      </c>
      <c r="I18" s="36">
        <v>1036.9922999999999</v>
      </c>
      <c r="J18" s="36">
        <v>9507</v>
      </c>
      <c r="K18" s="36">
        <v>0</v>
      </c>
      <c r="L18" s="36">
        <v>366</v>
      </c>
      <c r="M18" s="36">
        <v>0</v>
      </c>
      <c r="N18" s="36">
        <v>367</v>
      </c>
      <c r="O18" s="36">
        <v>365</v>
      </c>
      <c r="P18" s="36">
        <v>3046</v>
      </c>
      <c r="Q18" s="36">
        <v>3037</v>
      </c>
      <c r="R18" s="36">
        <v>360</v>
      </c>
      <c r="S18" s="36">
        <v>9465</v>
      </c>
      <c r="T18" s="36">
        <v>97.824600000000004</v>
      </c>
      <c r="U18" s="36">
        <v>99.264099999999999</v>
      </c>
      <c r="V18" s="36">
        <v>2315</v>
      </c>
      <c r="W18" s="36">
        <v>2313</v>
      </c>
      <c r="X18" s="36">
        <v>320</v>
      </c>
      <c r="Y18" s="36">
        <v>319</v>
      </c>
      <c r="Z18" s="36">
        <v>362</v>
      </c>
      <c r="AA18" s="36">
        <v>2</v>
      </c>
      <c r="AB18" s="36">
        <v>9</v>
      </c>
      <c r="AC18" s="36">
        <v>9</v>
      </c>
      <c r="AD18" s="36">
        <v>9471</v>
      </c>
      <c r="AE18" s="36">
        <v>10</v>
      </c>
      <c r="AF18" s="36">
        <v>10</v>
      </c>
      <c r="AG18" s="36">
        <v>10</v>
      </c>
      <c r="AH18" s="36">
        <v>0.42559999999999998</v>
      </c>
      <c r="AI18" s="36">
        <v>3.4799999999999998E-2</v>
      </c>
      <c r="AJ18" s="40">
        <f t="shared" ca="1" si="0"/>
        <v>7</v>
      </c>
      <c r="AK18" s="36">
        <v>0</v>
      </c>
      <c r="AL18" s="36">
        <v>0</v>
      </c>
      <c r="AM18" s="36">
        <v>0</v>
      </c>
      <c r="AN18" s="36">
        <v>0</v>
      </c>
      <c r="AO18" s="36">
        <v>1</v>
      </c>
      <c r="AP18" s="36">
        <v>0</v>
      </c>
      <c r="AQ18" s="36">
        <v>0</v>
      </c>
      <c r="AR18" s="36">
        <v>0</v>
      </c>
      <c r="AS18" s="36">
        <v>0</v>
      </c>
      <c r="AT18" s="36">
        <v>0.55248618784530379</v>
      </c>
      <c r="AU18" s="36">
        <v>8</v>
      </c>
      <c r="AV18" s="36">
        <v>51</v>
      </c>
      <c r="AW18" s="36">
        <v>1</v>
      </c>
      <c r="AX18" s="36">
        <v>0</v>
      </c>
      <c r="AY18" s="36">
        <v>0</v>
      </c>
      <c r="AZ18" s="36">
        <v>0</v>
      </c>
      <c r="BA18" s="36">
        <v>1</v>
      </c>
      <c r="BB18" s="36">
        <v>0</v>
      </c>
    </row>
    <row r="19" spans="1:54" hidden="1">
      <c r="A19" s="50">
        <v>41909</v>
      </c>
      <c r="B19" s="36" t="s">
        <v>183</v>
      </c>
      <c r="C19" s="36" t="s">
        <v>877</v>
      </c>
      <c r="D19" s="36">
        <v>35816</v>
      </c>
      <c r="E19" s="36" t="s">
        <v>873</v>
      </c>
      <c r="F19" s="51">
        <v>1</v>
      </c>
      <c r="G19" s="36">
        <v>0.96719999999999995</v>
      </c>
      <c r="H19" s="36">
        <v>0</v>
      </c>
      <c r="I19" s="36">
        <v>9098.2031999999999</v>
      </c>
      <c r="J19" s="36">
        <v>29371</v>
      </c>
      <c r="K19" s="36">
        <v>0</v>
      </c>
      <c r="L19" s="36">
        <v>86</v>
      </c>
      <c r="M19" s="36">
        <v>0</v>
      </c>
      <c r="N19" s="36">
        <v>109</v>
      </c>
      <c r="O19" s="36">
        <v>109</v>
      </c>
      <c r="P19" s="36">
        <v>4276</v>
      </c>
      <c r="Q19" s="36">
        <v>4275</v>
      </c>
      <c r="R19" s="36">
        <v>86</v>
      </c>
      <c r="S19" s="36">
        <v>28621</v>
      </c>
      <c r="T19" s="36">
        <v>100</v>
      </c>
      <c r="U19" s="36">
        <v>97.423699999999997</v>
      </c>
      <c r="V19" s="36">
        <v>15528</v>
      </c>
      <c r="W19" s="36">
        <v>15513</v>
      </c>
      <c r="X19" s="36">
        <v>4229</v>
      </c>
      <c r="Y19" s="36">
        <v>4226</v>
      </c>
      <c r="Z19" s="36">
        <v>107</v>
      </c>
      <c r="AA19" s="36">
        <v>0</v>
      </c>
      <c r="AB19" s="36">
        <v>5</v>
      </c>
      <c r="AC19" s="36">
        <v>5</v>
      </c>
      <c r="AD19" s="36">
        <v>22029</v>
      </c>
      <c r="AE19" s="36">
        <v>18</v>
      </c>
      <c r="AF19" s="36">
        <v>32</v>
      </c>
      <c r="AG19" s="36">
        <v>31</v>
      </c>
      <c r="AH19" s="36">
        <v>0.79079999999999995</v>
      </c>
      <c r="AI19" s="36">
        <v>3.9699999999999999E-2</v>
      </c>
      <c r="AJ19" s="40">
        <f t="shared" ca="1" si="0"/>
        <v>7</v>
      </c>
      <c r="AK19" s="36">
        <v>0</v>
      </c>
      <c r="AL19" s="36">
        <v>0</v>
      </c>
      <c r="AM19" s="36">
        <v>0</v>
      </c>
      <c r="AN19" s="36">
        <v>0</v>
      </c>
      <c r="AO19" s="36">
        <v>1</v>
      </c>
      <c r="AP19" s="36">
        <v>0</v>
      </c>
      <c r="AQ19" s="36">
        <v>0</v>
      </c>
      <c r="AR19" s="36">
        <v>0</v>
      </c>
      <c r="AS19" s="36">
        <v>0</v>
      </c>
      <c r="AT19" s="36">
        <v>0</v>
      </c>
      <c r="AU19" s="36">
        <v>0</v>
      </c>
      <c r="AV19" s="36">
        <v>751</v>
      </c>
      <c r="AW19" s="36">
        <v>0</v>
      </c>
      <c r="AX19" s="36">
        <v>1</v>
      </c>
      <c r="AY19" s="36">
        <v>0</v>
      </c>
      <c r="AZ19" s="36">
        <v>0</v>
      </c>
      <c r="BA19" s="36">
        <v>0</v>
      </c>
      <c r="BB19" s="36">
        <v>2</v>
      </c>
    </row>
    <row r="20" spans="1:54" hidden="1">
      <c r="A20" s="50">
        <v>41909</v>
      </c>
      <c r="B20" s="36" t="s">
        <v>183</v>
      </c>
      <c r="C20" s="36" t="s">
        <v>576</v>
      </c>
      <c r="D20" s="36">
        <v>35842</v>
      </c>
      <c r="E20" s="36" t="s">
        <v>575</v>
      </c>
      <c r="F20" s="51">
        <v>1</v>
      </c>
      <c r="G20" s="36">
        <v>5.4287999999999998</v>
      </c>
      <c r="H20" s="36">
        <v>0</v>
      </c>
      <c r="I20" s="36">
        <v>6240.2282999999998</v>
      </c>
      <c r="J20" s="36">
        <v>27849</v>
      </c>
      <c r="K20" s="36">
        <v>0</v>
      </c>
      <c r="L20" s="36">
        <v>570</v>
      </c>
      <c r="M20" s="36">
        <v>0</v>
      </c>
      <c r="N20" s="36">
        <v>1272</v>
      </c>
      <c r="O20" s="36">
        <v>1271</v>
      </c>
      <c r="P20" s="36">
        <v>15737</v>
      </c>
      <c r="Q20" s="36">
        <v>15719</v>
      </c>
      <c r="R20" s="36">
        <v>556</v>
      </c>
      <c r="S20" s="36">
        <v>27623</v>
      </c>
      <c r="T20" s="36">
        <v>97.467200000000005</v>
      </c>
      <c r="U20" s="36">
        <v>99.075000000000003</v>
      </c>
      <c r="V20" s="36">
        <v>32010</v>
      </c>
      <c r="W20" s="36">
        <v>31977</v>
      </c>
      <c r="X20" s="36">
        <v>8258</v>
      </c>
      <c r="Y20" s="36">
        <v>8248</v>
      </c>
      <c r="Z20" s="36">
        <v>548</v>
      </c>
      <c r="AA20" s="36">
        <v>8</v>
      </c>
      <c r="AB20" s="36">
        <v>7</v>
      </c>
      <c r="AC20" s="36">
        <v>7</v>
      </c>
      <c r="AD20" s="36">
        <v>27643</v>
      </c>
      <c r="AE20" s="36">
        <v>21</v>
      </c>
      <c r="AF20" s="36">
        <v>24</v>
      </c>
      <c r="AG20" s="36">
        <v>24</v>
      </c>
      <c r="AH20" s="36">
        <v>0.31940000000000002</v>
      </c>
      <c r="AI20" s="36">
        <v>2.86E-2</v>
      </c>
      <c r="AJ20" s="40">
        <f t="shared" ca="1" si="0"/>
        <v>7</v>
      </c>
      <c r="AK20" s="36">
        <v>0</v>
      </c>
      <c r="AL20" s="36">
        <v>0</v>
      </c>
      <c r="AM20" s="36">
        <v>0</v>
      </c>
      <c r="AN20" s="36">
        <v>0</v>
      </c>
      <c r="AO20" s="36">
        <v>1</v>
      </c>
      <c r="AP20" s="36">
        <v>0</v>
      </c>
      <c r="AQ20" s="36">
        <v>2</v>
      </c>
      <c r="AR20" s="36">
        <v>0</v>
      </c>
      <c r="AS20" s="36">
        <v>0</v>
      </c>
      <c r="AT20" s="36">
        <v>1.4598540145985401</v>
      </c>
      <c r="AU20" s="36">
        <v>15</v>
      </c>
      <c r="AV20" s="36">
        <v>244</v>
      </c>
      <c r="AW20" s="36">
        <v>1</v>
      </c>
      <c r="AX20" s="36">
        <v>0</v>
      </c>
      <c r="AY20" s="36">
        <v>0</v>
      </c>
      <c r="AZ20" s="36">
        <v>1</v>
      </c>
      <c r="BA20" s="36">
        <v>6</v>
      </c>
      <c r="BB20" s="36">
        <v>1</v>
      </c>
    </row>
    <row r="21" spans="1:54" hidden="1">
      <c r="A21" s="50">
        <v>41909</v>
      </c>
      <c r="B21" s="36" t="s">
        <v>183</v>
      </c>
      <c r="C21" s="36" t="s">
        <v>1065</v>
      </c>
      <c r="D21" s="36">
        <v>33411</v>
      </c>
      <c r="E21" s="36" t="s">
        <v>612</v>
      </c>
      <c r="F21" s="51">
        <v>1</v>
      </c>
      <c r="G21" s="36">
        <v>2.1911999999999998</v>
      </c>
      <c r="H21" s="36">
        <v>0</v>
      </c>
      <c r="I21" s="36">
        <v>2182.6972999999998</v>
      </c>
      <c r="J21" s="36">
        <v>297</v>
      </c>
      <c r="K21" s="36">
        <v>0</v>
      </c>
      <c r="L21" s="36">
        <v>288</v>
      </c>
      <c r="M21" s="36">
        <v>0</v>
      </c>
      <c r="N21" s="36">
        <v>1140</v>
      </c>
      <c r="O21" s="36">
        <v>1140</v>
      </c>
      <c r="P21" s="36">
        <v>4470</v>
      </c>
      <c r="Q21" s="36">
        <v>4470</v>
      </c>
      <c r="R21" s="36">
        <v>287</v>
      </c>
      <c r="S21" s="36">
        <v>297</v>
      </c>
      <c r="T21" s="36">
        <v>99.652799999999999</v>
      </c>
      <c r="U21" s="36">
        <v>100</v>
      </c>
      <c r="V21" s="36">
        <v>26779</v>
      </c>
      <c r="W21" s="36">
        <v>26756</v>
      </c>
      <c r="X21" s="36">
        <v>3425</v>
      </c>
      <c r="Y21" s="36">
        <v>3423</v>
      </c>
      <c r="Z21" s="36">
        <v>287</v>
      </c>
      <c r="AA21" s="36">
        <v>6</v>
      </c>
      <c r="AB21" s="36">
        <v>7</v>
      </c>
      <c r="AC21" s="36">
        <v>7</v>
      </c>
      <c r="AD21" s="36">
        <v>2194</v>
      </c>
      <c r="AE21" s="36">
        <v>0</v>
      </c>
      <c r="AF21" s="36">
        <v>8</v>
      </c>
      <c r="AG21" s="36">
        <v>8</v>
      </c>
      <c r="AH21" s="36">
        <v>0.49070000000000003</v>
      </c>
      <c r="AI21" s="36">
        <v>9.3899999999999997E-2</v>
      </c>
      <c r="AJ21" s="40">
        <f t="shared" ca="1" si="0"/>
        <v>7</v>
      </c>
      <c r="AK21" s="36">
        <v>0</v>
      </c>
      <c r="AL21" s="36">
        <v>0</v>
      </c>
      <c r="AM21" s="36">
        <v>0</v>
      </c>
      <c r="AN21" s="36">
        <v>0</v>
      </c>
      <c r="AO21" s="36">
        <v>1</v>
      </c>
      <c r="AP21" s="36">
        <v>0</v>
      </c>
      <c r="AQ21" s="36">
        <v>0</v>
      </c>
      <c r="AR21" s="36">
        <v>0</v>
      </c>
      <c r="AS21" s="36">
        <v>0</v>
      </c>
      <c r="AT21" s="36">
        <v>2.0905923344947737</v>
      </c>
      <c r="AU21" s="36">
        <v>1</v>
      </c>
      <c r="AV21" s="36">
        <v>0</v>
      </c>
      <c r="AW21" s="36">
        <v>0</v>
      </c>
      <c r="AX21" s="36">
        <v>0</v>
      </c>
      <c r="AY21" s="36">
        <v>1</v>
      </c>
      <c r="AZ21" s="36">
        <v>1</v>
      </c>
      <c r="BA21" s="36">
        <v>0</v>
      </c>
      <c r="BB21" s="36">
        <v>0</v>
      </c>
    </row>
    <row r="22" spans="1:54" hidden="1">
      <c r="A22" s="50">
        <v>41909</v>
      </c>
      <c r="B22" s="36" t="s">
        <v>184</v>
      </c>
      <c r="C22" s="36" t="s">
        <v>765</v>
      </c>
      <c r="D22" s="36">
        <v>60771</v>
      </c>
      <c r="E22" s="36" t="s">
        <v>396</v>
      </c>
      <c r="F22" s="51">
        <v>1</v>
      </c>
      <c r="G22" s="36">
        <v>3.6048</v>
      </c>
      <c r="H22" s="36">
        <v>0</v>
      </c>
      <c r="I22" s="36">
        <v>3172.8103000000001</v>
      </c>
      <c r="J22" s="36">
        <v>3521</v>
      </c>
      <c r="K22" s="36">
        <v>0</v>
      </c>
      <c r="L22" s="36">
        <v>406</v>
      </c>
      <c r="M22" s="36">
        <v>0</v>
      </c>
      <c r="N22" s="36">
        <v>1122</v>
      </c>
      <c r="O22" s="36">
        <v>1093</v>
      </c>
      <c r="P22" s="36">
        <v>1826</v>
      </c>
      <c r="Q22" s="36">
        <v>1808</v>
      </c>
      <c r="R22" s="36">
        <v>389</v>
      </c>
      <c r="S22" s="36">
        <v>3462</v>
      </c>
      <c r="T22" s="36">
        <v>93.336399999999998</v>
      </c>
      <c r="U22" s="36">
        <v>97.355099999999993</v>
      </c>
      <c r="V22" s="36">
        <v>1022</v>
      </c>
      <c r="W22" s="36">
        <v>1021</v>
      </c>
      <c r="X22" s="36">
        <v>189</v>
      </c>
      <c r="Y22" s="36">
        <v>187</v>
      </c>
      <c r="Z22" s="36">
        <v>393</v>
      </c>
      <c r="AA22" s="36">
        <v>9</v>
      </c>
      <c r="AB22" s="36">
        <v>46</v>
      </c>
      <c r="AC22" s="36">
        <v>42</v>
      </c>
      <c r="AD22" s="36">
        <v>3488</v>
      </c>
      <c r="AE22" s="36">
        <v>7</v>
      </c>
      <c r="AF22" s="36">
        <v>167</v>
      </c>
      <c r="AG22" s="36">
        <v>158</v>
      </c>
      <c r="AH22" s="36">
        <v>0.75290000000000001</v>
      </c>
      <c r="AI22" s="36">
        <v>4.7199999999999999E-2</v>
      </c>
      <c r="AJ22" s="40">
        <f t="shared" ca="1" si="0"/>
        <v>7</v>
      </c>
      <c r="AK22" s="36">
        <v>1</v>
      </c>
      <c r="AL22" s="36">
        <v>0</v>
      </c>
      <c r="AM22" s="36">
        <v>0</v>
      </c>
      <c r="AN22" s="36">
        <v>0</v>
      </c>
      <c r="AO22" s="36">
        <v>4</v>
      </c>
      <c r="AP22" s="36">
        <v>1</v>
      </c>
      <c r="AQ22" s="36">
        <v>4</v>
      </c>
      <c r="AR22" s="36">
        <v>2</v>
      </c>
      <c r="AS22" s="36">
        <v>0</v>
      </c>
      <c r="AT22" s="36">
        <v>2.2900763358778624</v>
      </c>
      <c r="AU22" s="36">
        <v>46</v>
      </c>
      <c r="AV22" s="36">
        <v>77</v>
      </c>
      <c r="AW22" s="36">
        <v>1</v>
      </c>
      <c r="AX22" s="36">
        <v>1</v>
      </c>
      <c r="AY22" s="36">
        <v>1</v>
      </c>
      <c r="AZ22" s="36">
        <v>4</v>
      </c>
      <c r="BA22" s="36">
        <v>4</v>
      </c>
      <c r="BB22" s="36">
        <v>4</v>
      </c>
    </row>
    <row r="23" spans="1:54" hidden="1">
      <c r="A23" s="50">
        <v>41909</v>
      </c>
      <c r="B23" s="36" t="s">
        <v>183</v>
      </c>
      <c r="C23" s="36" t="s">
        <v>1066</v>
      </c>
      <c r="D23" s="36">
        <v>24172</v>
      </c>
      <c r="E23" s="36" t="s">
        <v>813</v>
      </c>
      <c r="F23" s="51">
        <v>1</v>
      </c>
      <c r="G23" s="36">
        <v>2.6160000000000001</v>
      </c>
      <c r="H23" s="36">
        <v>0</v>
      </c>
      <c r="I23" s="36">
        <v>4609.3707000000004</v>
      </c>
      <c r="J23" s="36">
        <v>14820</v>
      </c>
      <c r="K23" s="36">
        <v>0</v>
      </c>
      <c r="L23" s="36">
        <v>330</v>
      </c>
      <c r="M23" s="36">
        <v>0</v>
      </c>
      <c r="N23" s="36">
        <v>1561</v>
      </c>
      <c r="O23" s="36">
        <v>1558</v>
      </c>
      <c r="P23" s="36">
        <v>11375</v>
      </c>
      <c r="Q23" s="36">
        <v>11366</v>
      </c>
      <c r="R23" s="36">
        <v>322</v>
      </c>
      <c r="S23" s="36">
        <v>14687</v>
      </c>
      <c r="T23" s="36">
        <v>97.388199999999998</v>
      </c>
      <c r="U23" s="36">
        <v>99.024199999999993</v>
      </c>
      <c r="V23" s="36">
        <v>4614</v>
      </c>
      <c r="W23" s="36">
        <v>4606</v>
      </c>
      <c r="X23" s="36">
        <v>1296</v>
      </c>
      <c r="Y23" s="36">
        <v>1292</v>
      </c>
      <c r="Z23" s="36">
        <v>334</v>
      </c>
      <c r="AA23" s="36">
        <v>3</v>
      </c>
      <c r="AB23" s="36">
        <v>2</v>
      </c>
      <c r="AC23" s="36">
        <v>1</v>
      </c>
      <c r="AD23" s="36">
        <v>14758</v>
      </c>
      <c r="AE23" s="36">
        <v>23</v>
      </c>
      <c r="AF23" s="36">
        <v>316</v>
      </c>
      <c r="AG23" s="36">
        <v>291</v>
      </c>
      <c r="AH23" s="36">
        <v>1.5579000000000001</v>
      </c>
      <c r="AI23" s="36">
        <v>4.7300000000000002E-2</v>
      </c>
      <c r="AJ23" s="40">
        <f t="shared" ca="1" si="0"/>
        <v>7</v>
      </c>
      <c r="AK23" s="36">
        <v>0</v>
      </c>
      <c r="AL23" s="36">
        <v>0</v>
      </c>
      <c r="AM23" s="36">
        <v>0</v>
      </c>
      <c r="AN23" s="36">
        <v>0</v>
      </c>
      <c r="AO23" s="36">
        <v>1</v>
      </c>
      <c r="AP23" s="36">
        <v>0</v>
      </c>
      <c r="AQ23" s="36">
        <v>0</v>
      </c>
      <c r="AR23" s="36">
        <v>0</v>
      </c>
      <c r="AS23" s="36">
        <v>0</v>
      </c>
      <c r="AT23" s="36">
        <v>0.89820359281437123</v>
      </c>
      <c r="AU23" s="36">
        <v>11</v>
      </c>
      <c r="AV23" s="36">
        <v>142</v>
      </c>
      <c r="AW23" s="36">
        <v>1</v>
      </c>
      <c r="AX23" s="36">
        <v>0</v>
      </c>
      <c r="AY23" s="36">
        <v>0</v>
      </c>
      <c r="AZ23" s="36">
        <v>1</v>
      </c>
      <c r="BA23" s="36">
        <v>2</v>
      </c>
      <c r="BB23" s="36">
        <v>0</v>
      </c>
    </row>
    <row r="24" spans="1:54" hidden="1">
      <c r="A24" s="50">
        <v>41909</v>
      </c>
      <c r="B24" s="36" t="s">
        <v>183</v>
      </c>
      <c r="C24" s="36" t="s">
        <v>876</v>
      </c>
      <c r="D24" s="36">
        <v>35841</v>
      </c>
      <c r="E24" s="36" t="s">
        <v>575</v>
      </c>
      <c r="F24" s="51">
        <v>1</v>
      </c>
      <c r="G24" s="36">
        <v>4.6512000000000002</v>
      </c>
      <c r="H24" s="36">
        <v>0</v>
      </c>
      <c r="I24" s="36">
        <v>11167.7631</v>
      </c>
      <c r="J24" s="36">
        <v>27067</v>
      </c>
      <c r="K24" s="36">
        <v>0</v>
      </c>
      <c r="L24" s="36">
        <v>515</v>
      </c>
      <c r="M24" s="36">
        <v>0</v>
      </c>
      <c r="N24" s="36">
        <v>1069</v>
      </c>
      <c r="O24" s="36">
        <v>1068</v>
      </c>
      <c r="P24" s="36">
        <v>17270</v>
      </c>
      <c r="Q24" s="36">
        <v>17247</v>
      </c>
      <c r="R24" s="36">
        <v>496</v>
      </c>
      <c r="S24" s="36">
        <v>26776</v>
      </c>
      <c r="T24" s="36">
        <v>96.220600000000005</v>
      </c>
      <c r="U24" s="36">
        <v>98.793099999999995</v>
      </c>
      <c r="V24" s="36">
        <v>31242</v>
      </c>
      <c r="W24" s="36">
        <v>31204</v>
      </c>
      <c r="X24" s="36">
        <v>7045</v>
      </c>
      <c r="Y24" s="36">
        <v>7035</v>
      </c>
      <c r="Z24" s="36">
        <v>513</v>
      </c>
      <c r="AA24" s="36">
        <v>7</v>
      </c>
      <c r="AB24" s="36">
        <v>25</v>
      </c>
      <c r="AC24" s="36">
        <v>25</v>
      </c>
      <c r="AD24" s="36">
        <v>26949</v>
      </c>
      <c r="AE24" s="36">
        <v>27</v>
      </c>
      <c r="AF24" s="36">
        <v>71</v>
      </c>
      <c r="AG24" s="36">
        <v>69</v>
      </c>
      <c r="AH24" s="36">
        <v>0.34360000000000002</v>
      </c>
      <c r="AI24" s="36">
        <v>3.3799999999999997E-2</v>
      </c>
      <c r="AJ24" s="40">
        <f t="shared" ca="1" si="0"/>
        <v>7</v>
      </c>
      <c r="AK24" s="36">
        <v>0</v>
      </c>
      <c r="AL24" s="36">
        <v>0</v>
      </c>
      <c r="AM24" s="36">
        <v>0</v>
      </c>
      <c r="AN24" s="36">
        <v>0</v>
      </c>
      <c r="AO24" s="36">
        <v>1</v>
      </c>
      <c r="AP24" s="36">
        <v>0</v>
      </c>
      <c r="AQ24" s="36">
        <v>1</v>
      </c>
      <c r="AR24" s="36">
        <v>0</v>
      </c>
      <c r="AS24" s="36">
        <v>0</v>
      </c>
      <c r="AT24" s="36">
        <v>1.364522417153996</v>
      </c>
      <c r="AU24" s="36">
        <v>20</v>
      </c>
      <c r="AV24" s="36">
        <v>314</v>
      </c>
      <c r="AW24" s="36">
        <v>1</v>
      </c>
      <c r="AX24" s="36">
        <v>0</v>
      </c>
      <c r="AY24" s="36">
        <v>0</v>
      </c>
      <c r="AZ24" s="36">
        <v>0</v>
      </c>
      <c r="BA24" s="36">
        <v>5</v>
      </c>
      <c r="BB24" s="36">
        <v>2</v>
      </c>
    </row>
    <row r="25" spans="1:54" hidden="1">
      <c r="A25" s="50">
        <v>41909</v>
      </c>
      <c r="B25" s="36" t="s">
        <v>183</v>
      </c>
      <c r="C25" s="36" t="s">
        <v>479</v>
      </c>
      <c r="D25" s="36">
        <v>35104</v>
      </c>
      <c r="E25" s="36" t="s">
        <v>385</v>
      </c>
      <c r="F25" s="51">
        <v>1</v>
      </c>
      <c r="G25" s="36">
        <v>1.7327999999999999</v>
      </c>
      <c r="H25" s="36">
        <v>0</v>
      </c>
      <c r="I25" s="36">
        <v>22607.367300000002</v>
      </c>
      <c r="J25" s="36">
        <v>50423</v>
      </c>
      <c r="K25" s="36">
        <v>0</v>
      </c>
      <c r="L25" s="36">
        <v>289</v>
      </c>
      <c r="M25" s="36">
        <v>0</v>
      </c>
      <c r="N25" s="36">
        <v>1172</v>
      </c>
      <c r="O25" s="36">
        <v>1172</v>
      </c>
      <c r="P25" s="36">
        <v>11652</v>
      </c>
      <c r="Q25" s="36">
        <v>11649</v>
      </c>
      <c r="R25" s="36">
        <v>281</v>
      </c>
      <c r="S25" s="36">
        <v>50229</v>
      </c>
      <c r="T25" s="36">
        <v>97.231800000000007</v>
      </c>
      <c r="U25" s="36">
        <v>99.589600000000004</v>
      </c>
      <c r="V25" s="36">
        <v>27915</v>
      </c>
      <c r="W25" s="36">
        <v>27888</v>
      </c>
      <c r="X25" s="36">
        <v>6792</v>
      </c>
      <c r="Y25" s="36">
        <v>6777</v>
      </c>
      <c r="Z25" s="36">
        <v>221</v>
      </c>
      <c r="AA25" s="36">
        <v>0</v>
      </c>
      <c r="AB25" s="36">
        <v>0</v>
      </c>
      <c r="AC25" s="36">
        <v>0</v>
      </c>
      <c r="AD25" s="36">
        <v>45634</v>
      </c>
      <c r="AE25" s="36">
        <v>41</v>
      </c>
      <c r="AF25" s="36">
        <v>8</v>
      </c>
      <c r="AG25" s="36">
        <v>6</v>
      </c>
      <c r="AH25" s="36">
        <v>0.69310000000000005</v>
      </c>
      <c r="AI25" s="36">
        <v>4.6399999999999997E-2</v>
      </c>
      <c r="AJ25" s="40">
        <f t="shared" ca="1" si="0"/>
        <v>7</v>
      </c>
      <c r="AK25" s="36">
        <v>0</v>
      </c>
      <c r="AL25" s="36">
        <v>0</v>
      </c>
      <c r="AM25" s="36">
        <v>0</v>
      </c>
      <c r="AN25" s="36">
        <v>0</v>
      </c>
      <c r="AO25" s="36">
        <v>1</v>
      </c>
      <c r="AP25" s="36">
        <v>0</v>
      </c>
      <c r="AQ25" s="36">
        <v>0</v>
      </c>
      <c r="AR25" s="36">
        <v>0</v>
      </c>
      <c r="AS25" s="36">
        <v>0</v>
      </c>
      <c r="AT25" s="36">
        <v>0</v>
      </c>
      <c r="AU25" s="36">
        <v>8</v>
      </c>
      <c r="AV25" s="36">
        <v>197</v>
      </c>
      <c r="AW25" s="36">
        <v>1</v>
      </c>
      <c r="AX25" s="36">
        <v>0</v>
      </c>
      <c r="AY25" s="36">
        <v>0</v>
      </c>
      <c r="AZ25" s="36">
        <v>0</v>
      </c>
      <c r="BA25" s="36">
        <v>2</v>
      </c>
      <c r="BB25" s="36">
        <v>0</v>
      </c>
    </row>
    <row r="26" spans="1:54" hidden="1">
      <c r="A26" s="50">
        <v>41909</v>
      </c>
      <c r="B26" s="36" t="s">
        <v>185</v>
      </c>
      <c r="C26" s="36" t="s">
        <v>1067</v>
      </c>
      <c r="D26" s="36">
        <v>12141</v>
      </c>
      <c r="E26" s="36" t="s">
        <v>1068</v>
      </c>
      <c r="F26" s="51">
        <v>1</v>
      </c>
      <c r="G26" s="36">
        <v>0.66239999999999999</v>
      </c>
      <c r="H26" s="36">
        <v>0</v>
      </c>
      <c r="I26" s="36">
        <v>9319.6937999999991</v>
      </c>
      <c r="J26" s="36">
        <v>13683</v>
      </c>
      <c r="K26" s="36">
        <v>0</v>
      </c>
      <c r="L26" s="36">
        <v>96</v>
      </c>
      <c r="M26" s="36">
        <v>0</v>
      </c>
      <c r="N26" s="36">
        <v>1101</v>
      </c>
      <c r="O26" s="36">
        <v>1086</v>
      </c>
      <c r="P26" s="36">
        <v>11062</v>
      </c>
      <c r="Q26" s="36">
        <v>10997</v>
      </c>
      <c r="R26" s="36">
        <v>94</v>
      </c>
      <c r="S26" s="36">
        <v>13637</v>
      </c>
      <c r="T26" s="36">
        <v>96.582700000000003</v>
      </c>
      <c r="U26" s="36">
        <v>99.078199999999995</v>
      </c>
      <c r="V26" s="36">
        <v>6911</v>
      </c>
      <c r="W26" s="36">
        <v>6908</v>
      </c>
      <c r="X26" s="36">
        <v>2282</v>
      </c>
      <c r="Y26" s="36">
        <v>2282</v>
      </c>
      <c r="Z26" s="36">
        <v>97</v>
      </c>
      <c r="AA26" s="36">
        <v>0</v>
      </c>
      <c r="AB26" s="36">
        <v>6</v>
      </c>
      <c r="AC26" s="36">
        <v>6</v>
      </c>
      <c r="AD26" s="36">
        <v>13672</v>
      </c>
      <c r="AE26" s="36">
        <v>21</v>
      </c>
      <c r="AF26" s="36">
        <v>85</v>
      </c>
      <c r="AG26" s="36">
        <v>83</v>
      </c>
      <c r="AH26" s="36">
        <v>0.69399999999999995</v>
      </c>
      <c r="AI26" s="36">
        <v>5.4800000000000001E-2</v>
      </c>
      <c r="AJ26" s="40">
        <f t="shared" ca="1" si="0"/>
        <v>7</v>
      </c>
      <c r="AK26" s="36">
        <v>0</v>
      </c>
      <c r="AL26" s="36">
        <v>0</v>
      </c>
      <c r="AM26" s="36">
        <v>0</v>
      </c>
      <c r="AN26" s="36">
        <v>0</v>
      </c>
      <c r="AO26" s="36">
        <v>1</v>
      </c>
      <c r="AP26" s="36">
        <v>0</v>
      </c>
      <c r="AQ26" s="36">
        <v>0</v>
      </c>
      <c r="AR26" s="36">
        <v>0</v>
      </c>
      <c r="AS26" s="36">
        <v>0</v>
      </c>
      <c r="AT26" s="36">
        <v>0</v>
      </c>
      <c r="AU26" s="36">
        <v>17</v>
      </c>
      <c r="AV26" s="36">
        <v>111</v>
      </c>
      <c r="AW26" s="36">
        <v>1</v>
      </c>
      <c r="AX26" s="36">
        <v>0</v>
      </c>
      <c r="AY26" s="36">
        <v>0</v>
      </c>
      <c r="AZ26" s="36">
        <v>0</v>
      </c>
      <c r="BA26" s="36">
        <v>1</v>
      </c>
      <c r="BB26" s="36">
        <v>0</v>
      </c>
    </row>
    <row r="27" spans="1:54" hidden="1">
      <c r="A27" s="50">
        <v>41909</v>
      </c>
      <c r="B27" s="36" t="s">
        <v>185</v>
      </c>
      <c r="C27" s="36" t="s">
        <v>1069</v>
      </c>
      <c r="D27" s="36">
        <v>11311</v>
      </c>
      <c r="E27" s="36" t="s">
        <v>835</v>
      </c>
      <c r="F27" s="51">
        <v>1</v>
      </c>
      <c r="G27" s="36">
        <v>0.71279999999999999</v>
      </c>
      <c r="H27" s="36">
        <v>0</v>
      </c>
      <c r="I27" s="36">
        <v>3073.828</v>
      </c>
      <c r="J27" s="36">
        <v>4085</v>
      </c>
      <c r="K27" s="36">
        <v>0</v>
      </c>
      <c r="L27" s="36">
        <v>132</v>
      </c>
      <c r="M27" s="36">
        <v>0</v>
      </c>
      <c r="N27" s="36">
        <v>285</v>
      </c>
      <c r="O27" s="36">
        <v>282</v>
      </c>
      <c r="P27" s="36">
        <v>3429</v>
      </c>
      <c r="Q27" s="36">
        <v>3428</v>
      </c>
      <c r="R27" s="36">
        <v>129</v>
      </c>
      <c r="S27" s="36">
        <v>4056</v>
      </c>
      <c r="T27" s="36">
        <v>96.698599999999999</v>
      </c>
      <c r="U27" s="36">
        <v>99.261099999999999</v>
      </c>
      <c r="V27" s="36">
        <v>15492</v>
      </c>
      <c r="W27" s="36">
        <v>15479</v>
      </c>
      <c r="X27" s="36">
        <v>3474</v>
      </c>
      <c r="Y27" s="36">
        <v>3472</v>
      </c>
      <c r="Z27" s="36">
        <v>135</v>
      </c>
      <c r="AA27" s="36">
        <v>0</v>
      </c>
      <c r="AB27" s="36">
        <v>43</v>
      </c>
      <c r="AC27" s="36">
        <v>43</v>
      </c>
      <c r="AD27" s="36">
        <v>4192</v>
      </c>
      <c r="AE27" s="36">
        <v>14</v>
      </c>
      <c r="AF27" s="36">
        <v>155</v>
      </c>
      <c r="AG27" s="36">
        <v>149</v>
      </c>
      <c r="AH27" s="36">
        <v>0.9143</v>
      </c>
      <c r="AI27" s="36">
        <v>6.1100000000000002E-2</v>
      </c>
      <c r="AJ27" s="40">
        <f t="shared" ca="1" si="0"/>
        <v>7</v>
      </c>
      <c r="AK27" s="36">
        <v>0</v>
      </c>
      <c r="AL27" s="36">
        <v>0</v>
      </c>
      <c r="AM27" s="36">
        <v>0</v>
      </c>
      <c r="AN27" s="36">
        <v>0</v>
      </c>
      <c r="AO27" s="36">
        <v>1</v>
      </c>
      <c r="AP27" s="36">
        <v>0</v>
      </c>
      <c r="AQ27" s="36">
        <v>0</v>
      </c>
      <c r="AR27" s="36">
        <v>0</v>
      </c>
      <c r="AS27" s="36">
        <v>0</v>
      </c>
      <c r="AT27" s="36">
        <v>0</v>
      </c>
      <c r="AU27" s="36">
        <v>6</v>
      </c>
      <c r="AV27" s="36">
        <v>30</v>
      </c>
      <c r="AW27" s="36">
        <v>1</v>
      </c>
      <c r="AX27" s="36">
        <v>0</v>
      </c>
      <c r="AY27" s="36">
        <v>0</v>
      </c>
      <c r="AZ27" s="36">
        <v>0</v>
      </c>
      <c r="BA27" s="36">
        <v>1</v>
      </c>
      <c r="BB27" s="36">
        <v>0</v>
      </c>
    </row>
    <row r="28" spans="1:54" hidden="1">
      <c r="A28" s="50">
        <v>41909</v>
      </c>
      <c r="B28" s="36" t="s">
        <v>185</v>
      </c>
      <c r="C28" s="36" t="s">
        <v>1070</v>
      </c>
      <c r="D28" s="36">
        <v>6583</v>
      </c>
      <c r="E28" s="36" t="s">
        <v>1071</v>
      </c>
      <c r="F28" s="51">
        <v>1</v>
      </c>
      <c r="G28" s="36">
        <v>0.66720000000000002</v>
      </c>
      <c r="H28" s="36">
        <v>0</v>
      </c>
      <c r="I28" s="36">
        <v>34840.431499999999</v>
      </c>
      <c r="J28" s="36">
        <v>10152</v>
      </c>
      <c r="K28" s="36">
        <v>0</v>
      </c>
      <c r="L28" s="36">
        <v>151</v>
      </c>
      <c r="M28" s="36">
        <v>0</v>
      </c>
      <c r="N28" s="36">
        <v>564</v>
      </c>
      <c r="O28" s="36">
        <v>560</v>
      </c>
      <c r="P28" s="36">
        <v>7525</v>
      </c>
      <c r="Q28" s="36">
        <v>7523</v>
      </c>
      <c r="R28" s="36">
        <v>148</v>
      </c>
      <c r="S28" s="36">
        <v>10144</v>
      </c>
      <c r="T28" s="36">
        <v>97.318100000000001</v>
      </c>
      <c r="U28" s="36">
        <v>99.894599999999997</v>
      </c>
      <c r="V28" s="36">
        <v>28375</v>
      </c>
      <c r="W28" s="36">
        <v>28349</v>
      </c>
      <c r="X28" s="36">
        <v>5782</v>
      </c>
      <c r="Y28" s="36">
        <v>5780</v>
      </c>
      <c r="Z28" s="36">
        <v>126</v>
      </c>
      <c r="AA28" s="36">
        <v>0</v>
      </c>
      <c r="AB28" s="36">
        <v>5</v>
      </c>
      <c r="AC28" s="36">
        <v>5</v>
      </c>
      <c r="AD28" s="36">
        <v>10181</v>
      </c>
      <c r="AE28" s="36">
        <v>37</v>
      </c>
      <c r="AF28" s="36">
        <v>31</v>
      </c>
      <c r="AG28" s="36">
        <v>31</v>
      </c>
      <c r="AH28" s="36">
        <v>0.77659999999999996</v>
      </c>
      <c r="AI28" s="36">
        <v>0.1246</v>
      </c>
      <c r="AJ28" s="40">
        <f t="shared" ca="1" si="0"/>
        <v>7</v>
      </c>
      <c r="AK28" s="36">
        <v>0</v>
      </c>
      <c r="AL28" s="36">
        <v>0</v>
      </c>
      <c r="AM28" s="36">
        <v>0</v>
      </c>
      <c r="AN28" s="36">
        <v>0</v>
      </c>
      <c r="AO28" s="36">
        <v>1</v>
      </c>
      <c r="AP28" s="36">
        <v>0</v>
      </c>
      <c r="AQ28" s="36">
        <v>0</v>
      </c>
      <c r="AR28" s="36">
        <v>0</v>
      </c>
      <c r="AS28" s="36">
        <v>0</v>
      </c>
      <c r="AT28" s="36">
        <v>0</v>
      </c>
      <c r="AU28" s="36">
        <v>7</v>
      </c>
      <c r="AV28" s="36">
        <v>10</v>
      </c>
      <c r="AW28" s="36">
        <v>1</v>
      </c>
      <c r="AX28" s="36">
        <v>0</v>
      </c>
      <c r="AY28" s="36">
        <v>0</v>
      </c>
      <c r="AZ28" s="36">
        <v>0</v>
      </c>
      <c r="BA28" s="36">
        <v>1</v>
      </c>
      <c r="BB28" s="36">
        <v>0</v>
      </c>
    </row>
    <row r="29" spans="1:54" hidden="1">
      <c r="A29" s="50">
        <v>41909</v>
      </c>
      <c r="B29" s="36" t="s">
        <v>185</v>
      </c>
      <c r="C29" s="36" t="s">
        <v>834</v>
      </c>
      <c r="D29" s="36">
        <v>11313</v>
      </c>
      <c r="E29" s="36" t="s">
        <v>835</v>
      </c>
      <c r="F29" s="51">
        <v>1</v>
      </c>
      <c r="G29" s="36">
        <v>1.3704000000000001</v>
      </c>
      <c r="H29" s="36">
        <v>0</v>
      </c>
      <c r="I29" s="36">
        <v>13148.746300000001</v>
      </c>
      <c r="J29" s="36">
        <v>30531</v>
      </c>
      <c r="K29" s="36">
        <v>0</v>
      </c>
      <c r="L29" s="36">
        <v>276</v>
      </c>
      <c r="M29" s="36">
        <v>0</v>
      </c>
      <c r="N29" s="36">
        <v>1275</v>
      </c>
      <c r="O29" s="36">
        <v>1257</v>
      </c>
      <c r="P29" s="36">
        <v>27072</v>
      </c>
      <c r="Q29" s="36">
        <v>27029</v>
      </c>
      <c r="R29" s="36">
        <v>272</v>
      </c>
      <c r="S29" s="36">
        <v>30348</v>
      </c>
      <c r="T29" s="36">
        <v>97.159400000000005</v>
      </c>
      <c r="U29" s="36">
        <v>99.242699999999999</v>
      </c>
      <c r="V29" s="36">
        <v>2481</v>
      </c>
      <c r="W29" s="36">
        <v>2477</v>
      </c>
      <c r="X29" s="36">
        <v>1344</v>
      </c>
      <c r="Y29" s="36">
        <v>1342</v>
      </c>
      <c r="Z29" s="36">
        <v>274</v>
      </c>
      <c r="AA29" s="36">
        <v>3</v>
      </c>
      <c r="AB29" s="36">
        <v>71</v>
      </c>
      <c r="AC29" s="36">
        <v>70</v>
      </c>
      <c r="AD29" s="36">
        <v>30399</v>
      </c>
      <c r="AE29" s="36">
        <v>109</v>
      </c>
      <c r="AF29" s="36">
        <v>1115</v>
      </c>
      <c r="AG29" s="36">
        <v>1045</v>
      </c>
      <c r="AH29" s="36">
        <v>1.7077</v>
      </c>
      <c r="AI29" s="36">
        <v>7.7200000000000005E-2</v>
      </c>
      <c r="AJ29" s="40">
        <f t="shared" ca="1" si="0"/>
        <v>7</v>
      </c>
      <c r="AK29" s="36">
        <v>0</v>
      </c>
      <c r="AL29" s="36">
        <v>0</v>
      </c>
      <c r="AM29" s="36">
        <v>0</v>
      </c>
      <c r="AN29" s="36">
        <v>0</v>
      </c>
      <c r="AO29" s="36">
        <v>1</v>
      </c>
      <c r="AP29" s="36">
        <v>0</v>
      </c>
      <c r="AQ29" s="36">
        <v>0</v>
      </c>
      <c r="AR29" s="36">
        <v>0</v>
      </c>
      <c r="AS29" s="36">
        <v>0</v>
      </c>
      <c r="AT29" s="36">
        <v>1.0948905109489051</v>
      </c>
      <c r="AU29" s="36">
        <v>22</v>
      </c>
      <c r="AV29" s="36">
        <v>226</v>
      </c>
      <c r="AW29" s="36">
        <v>1</v>
      </c>
      <c r="AX29" s="36">
        <v>0</v>
      </c>
      <c r="AY29" s="36">
        <v>0</v>
      </c>
      <c r="AZ29" s="36">
        <v>0</v>
      </c>
      <c r="BA29" s="36">
        <v>1</v>
      </c>
      <c r="BB29" s="36">
        <v>0</v>
      </c>
    </row>
    <row r="30" spans="1:54" hidden="1">
      <c r="A30" s="50">
        <v>41909</v>
      </c>
      <c r="B30" s="36" t="s">
        <v>184</v>
      </c>
      <c r="C30" s="36" t="s">
        <v>622</v>
      </c>
      <c r="D30" s="36">
        <v>60737</v>
      </c>
      <c r="E30" s="36" t="s">
        <v>238</v>
      </c>
      <c r="F30" s="51">
        <v>1</v>
      </c>
      <c r="G30" s="36">
        <v>4.4615999999999998</v>
      </c>
      <c r="H30" s="36">
        <v>0</v>
      </c>
      <c r="I30" s="36">
        <v>13544.915999999999</v>
      </c>
      <c r="J30" s="36">
        <v>72979</v>
      </c>
      <c r="K30" s="36">
        <v>0</v>
      </c>
      <c r="L30" s="36">
        <v>464</v>
      </c>
      <c r="M30" s="36">
        <v>0</v>
      </c>
      <c r="N30" s="36">
        <v>706</v>
      </c>
      <c r="O30" s="36">
        <v>704</v>
      </c>
      <c r="P30" s="36">
        <v>10227</v>
      </c>
      <c r="Q30" s="36">
        <v>10226</v>
      </c>
      <c r="R30" s="36">
        <v>450</v>
      </c>
      <c r="S30" s="36">
        <v>72821</v>
      </c>
      <c r="T30" s="36">
        <v>96.707999999999998</v>
      </c>
      <c r="U30" s="36">
        <v>99.773700000000005</v>
      </c>
      <c r="V30" s="36">
        <v>3857</v>
      </c>
      <c r="W30" s="36">
        <v>3844</v>
      </c>
      <c r="X30" s="36">
        <v>4679</v>
      </c>
      <c r="Y30" s="36">
        <v>4665</v>
      </c>
      <c r="Z30" s="36">
        <v>503</v>
      </c>
      <c r="AA30" s="36">
        <v>5</v>
      </c>
      <c r="AB30" s="36">
        <v>31</v>
      </c>
      <c r="AC30" s="36">
        <v>31</v>
      </c>
      <c r="AD30" s="36">
        <v>56233</v>
      </c>
      <c r="AE30" s="36">
        <v>64</v>
      </c>
      <c r="AF30" s="36">
        <v>308</v>
      </c>
      <c r="AG30" s="36">
        <v>293</v>
      </c>
      <c r="AH30" s="36">
        <v>0.70779999999999998</v>
      </c>
      <c r="AI30" s="36">
        <v>3.9300000000000002E-2</v>
      </c>
      <c r="AJ30" s="40">
        <f t="shared" ca="1" si="0"/>
        <v>7</v>
      </c>
      <c r="AK30" s="36">
        <v>0</v>
      </c>
      <c r="AL30" s="36">
        <v>0</v>
      </c>
      <c r="AM30" s="36">
        <v>0</v>
      </c>
      <c r="AN30" s="36">
        <v>0</v>
      </c>
      <c r="AO30" s="36">
        <v>1</v>
      </c>
      <c r="AP30" s="36">
        <v>0</v>
      </c>
      <c r="AQ30" s="36">
        <v>0</v>
      </c>
      <c r="AR30" s="36">
        <v>0</v>
      </c>
      <c r="AS30" s="36">
        <v>0</v>
      </c>
      <c r="AT30" s="36">
        <v>0.99403578528827041</v>
      </c>
      <c r="AU30" s="36">
        <v>16</v>
      </c>
      <c r="AV30" s="36">
        <v>159</v>
      </c>
      <c r="AW30" s="36">
        <v>1</v>
      </c>
      <c r="AX30" s="36">
        <v>0</v>
      </c>
      <c r="AY30" s="36">
        <v>0</v>
      </c>
      <c r="AZ30" s="36">
        <v>1</v>
      </c>
      <c r="BA30" s="36">
        <v>5</v>
      </c>
      <c r="BB30" s="36">
        <v>0</v>
      </c>
    </row>
    <row r="31" spans="1:54" hidden="1">
      <c r="A31" s="50">
        <v>41909</v>
      </c>
      <c r="B31" s="36" t="s">
        <v>183</v>
      </c>
      <c r="C31" s="36" t="s">
        <v>393</v>
      </c>
      <c r="D31" s="36">
        <v>19166</v>
      </c>
      <c r="E31" s="36" t="s">
        <v>389</v>
      </c>
      <c r="F31" s="51">
        <v>1</v>
      </c>
      <c r="G31" s="36">
        <v>1.1255999999999999</v>
      </c>
      <c r="H31" s="36">
        <v>0</v>
      </c>
      <c r="I31" s="36">
        <v>28102.195800000001</v>
      </c>
      <c r="J31" s="36">
        <v>45119</v>
      </c>
      <c r="K31" s="36">
        <v>5</v>
      </c>
      <c r="L31" s="36">
        <v>70</v>
      </c>
      <c r="M31" s="36">
        <v>0</v>
      </c>
      <c r="N31" s="36">
        <v>826</v>
      </c>
      <c r="O31" s="36">
        <v>824</v>
      </c>
      <c r="P31" s="36">
        <v>4294</v>
      </c>
      <c r="Q31" s="36">
        <v>4292</v>
      </c>
      <c r="R31" s="36">
        <v>65</v>
      </c>
      <c r="S31" s="36">
        <v>44668</v>
      </c>
      <c r="T31" s="36">
        <v>92.632300000000001</v>
      </c>
      <c r="U31" s="36">
        <v>98.954300000000003</v>
      </c>
      <c r="V31" s="36">
        <v>27848</v>
      </c>
      <c r="W31" s="36">
        <v>27835</v>
      </c>
      <c r="X31" s="36">
        <v>7103</v>
      </c>
      <c r="Y31" s="36">
        <v>7059</v>
      </c>
      <c r="Z31" s="36">
        <v>84</v>
      </c>
      <c r="AA31" s="36">
        <v>1</v>
      </c>
      <c r="AB31" s="36">
        <v>3</v>
      </c>
      <c r="AC31" s="36">
        <v>3</v>
      </c>
      <c r="AD31" s="36">
        <v>32568</v>
      </c>
      <c r="AE31" s="36">
        <v>71</v>
      </c>
      <c r="AF31" s="36">
        <v>76</v>
      </c>
      <c r="AG31" s="36">
        <v>73</v>
      </c>
      <c r="AH31" s="36">
        <v>0.3322</v>
      </c>
      <c r="AI31" s="36">
        <v>6.0299999999999999E-2</v>
      </c>
      <c r="AJ31" s="40">
        <f t="shared" ca="1" si="0"/>
        <v>7</v>
      </c>
      <c r="AK31" s="36">
        <v>1</v>
      </c>
      <c r="AL31" s="36">
        <v>0</v>
      </c>
      <c r="AM31" s="36">
        <v>0</v>
      </c>
      <c r="AN31" s="36">
        <v>0</v>
      </c>
      <c r="AO31" s="36">
        <v>2</v>
      </c>
      <c r="AP31" s="36">
        <v>0</v>
      </c>
      <c r="AQ31" s="36">
        <v>3</v>
      </c>
      <c r="AR31" s="36">
        <v>0</v>
      </c>
      <c r="AS31" s="36">
        <v>0</v>
      </c>
      <c r="AT31" s="36">
        <v>1.1904761904761905</v>
      </c>
      <c r="AU31" s="36">
        <v>7</v>
      </c>
      <c r="AV31" s="36">
        <v>453</v>
      </c>
      <c r="AW31" s="36">
        <v>1</v>
      </c>
      <c r="AX31" s="36">
        <v>0</v>
      </c>
      <c r="AY31" s="36">
        <v>0</v>
      </c>
      <c r="AZ31" s="36">
        <v>0</v>
      </c>
      <c r="BA31" s="36">
        <v>3</v>
      </c>
      <c r="BB31" s="36">
        <v>0</v>
      </c>
    </row>
    <row r="32" spans="1:54" hidden="1">
      <c r="A32" s="50">
        <v>41909</v>
      </c>
      <c r="B32" s="36" t="s">
        <v>183</v>
      </c>
      <c r="C32" s="36" t="s">
        <v>428</v>
      </c>
      <c r="D32" s="36">
        <v>18755</v>
      </c>
      <c r="E32" s="36" t="s">
        <v>429</v>
      </c>
      <c r="F32" s="51">
        <v>1</v>
      </c>
      <c r="G32" s="36">
        <v>0.8448</v>
      </c>
      <c r="H32" s="36">
        <v>0</v>
      </c>
      <c r="I32" s="36">
        <v>16608.63</v>
      </c>
      <c r="J32" s="36">
        <v>32830</v>
      </c>
      <c r="K32" s="36">
        <v>0</v>
      </c>
      <c r="L32" s="36">
        <v>88</v>
      </c>
      <c r="M32" s="36">
        <v>0</v>
      </c>
      <c r="N32" s="36">
        <v>110</v>
      </c>
      <c r="O32" s="36">
        <v>110</v>
      </c>
      <c r="P32" s="36">
        <v>3640</v>
      </c>
      <c r="Q32" s="36">
        <v>3636</v>
      </c>
      <c r="R32" s="36">
        <v>82</v>
      </c>
      <c r="S32" s="36">
        <v>32550</v>
      </c>
      <c r="T32" s="36">
        <v>93.181799999999996</v>
      </c>
      <c r="U32" s="36">
        <v>99.038200000000003</v>
      </c>
      <c r="V32" s="36">
        <v>10270</v>
      </c>
      <c r="W32" s="36">
        <v>10262</v>
      </c>
      <c r="X32" s="36">
        <v>3845</v>
      </c>
      <c r="Y32" s="36">
        <v>3831</v>
      </c>
      <c r="Z32" s="36">
        <v>94</v>
      </c>
      <c r="AA32" s="36">
        <v>1</v>
      </c>
      <c r="AB32" s="36">
        <v>4</v>
      </c>
      <c r="AC32" s="36">
        <v>4</v>
      </c>
      <c r="AD32" s="36">
        <v>21853</v>
      </c>
      <c r="AE32" s="36">
        <v>31</v>
      </c>
      <c r="AF32" s="36">
        <v>158</v>
      </c>
      <c r="AG32" s="36">
        <v>149</v>
      </c>
      <c r="AH32" s="36">
        <v>0.5736</v>
      </c>
      <c r="AI32" s="36">
        <v>8.1699999999999995E-2</v>
      </c>
      <c r="AJ32" s="40">
        <f t="shared" ca="1" si="0"/>
        <v>7</v>
      </c>
      <c r="AK32" s="36">
        <v>1</v>
      </c>
      <c r="AL32" s="36">
        <v>0</v>
      </c>
      <c r="AM32" s="36">
        <v>0</v>
      </c>
      <c r="AN32" s="36">
        <v>0</v>
      </c>
      <c r="AO32" s="36">
        <v>2</v>
      </c>
      <c r="AP32" s="36">
        <v>0</v>
      </c>
      <c r="AQ32" s="36">
        <v>1</v>
      </c>
      <c r="AR32" s="36">
        <v>0</v>
      </c>
      <c r="AS32" s="36">
        <v>0</v>
      </c>
      <c r="AT32" s="36">
        <v>1.0638297872340425</v>
      </c>
      <c r="AU32" s="36">
        <v>6</v>
      </c>
      <c r="AV32" s="36">
        <v>284</v>
      </c>
      <c r="AW32" s="36">
        <v>1</v>
      </c>
      <c r="AX32" s="36">
        <v>0</v>
      </c>
      <c r="AY32" s="36">
        <v>0</v>
      </c>
      <c r="AZ32" s="36">
        <v>0</v>
      </c>
      <c r="BA32" s="36">
        <v>1</v>
      </c>
      <c r="BB32" s="36">
        <v>0</v>
      </c>
    </row>
    <row r="33" spans="1:54" hidden="1">
      <c r="A33" s="50">
        <v>41909</v>
      </c>
      <c r="B33" s="36" t="s">
        <v>185</v>
      </c>
      <c r="C33" s="36" t="s">
        <v>903</v>
      </c>
      <c r="D33" s="36">
        <v>15643</v>
      </c>
      <c r="E33" s="36" t="s">
        <v>239</v>
      </c>
      <c r="F33" s="51">
        <v>1</v>
      </c>
      <c r="G33" s="36">
        <v>1.0584</v>
      </c>
      <c r="H33" s="36">
        <v>0</v>
      </c>
      <c r="I33" s="36">
        <v>1910.1460999999999</v>
      </c>
      <c r="J33" s="36">
        <v>7315</v>
      </c>
      <c r="K33" s="36">
        <v>0</v>
      </c>
      <c r="L33" s="36">
        <v>90</v>
      </c>
      <c r="M33" s="36">
        <v>0</v>
      </c>
      <c r="N33" s="36">
        <v>227</v>
      </c>
      <c r="O33" s="36">
        <v>222</v>
      </c>
      <c r="P33" s="36">
        <v>6741</v>
      </c>
      <c r="Q33" s="36">
        <v>6719</v>
      </c>
      <c r="R33" s="36">
        <v>87</v>
      </c>
      <c r="S33" s="36">
        <v>7249</v>
      </c>
      <c r="T33" s="36">
        <v>94.537400000000005</v>
      </c>
      <c r="U33" s="36">
        <v>98.774299999999997</v>
      </c>
      <c r="V33" s="36">
        <v>14590</v>
      </c>
      <c r="W33" s="36">
        <v>14570</v>
      </c>
      <c r="X33" s="36">
        <v>3476</v>
      </c>
      <c r="Y33" s="36">
        <v>3466</v>
      </c>
      <c r="Z33" s="36">
        <v>96</v>
      </c>
      <c r="AA33" s="36">
        <v>1</v>
      </c>
      <c r="AB33" s="36">
        <v>1</v>
      </c>
      <c r="AC33" s="36">
        <v>1</v>
      </c>
      <c r="AD33" s="36">
        <v>7297</v>
      </c>
      <c r="AE33" s="36">
        <v>10</v>
      </c>
      <c r="AF33" s="36">
        <v>1</v>
      </c>
      <c r="AG33" s="36">
        <v>1</v>
      </c>
      <c r="AH33" s="36">
        <v>0.39660000000000001</v>
      </c>
      <c r="AI33" s="36">
        <v>4.6800000000000001E-2</v>
      </c>
      <c r="AJ33" s="40">
        <f t="shared" ca="1" si="0"/>
        <v>7</v>
      </c>
      <c r="AK33" s="36">
        <v>1</v>
      </c>
      <c r="AL33" s="36">
        <v>0</v>
      </c>
      <c r="AM33" s="36">
        <v>0</v>
      </c>
      <c r="AN33" s="36">
        <v>0</v>
      </c>
      <c r="AO33" s="36">
        <v>2</v>
      </c>
      <c r="AP33" s="36">
        <v>0</v>
      </c>
      <c r="AQ33" s="36">
        <v>1</v>
      </c>
      <c r="AR33" s="36">
        <v>0</v>
      </c>
      <c r="AS33" s="36">
        <v>0</v>
      </c>
      <c r="AT33" s="36">
        <v>1.0416666666666665</v>
      </c>
      <c r="AU33" s="36">
        <v>8</v>
      </c>
      <c r="AV33" s="36">
        <v>88</v>
      </c>
      <c r="AW33" s="36">
        <v>1</v>
      </c>
      <c r="AX33" s="36">
        <v>0</v>
      </c>
      <c r="AY33" s="36">
        <v>0</v>
      </c>
      <c r="AZ33" s="36">
        <v>0</v>
      </c>
      <c r="BA33" s="36">
        <v>2</v>
      </c>
      <c r="BB33" s="36">
        <v>1</v>
      </c>
    </row>
    <row r="34" spans="1:54" hidden="1">
      <c r="A34" s="50">
        <v>41909</v>
      </c>
      <c r="B34" s="36" t="s">
        <v>185</v>
      </c>
      <c r="C34" s="36" t="s">
        <v>17</v>
      </c>
      <c r="D34" s="36">
        <v>11801</v>
      </c>
      <c r="E34" s="36" t="s">
        <v>187</v>
      </c>
      <c r="F34" s="51">
        <v>1</v>
      </c>
      <c r="G34" s="36">
        <v>0.15359999999999999</v>
      </c>
      <c r="H34" s="36">
        <v>0</v>
      </c>
      <c r="I34" s="36">
        <v>3723.4865</v>
      </c>
      <c r="J34" s="36">
        <v>5375</v>
      </c>
      <c r="K34" s="36">
        <v>0</v>
      </c>
      <c r="L34" s="36">
        <v>34</v>
      </c>
      <c r="M34" s="36">
        <v>0</v>
      </c>
      <c r="N34" s="36">
        <v>2565</v>
      </c>
      <c r="O34" s="36">
        <v>2234</v>
      </c>
      <c r="P34" s="36">
        <v>3768</v>
      </c>
      <c r="Q34" s="36">
        <v>2613</v>
      </c>
      <c r="R34" s="36">
        <v>34</v>
      </c>
      <c r="S34" s="36">
        <v>5370</v>
      </c>
      <c r="T34" s="36">
        <v>87.095500000000001</v>
      </c>
      <c r="U34" s="36">
        <v>69.282600000000002</v>
      </c>
      <c r="V34" s="36">
        <v>3048</v>
      </c>
      <c r="W34" s="36">
        <v>3044</v>
      </c>
      <c r="X34" s="36">
        <v>754</v>
      </c>
      <c r="Y34" s="36">
        <v>752</v>
      </c>
      <c r="Z34" s="36">
        <v>36</v>
      </c>
      <c r="AA34" s="36">
        <v>0</v>
      </c>
      <c r="AB34" s="36">
        <v>7</v>
      </c>
      <c r="AC34" s="36">
        <v>7</v>
      </c>
      <c r="AD34" s="36">
        <v>5511</v>
      </c>
      <c r="AE34" s="36">
        <v>46</v>
      </c>
      <c r="AF34" s="36">
        <v>186</v>
      </c>
      <c r="AG34" s="36">
        <v>185</v>
      </c>
      <c r="AH34" s="36">
        <v>0.44069999999999998</v>
      </c>
      <c r="AI34" s="36">
        <v>0.1169</v>
      </c>
      <c r="AJ34" s="40">
        <f t="shared" ca="1" si="0"/>
        <v>7</v>
      </c>
      <c r="AK34" s="36">
        <v>1</v>
      </c>
      <c r="AL34" s="36">
        <v>1</v>
      </c>
      <c r="AM34" s="36">
        <v>0</v>
      </c>
      <c r="AN34" s="36">
        <v>0</v>
      </c>
      <c r="AO34" s="36">
        <v>4</v>
      </c>
      <c r="AP34" s="36">
        <v>0</v>
      </c>
      <c r="AQ34" s="36">
        <v>7</v>
      </c>
      <c r="AR34" s="36">
        <v>7</v>
      </c>
      <c r="AS34" s="36">
        <v>0</v>
      </c>
      <c r="AT34" s="36">
        <v>0</v>
      </c>
      <c r="AU34" s="36">
        <v>331</v>
      </c>
      <c r="AV34" s="36">
        <v>1160</v>
      </c>
      <c r="AW34" s="36">
        <v>1</v>
      </c>
      <c r="AX34" s="36">
        <v>1</v>
      </c>
      <c r="AY34" s="36">
        <v>0</v>
      </c>
      <c r="AZ34" s="36">
        <v>0</v>
      </c>
      <c r="BA34" s="36">
        <v>7</v>
      </c>
      <c r="BB34" s="36">
        <v>7</v>
      </c>
    </row>
    <row r="35" spans="1:54" hidden="1">
      <c r="A35" s="50">
        <v>41909</v>
      </c>
      <c r="B35" s="36" t="s">
        <v>184</v>
      </c>
      <c r="C35" s="36" t="s">
        <v>628</v>
      </c>
      <c r="D35" s="36">
        <v>61025</v>
      </c>
      <c r="E35" s="36" t="s">
        <v>629</v>
      </c>
      <c r="F35" s="51">
        <v>1</v>
      </c>
      <c r="G35" s="36">
        <v>9.6</v>
      </c>
      <c r="H35" s="36">
        <v>0</v>
      </c>
      <c r="I35" s="36">
        <v>5398.9434000000001</v>
      </c>
      <c r="J35" s="36">
        <v>41224</v>
      </c>
      <c r="K35" s="36">
        <v>0</v>
      </c>
      <c r="L35" s="36">
        <v>1370</v>
      </c>
      <c r="M35" s="36">
        <v>0</v>
      </c>
      <c r="N35" s="36">
        <v>2826</v>
      </c>
      <c r="O35" s="36">
        <v>2813</v>
      </c>
      <c r="P35" s="36">
        <v>28540</v>
      </c>
      <c r="Q35" s="36">
        <v>28523</v>
      </c>
      <c r="R35" s="36">
        <v>1367</v>
      </c>
      <c r="S35" s="36">
        <v>40292</v>
      </c>
      <c r="T35" s="36">
        <v>99.322000000000003</v>
      </c>
      <c r="U35" s="36">
        <v>97.680999999999997</v>
      </c>
      <c r="V35" s="36">
        <v>0</v>
      </c>
      <c r="W35" s="36">
        <v>0</v>
      </c>
      <c r="X35" s="36">
        <v>2030</v>
      </c>
      <c r="Y35" s="36">
        <v>2025</v>
      </c>
      <c r="Z35" s="36">
        <v>1253</v>
      </c>
      <c r="AA35" s="36">
        <v>6</v>
      </c>
      <c r="AB35" s="36">
        <v>81</v>
      </c>
      <c r="AC35" s="36">
        <v>81</v>
      </c>
      <c r="AD35" s="36">
        <v>38048</v>
      </c>
      <c r="AE35" s="36">
        <v>36</v>
      </c>
      <c r="AF35" s="36">
        <v>859</v>
      </c>
      <c r="AG35" s="36">
        <v>709</v>
      </c>
      <c r="AH35" s="36">
        <v>1.3993</v>
      </c>
      <c r="AI35" s="36">
        <v>5.2999999999999999E-2</v>
      </c>
      <c r="AJ35" s="40">
        <f t="shared" ca="1" si="0"/>
        <v>7</v>
      </c>
      <c r="AK35" s="36">
        <v>0</v>
      </c>
      <c r="AL35" s="36">
        <v>0</v>
      </c>
      <c r="AM35" s="36">
        <v>0</v>
      </c>
      <c r="AN35" s="36">
        <v>0</v>
      </c>
      <c r="AO35" s="36">
        <v>1</v>
      </c>
      <c r="AP35" s="36">
        <v>0</v>
      </c>
      <c r="AQ35" s="36">
        <v>0</v>
      </c>
      <c r="AR35" s="36">
        <v>0</v>
      </c>
      <c r="AS35" s="36">
        <v>0</v>
      </c>
      <c r="AT35" s="36">
        <v>0.4788507581803671</v>
      </c>
      <c r="AU35" s="36">
        <v>16</v>
      </c>
      <c r="AV35" s="36">
        <v>949</v>
      </c>
      <c r="AW35" s="36">
        <v>0</v>
      </c>
      <c r="AX35" s="36">
        <v>1</v>
      </c>
      <c r="AY35" s="36">
        <v>0</v>
      </c>
      <c r="AZ35" s="36">
        <v>0</v>
      </c>
      <c r="BA35" s="36">
        <v>0</v>
      </c>
      <c r="BB35" s="36">
        <v>6</v>
      </c>
    </row>
    <row r="36" spans="1:54" hidden="1">
      <c r="A36" s="50">
        <v>41909</v>
      </c>
      <c r="B36" s="36" t="s">
        <v>183</v>
      </c>
      <c r="C36" s="36" t="s">
        <v>978</v>
      </c>
      <c r="D36" s="36">
        <v>19414</v>
      </c>
      <c r="E36" s="36" t="s">
        <v>933</v>
      </c>
      <c r="F36" s="51">
        <v>1</v>
      </c>
      <c r="G36" s="36">
        <v>0.99119999999999997</v>
      </c>
      <c r="H36" s="36">
        <v>2.8799999999999999E-2</v>
      </c>
      <c r="I36" s="36">
        <v>13193.2618</v>
      </c>
      <c r="J36" s="36">
        <v>47452</v>
      </c>
      <c r="K36" s="36">
        <v>0</v>
      </c>
      <c r="L36" s="36">
        <v>144</v>
      </c>
      <c r="M36" s="36">
        <v>0</v>
      </c>
      <c r="N36" s="36">
        <v>149</v>
      </c>
      <c r="O36" s="36">
        <v>149</v>
      </c>
      <c r="P36" s="36">
        <v>4549</v>
      </c>
      <c r="Q36" s="36">
        <v>4547</v>
      </c>
      <c r="R36" s="36">
        <v>137</v>
      </c>
      <c r="S36" s="36">
        <v>47398</v>
      </c>
      <c r="T36" s="36">
        <v>95.138900000000007</v>
      </c>
      <c r="U36" s="36">
        <v>99.842299999999994</v>
      </c>
      <c r="V36" s="36">
        <v>0</v>
      </c>
      <c r="W36" s="36">
        <v>0</v>
      </c>
      <c r="X36" s="36">
        <v>173</v>
      </c>
      <c r="Y36" s="36">
        <v>172</v>
      </c>
      <c r="Z36" s="36">
        <v>121</v>
      </c>
      <c r="AA36" s="36">
        <v>1</v>
      </c>
      <c r="AB36" s="36">
        <v>20</v>
      </c>
      <c r="AC36" s="36">
        <v>20</v>
      </c>
      <c r="AD36" s="36">
        <v>33852</v>
      </c>
      <c r="AE36" s="36">
        <v>61</v>
      </c>
      <c r="AF36" s="36">
        <v>475</v>
      </c>
      <c r="AG36" s="36">
        <v>457</v>
      </c>
      <c r="AH36" s="36">
        <v>1.0669999999999999</v>
      </c>
      <c r="AI36" s="36">
        <v>4.58E-2</v>
      </c>
      <c r="AJ36" s="40">
        <f t="shared" ca="1" si="0"/>
        <v>7</v>
      </c>
      <c r="AK36" s="36">
        <v>0</v>
      </c>
      <c r="AL36" s="36">
        <v>0</v>
      </c>
      <c r="AM36" s="36">
        <v>0</v>
      </c>
      <c r="AN36" s="36">
        <v>0</v>
      </c>
      <c r="AO36" s="36">
        <v>1</v>
      </c>
      <c r="AP36" s="36">
        <v>0</v>
      </c>
      <c r="AQ36" s="36">
        <v>1</v>
      </c>
      <c r="AR36" s="36">
        <v>0</v>
      </c>
      <c r="AS36" s="36">
        <v>0</v>
      </c>
      <c r="AT36" s="36">
        <v>0.82644628099173556</v>
      </c>
      <c r="AU36" s="36">
        <v>7</v>
      </c>
      <c r="AV36" s="36">
        <v>56</v>
      </c>
      <c r="AW36" s="36">
        <v>1</v>
      </c>
      <c r="AX36" s="36">
        <v>0</v>
      </c>
      <c r="AY36" s="36">
        <v>0</v>
      </c>
      <c r="AZ36" s="36">
        <v>0</v>
      </c>
      <c r="BA36" s="36">
        <v>4</v>
      </c>
      <c r="BB36" s="36">
        <v>0</v>
      </c>
    </row>
    <row r="37" spans="1:54" hidden="1">
      <c r="A37" s="50">
        <v>41909</v>
      </c>
      <c r="B37" s="36" t="s">
        <v>183</v>
      </c>
      <c r="C37" s="36" t="s">
        <v>701</v>
      </c>
      <c r="D37" s="36">
        <v>23836</v>
      </c>
      <c r="E37" s="36" t="s">
        <v>594</v>
      </c>
      <c r="F37" s="51">
        <v>1</v>
      </c>
      <c r="G37" s="36">
        <v>2.1335999999999999</v>
      </c>
      <c r="H37" s="36">
        <v>0</v>
      </c>
      <c r="I37" s="36">
        <v>8920.1913999999997</v>
      </c>
      <c r="J37" s="36">
        <v>36224</v>
      </c>
      <c r="K37" s="36">
        <v>0</v>
      </c>
      <c r="L37" s="36">
        <v>220</v>
      </c>
      <c r="M37" s="36">
        <v>0</v>
      </c>
      <c r="N37" s="36">
        <v>208</v>
      </c>
      <c r="O37" s="36">
        <v>208</v>
      </c>
      <c r="P37" s="36">
        <v>5204</v>
      </c>
      <c r="Q37" s="36">
        <v>5202</v>
      </c>
      <c r="R37" s="36">
        <v>213</v>
      </c>
      <c r="S37" s="36">
        <v>36034</v>
      </c>
      <c r="T37" s="36">
        <v>96.818200000000004</v>
      </c>
      <c r="U37" s="36">
        <v>99.437299999999993</v>
      </c>
      <c r="V37" s="36">
        <v>6574</v>
      </c>
      <c r="W37" s="36">
        <v>6574</v>
      </c>
      <c r="X37" s="36">
        <v>1396</v>
      </c>
      <c r="Y37" s="36">
        <v>1393</v>
      </c>
      <c r="Z37" s="36">
        <v>245</v>
      </c>
      <c r="AA37" s="36">
        <v>0</v>
      </c>
      <c r="AB37" s="36">
        <v>5</v>
      </c>
      <c r="AC37" s="36">
        <v>5</v>
      </c>
      <c r="AD37" s="36">
        <v>27821</v>
      </c>
      <c r="AE37" s="36">
        <v>41</v>
      </c>
      <c r="AF37" s="36">
        <v>34</v>
      </c>
      <c r="AG37" s="36">
        <v>33</v>
      </c>
      <c r="AH37" s="36">
        <v>1.0319</v>
      </c>
      <c r="AI37" s="36">
        <v>3.7100000000000001E-2</v>
      </c>
      <c r="AJ37" s="40">
        <f t="shared" ca="1" si="0"/>
        <v>7</v>
      </c>
      <c r="AK37" s="36">
        <v>0</v>
      </c>
      <c r="AL37" s="36">
        <v>0</v>
      </c>
      <c r="AM37" s="36">
        <v>0</v>
      </c>
      <c r="AN37" s="36">
        <v>0</v>
      </c>
      <c r="AO37" s="36">
        <v>1</v>
      </c>
      <c r="AP37" s="36">
        <v>0</v>
      </c>
      <c r="AQ37" s="36">
        <v>0</v>
      </c>
      <c r="AR37" s="36">
        <v>0</v>
      </c>
      <c r="AS37" s="36">
        <v>0</v>
      </c>
      <c r="AT37" s="36">
        <v>0</v>
      </c>
      <c r="AU37" s="36">
        <v>7</v>
      </c>
      <c r="AV37" s="36">
        <v>192</v>
      </c>
      <c r="AW37" s="36">
        <v>1</v>
      </c>
      <c r="AX37" s="36">
        <v>0</v>
      </c>
      <c r="AY37" s="36">
        <v>0</v>
      </c>
      <c r="AZ37" s="36">
        <v>0</v>
      </c>
      <c r="BA37" s="36">
        <v>4</v>
      </c>
      <c r="BB37" s="36">
        <v>0</v>
      </c>
    </row>
    <row r="38" spans="1:54" hidden="1">
      <c r="A38" s="50">
        <v>41909</v>
      </c>
      <c r="B38" s="36" t="s">
        <v>183</v>
      </c>
      <c r="C38" s="36" t="s">
        <v>940</v>
      </c>
      <c r="D38" s="36">
        <v>19105</v>
      </c>
      <c r="E38" s="36" t="s">
        <v>618</v>
      </c>
      <c r="F38" s="51">
        <v>1</v>
      </c>
      <c r="G38" s="36">
        <v>0.3</v>
      </c>
      <c r="H38" s="36">
        <v>0</v>
      </c>
      <c r="I38" s="36">
        <v>5354.3158000000003</v>
      </c>
      <c r="J38" s="36">
        <v>16839</v>
      </c>
      <c r="K38" s="36">
        <v>0</v>
      </c>
      <c r="L38" s="36">
        <v>51</v>
      </c>
      <c r="M38" s="36">
        <v>0</v>
      </c>
      <c r="N38" s="36">
        <v>193</v>
      </c>
      <c r="O38" s="36">
        <v>190</v>
      </c>
      <c r="P38" s="36">
        <v>11443</v>
      </c>
      <c r="Q38" s="36">
        <v>11184</v>
      </c>
      <c r="R38" s="36">
        <v>50</v>
      </c>
      <c r="S38" s="36">
        <v>16779</v>
      </c>
      <c r="T38" s="36">
        <v>96.515299999999996</v>
      </c>
      <c r="U38" s="36">
        <v>97.388400000000004</v>
      </c>
      <c r="V38" s="36">
        <v>0</v>
      </c>
      <c r="W38" s="36">
        <v>0</v>
      </c>
      <c r="X38" s="36">
        <v>157</v>
      </c>
      <c r="Y38" s="36">
        <v>153</v>
      </c>
      <c r="Z38" s="36">
        <v>49</v>
      </c>
      <c r="AA38" s="36">
        <v>0</v>
      </c>
      <c r="AB38" s="36">
        <v>6</v>
      </c>
      <c r="AC38" s="36">
        <v>6</v>
      </c>
      <c r="AD38" s="36">
        <v>16612</v>
      </c>
      <c r="AE38" s="36">
        <v>21</v>
      </c>
      <c r="AF38" s="36">
        <v>310</v>
      </c>
      <c r="AG38" s="36">
        <v>306</v>
      </c>
      <c r="AH38" s="36">
        <v>0.85629999999999995</v>
      </c>
      <c r="AI38" s="36">
        <v>3.3700000000000001E-2</v>
      </c>
      <c r="AJ38" s="40">
        <f t="shared" ca="1" si="0"/>
        <v>7</v>
      </c>
      <c r="AK38" s="36">
        <v>0</v>
      </c>
      <c r="AL38" s="36">
        <v>0</v>
      </c>
      <c r="AM38" s="36">
        <v>0</v>
      </c>
      <c r="AN38" s="36">
        <v>0</v>
      </c>
      <c r="AO38" s="36">
        <v>1</v>
      </c>
      <c r="AP38" s="36">
        <v>0</v>
      </c>
      <c r="AQ38" s="36">
        <v>1</v>
      </c>
      <c r="AR38" s="36">
        <v>0</v>
      </c>
      <c r="AS38" s="36">
        <v>0</v>
      </c>
      <c r="AT38" s="36">
        <v>0</v>
      </c>
      <c r="AU38" s="36">
        <v>4</v>
      </c>
      <c r="AV38" s="36">
        <v>319</v>
      </c>
      <c r="AW38" s="36">
        <v>0</v>
      </c>
      <c r="AX38" s="36">
        <v>1</v>
      </c>
      <c r="AY38" s="36">
        <v>0</v>
      </c>
      <c r="AZ38" s="36">
        <v>0</v>
      </c>
      <c r="BA38" s="36">
        <v>3</v>
      </c>
      <c r="BB38" s="36">
        <v>7</v>
      </c>
    </row>
    <row r="39" spans="1:54" hidden="1">
      <c r="A39" s="50">
        <v>41909</v>
      </c>
      <c r="B39" s="36" t="s">
        <v>184</v>
      </c>
      <c r="C39" s="36" t="s">
        <v>977</v>
      </c>
      <c r="D39" s="36">
        <v>61655</v>
      </c>
      <c r="E39" s="36" t="s">
        <v>653</v>
      </c>
      <c r="F39" s="51">
        <v>1</v>
      </c>
      <c r="G39" s="36">
        <v>6.0671999999999997</v>
      </c>
      <c r="H39" s="36">
        <v>0</v>
      </c>
      <c r="I39" s="36">
        <v>4504.2084999999997</v>
      </c>
      <c r="J39" s="36">
        <v>9737</v>
      </c>
      <c r="K39" s="36">
        <v>0</v>
      </c>
      <c r="L39" s="36">
        <v>647</v>
      </c>
      <c r="M39" s="36">
        <v>0</v>
      </c>
      <c r="N39" s="36">
        <v>1894</v>
      </c>
      <c r="O39" s="36">
        <v>1892</v>
      </c>
      <c r="P39" s="36">
        <v>5544</v>
      </c>
      <c r="Q39" s="36">
        <v>5542</v>
      </c>
      <c r="R39" s="36">
        <v>634</v>
      </c>
      <c r="S39" s="36">
        <v>9632</v>
      </c>
      <c r="T39" s="36">
        <v>97.887299999999996</v>
      </c>
      <c r="U39" s="36">
        <v>98.885999999999996</v>
      </c>
      <c r="V39" s="36">
        <v>16408</v>
      </c>
      <c r="W39" s="36">
        <v>16402</v>
      </c>
      <c r="X39" s="36">
        <v>3196</v>
      </c>
      <c r="Y39" s="36">
        <v>3195</v>
      </c>
      <c r="Z39" s="36">
        <v>642</v>
      </c>
      <c r="AA39" s="36">
        <v>3</v>
      </c>
      <c r="AB39" s="36">
        <v>3</v>
      </c>
      <c r="AC39" s="36">
        <v>3</v>
      </c>
      <c r="AD39" s="36">
        <v>9754</v>
      </c>
      <c r="AE39" s="36">
        <v>18</v>
      </c>
      <c r="AF39" s="36">
        <v>3</v>
      </c>
      <c r="AG39" s="36">
        <v>3</v>
      </c>
      <c r="AH39" s="36">
        <v>0.76339999999999997</v>
      </c>
      <c r="AI39" s="36">
        <v>0.12</v>
      </c>
      <c r="AJ39" s="40">
        <f t="shared" ca="1" si="0"/>
        <v>7</v>
      </c>
      <c r="AK39" s="36">
        <v>0</v>
      </c>
      <c r="AL39" s="36">
        <v>0</v>
      </c>
      <c r="AM39" s="36">
        <v>0</v>
      </c>
      <c r="AN39" s="36">
        <v>0</v>
      </c>
      <c r="AO39" s="36">
        <v>1</v>
      </c>
      <c r="AP39" s="36">
        <v>0</v>
      </c>
      <c r="AQ39" s="36">
        <v>0</v>
      </c>
      <c r="AR39" s="36">
        <v>0</v>
      </c>
      <c r="AS39" s="36">
        <v>0</v>
      </c>
      <c r="AT39" s="36">
        <v>0.46728971962616817</v>
      </c>
      <c r="AU39" s="36">
        <v>15</v>
      </c>
      <c r="AV39" s="36">
        <v>107</v>
      </c>
      <c r="AW39" s="36">
        <v>1</v>
      </c>
      <c r="AX39" s="36">
        <v>0</v>
      </c>
      <c r="AY39" s="36">
        <v>0</v>
      </c>
      <c r="AZ39" s="36">
        <v>0</v>
      </c>
      <c r="BA39" s="36">
        <v>2</v>
      </c>
      <c r="BB39" s="36">
        <v>0</v>
      </c>
    </row>
    <row r="40" spans="1:54" hidden="1">
      <c r="A40" s="50">
        <v>41909</v>
      </c>
      <c r="B40" s="36" t="s">
        <v>183</v>
      </c>
      <c r="C40" s="36" t="s">
        <v>1072</v>
      </c>
      <c r="D40" s="36">
        <v>19335</v>
      </c>
      <c r="E40" s="36" t="s">
        <v>832</v>
      </c>
      <c r="F40" s="51">
        <v>1</v>
      </c>
      <c r="G40" s="36">
        <v>0.6744</v>
      </c>
      <c r="H40" s="36">
        <v>0</v>
      </c>
      <c r="I40" s="36">
        <v>14920.5103</v>
      </c>
      <c r="J40" s="36">
        <v>30820</v>
      </c>
      <c r="K40" s="36">
        <v>0</v>
      </c>
      <c r="L40" s="36">
        <v>196</v>
      </c>
      <c r="M40" s="36">
        <v>0</v>
      </c>
      <c r="N40" s="36">
        <v>694</v>
      </c>
      <c r="O40" s="36">
        <v>694</v>
      </c>
      <c r="P40" s="36">
        <v>15420</v>
      </c>
      <c r="Q40" s="36">
        <v>15116</v>
      </c>
      <c r="R40" s="36">
        <v>196</v>
      </c>
      <c r="S40" s="36">
        <v>30793</v>
      </c>
      <c r="T40" s="36">
        <v>100</v>
      </c>
      <c r="U40" s="36">
        <v>97.942700000000002</v>
      </c>
      <c r="V40" s="36">
        <v>0</v>
      </c>
      <c r="W40" s="36">
        <v>0</v>
      </c>
      <c r="X40" s="36">
        <v>58</v>
      </c>
      <c r="Y40" s="36">
        <v>57</v>
      </c>
      <c r="Z40" s="36">
        <v>188</v>
      </c>
      <c r="AA40" s="36">
        <v>0</v>
      </c>
      <c r="AB40" s="36">
        <v>9</v>
      </c>
      <c r="AC40" s="36">
        <v>9</v>
      </c>
      <c r="AD40" s="36">
        <v>30672</v>
      </c>
      <c r="AE40" s="36">
        <v>23</v>
      </c>
      <c r="AF40" s="36">
        <v>93</v>
      </c>
      <c r="AG40" s="36">
        <v>91</v>
      </c>
      <c r="AH40" s="36">
        <v>0.48220000000000002</v>
      </c>
      <c r="AI40" s="36">
        <v>0.18160000000000001</v>
      </c>
      <c r="AJ40" s="40">
        <f t="shared" ca="1" si="0"/>
        <v>7</v>
      </c>
      <c r="AK40" s="36">
        <v>0</v>
      </c>
      <c r="AL40" s="36">
        <v>0</v>
      </c>
      <c r="AM40" s="36">
        <v>0</v>
      </c>
      <c r="AN40" s="36">
        <v>0</v>
      </c>
      <c r="AO40" s="36">
        <v>1</v>
      </c>
      <c r="AP40" s="36">
        <v>0</v>
      </c>
      <c r="AQ40" s="36">
        <v>0</v>
      </c>
      <c r="AR40" s="36">
        <v>0</v>
      </c>
      <c r="AS40" s="36">
        <v>0</v>
      </c>
      <c r="AT40" s="36">
        <v>0</v>
      </c>
      <c r="AU40" s="36">
        <v>0</v>
      </c>
      <c r="AV40" s="36">
        <v>331</v>
      </c>
      <c r="AW40" s="36">
        <v>0</v>
      </c>
      <c r="AX40" s="36">
        <v>1</v>
      </c>
      <c r="AY40" s="36">
        <v>0</v>
      </c>
      <c r="AZ40" s="36">
        <v>0</v>
      </c>
      <c r="BA40" s="36">
        <v>0</v>
      </c>
      <c r="BB40" s="36">
        <v>1</v>
      </c>
    </row>
    <row r="41" spans="1:54" hidden="1">
      <c r="A41" s="50">
        <v>41909</v>
      </c>
      <c r="B41" s="36" t="s">
        <v>183</v>
      </c>
      <c r="C41" s="36" t="s">
        <v>624</v>
      </c>
      <c r="D41" s="36">
        <v>19165</v>
      </c>
      <c r="E41" s="36" t="s">
        <v>389</v>
      </c>
      <c r="F41" s="51">
        <v>1</v>
      </c>
      <c r="G41" s="36">
        <v>1.5167999999999999</v>
      </c>
      <c r="H41" s="36">
        <v>0</v>
      </c>
      <c r="I41" s="36">
        <v>14779.644200000001</v>
      </c>
      <c r="J41" s="36">
        <v>32267</v>
      </c>
      <c r="K41" s="36">
        <v>0</v>
      </c>
      <c r="L41" s="36">
        <v>101</v>
      </c>
      <c r="M41" s="36">
        <v>0</v>
      </c>
      <c r="N41" s="36">
        <v>208</v>
      </c>
      <c r="O41" s="36">
        <v>208</v>
      </c>
      <c r="P41" s="36">
        <v>2280</v>
      </c>
      <c r="Q41" s="36">
        <v>2279</v>
      </c>
      <c r="R41" s="36">
        <v>91</v>
      </c>
      <c r="S41" s="36">
        <v>31842</v>
      </c>
      <c r="T41" s="36">
        <v>90.099000000000004</v>
      </c>
      <c r="U41" s="36">
        <v>98.639600000000002</v>
      </c>
      <c r="V41" s="36">
        <v>6027</v>
      </c>
      <c r="W41" s="36">
        <v>6024</v>
      </c>
      <c r="X41" s="36">
        <v>3171</v>
      </c>
      <c r="Y41" s="36">
        <v>3165</v>
      </c>
      <c r="Z41" s="36">
        <v>98</v>
      </c>
      <c r="AA41" s="36">
        <v>0</v>
      </c>
      <c r="AB41" s="36">
        <v>2</v>
      </c>
      <c r="AC41" s="36">
        <v>2</v>
      </c>
      <c r="AD41" s="36">
        <v>23980</v>
      </c>
      <c r="AE41" s="36">
        <v>40</v>
      </c>
      <c r="AF41" s="36">
        <v>28</v>
      </c>
      <c r="AG41" s="36">
        <v>27</v>
      </c>
      <c r="AH41" s="36">
        <v>0.34770000000000001</v>
      </c>
      <c r="AI41" s="36">
        <v>0.1086</v>
      </c>
      <c r="AJ41" s="40">
        <f t="shared" ca="1" si="0"/>
        <v>7</v>
      </c>
      <c r="AK41" s="36">
        <v>1</v>
      </c>
      <c r="AL41" s="36">
        <v>0</v>
      </c>
      <c r="AM41" s="36">
        <v>0</v>
      </c>
      <c r="AN41" s="36">
        <v>0</v>
      </c>
      <c r="AO41" s="36">
        <v>2</v>
      </c>
      <c r="AP41" s="36">
        <v>1</v>
      </c>
      <c r="AQ41" s="36">
        <v>4</v>
      </c>
      <c r="AR41" s="36">
        <v>0</v>
      </c>
      <c r="AS41" s="36">
        <v>0</v>
      </c>
      <c r="AT41" s="36">
        <v>0</v>
      </c>
      <c r="AU41" s="36">
        <v>10</v>
      </c>
      <c r="AV41" s="36">
        <v>426</v>
      </c>
      <c r="AW41" s="36">
        <v>1</v>
      </c>
      <c r="AX41" s="36">
        <v>0</v>
      </c>
      <c r="AY41" s="36">
        <v>0</v>
      </c>
      <c r="AZ41" s="36">
        <v>1</v>
      </c>
      <c r="BA41" s="36">
        <v>4</v>
      </c>
      <c r="BB41" s="36">
        <v>0</v>
      </c>
    </row>
    <row r="42" spans="1:54" hidden="1">
      <c r="A42" s="50">
        <v>41909</v>
      </c>
      <c r="B42" s="36" t="s">
        <v>183</v>
      </c>
      <c r="C42" s="36" t="s">
        <v>704</v>
      </c>
      <c r="D42" s="36">
        <v>24204</v>
      </c>
      <c r="E42" s="36" t="s">
        <v>705</v>
      </c>
      <c r="F42" s="51">
        <v>1</v>
      </c>
      <c r="G42" s="36">
        <v>1.4328000000000001</v>
      </c>
      <c r="H42" s="36">
        <v>0</v>
      </c>
      <c r="I42" s="36">
        <v>17824.6211</v>
      </c>
      <c r="J42" s="36">
        <v>34727</v>
      </c>
      <c r="K42" s="36">
        <v>0</v>
      </c>
      <c r="L42" s="36">
        <v>107</v>
      </c>
      <c r="M42" s="36">
        <v>0</v>
      </c>
      <c r="N42" s="36">
        <v>166</v>
      </c>
      <c r="O42" s="36">
        <v>166</v>
      </c>
      <c r="P42" s="36">
        <v>5110</v>
      </c>
      <c r="Q42" s="36">
        <v>5099</v>
      </c>
      <c r="R42" s="36">
        <v>101</v>
      </c>
      <c r="S42" s="36">
        <v>34650</v>
      </c>
      <c r="T42" s="36">
        <v>94.392499999999998</v>
      </c>
      <c r="U42" s="36">
        <v>99.563500000000005</v>
      </c>
      <c r="V42" s="36">
        <v>221</v>
      </c>
      <c r="W42" s="36">
        <v>221</v>
      </c>
      <c r="X42" s="36">
        <v>308</v>
      </c>
      <c r="Y42" s="36">
        <v>302</v>
      </c>
      <c r="Z42" s="36">
        <v>183</v>
      </c>
      <c r="AA42" s="36">
        <v>3</v>
      </c>
      <c r="AB42" s="36">
        <v>9</v>
      </c>
      <c r="AC42" s="36">
        <v>9</v>
      </c>
      <c r="AD42" s="36">
        <v>25982</v>
      </c>
      <c r="AE42" s="36">
        <v>46</v>
      </c>
      <c r="AF42" s="36">
        <v>137</v>
      </c>
      <c r="AG42" s="36">
        <v>135</v>
      </c>
      <c r="AH42" s="36">
        <v>0.71340000000000003</v>
      </c>
      <c r="AI42" s="36">
        <v>7.1900000000000006E-2</v>
      </c>
      <c r="AJ42" s="40">
        <f t="shared" ca="1" si="0"/>
        <v>7</v>
      </c>
      <c r="AK42" s="36">
        <v>1</v>
      </c>
      <c r="AL42" s="36">
        <v>0</v>
      </c>
      <c r="AM42" s="36">
        <v>0</v>
      </c>
      <c r="AN42" s="36">
        <v>0</v>
      </c>
      <c r="AO42" s="36">
        <v>2</v>
      </c>
      <c r="AP42" s="36">
        <v>0</v>
      </c>
      <c r="AQ42" s="36">
        <v>1</v>
      </c>
      <c r="AR42" s="36">
        <v>0</v>
      </c>
      <c r="AS42" s="36">
        <v>0</v>
      </c>
      <c r="AT42" s="36">
        <v>1.639344262295082</v>
      </c>
      <c r="AU42" s="36">
        <v>6</v>
      </c>
      <c r="AV42" s="36">
        <v>88</v>
      </c>
      <c r="AW42" s="36">
        <v>1</v>
      </c>
      <c r="AX42" s="36">
        <v>0</v>
      </c>
      <c r="AY42" s="36">
        <v>0</v>
      </c>
      <c r="AZ42" s="36">
        <v>1</v>
      </c>
      <c r="BA42" s="36">
        <v>3</v>
      </c>
      <c r="BB42" s="36">
        <v>0</v>
      </c>
    </row>
    <row r="43" spans="1:54" hidden="1">
      <c r="A43" s="50">
        <v>41909</v>
      </c>
      <c r="B43" s="36" t="s">
        <v>183</v>
      </c>
      <c r="C43" s="36" t="s">
        <v>625</v>
      </c>
      <c r="D43" s="36">
        <v>24536</v>
      </c>
      <c r="E43" s="36" t="s">
        <v>626</v>
      </c>
      <c r="F43" s="51">
        <v>1</v>
      </c>
      <c r="G43" s="36">
        <v>4.6656000000000004</v>
      </c>
      <c r="H43" s="36">
        <v>0</v>
      </c>
      <c r="I43" s="36">
        <v>14025.285599999999</v>
      </c>
      <c r="J43" s="36">
        <v>58454</v>
      </c>
      <c r="K43" s="36">
        <v>0</v>
      </c>
      <c r="L43" s="36">
        <v>450</v>
      </c>
      <c r="M43" s="36">
        <v>0</v>
      </c>
      <c r="N43" s="36">
        <v>1039</v>
      </c>
      <c r="O43" s="36">
        <v>1036</v>
      </c>
      <c r="P43" s="36">
        <v>7504</v>
      </c>
      <c r="Q43" s="36">
        <v>7498</v>
      </c>
      <c r="R43" s="36">
        <v>437</v>
      </c>
      <c r="S43" s="36">
        <v>58126</v>
      </c>
      <c r="T43" s="36">
        <v>96.830699999999993</v>
      </c>
      <c r="U43" s="36">
        <v>99.359399999999994</v>
      </c>
      <c r="V43" s="36">
        <v>0</v>
      </c>
      <c r="W43" s="36">
        <v>0</v>
      </c>
      <c r="X43" s="36">
        <v>159</v>
      </c>
      <c r="Y43" s="36">
        <v>149</v>
      </c>
      <c r="Z43" s="36">
        <v>426</v>
      </c>
      <c r="AA43" s="36">
        <v>1</v>
      </c>
      <c r="AB43" s="36">
        <v>0</v>
      </c>
      <c r="AC43" s="36">
        <v>0</v>
      </c>
      <c r="AD43" s="36">
        <v>40445</v>
      </c>
      <c r="AE43" s="36">
        <v>69</v>
      </c>
      <c r="AF43" s="36">
        <v>268</v>
      </c>
      <c r="AG43" s="36">
        <v>251</v>
      </c>
      <c r="AH43" s="36">
        <v>1.2012</v>
      </c>
      <c r="AI43" s="36">
        <v>7.5399999999999995E-2</v>
      </c>
      <c r="AJ43" s="40">
        <f t="shared" ca="1" si="0"/>
        <v>7</v>
      </c>
      <c r="AK43" s="36">
        <v>0</v>
      </c>
      <c r="AL43" s="36">
        <v>0</v>
      </c>
      <c r="AM43" s="36">
        <v>0</v>
      </c>
      <c r="AN43" s="36">
        <v>0</v>
      </c>
      <c r="AO43" s="36">
        <v>1</v>
      </c>
      <c r="AP43" s="36">
        <v>0</v>
      </c>
      <c r="AQ43" s="36">
        <v>0</v>
      </c>
      <c r="AR43" s="36">
        <v>0</v>
      </c>
      <c r="AS43" s="36">
        <v>0</v>
      </c>
      <c r="AT43" s="36">
        <v>0.23474178403755869</v>
      </c>
      <c r="AU43" s="36">
        <v>16</v>
      </c>
      <c r="AV43" s="36">
        <v>334</v>
      </c>
      <c r="AW43" s="36">
        <v>1</v>
      </c>
      <c r="AX43" s="36">
        <v>0</v>
      </c>
      <c r="AY43" s="36">
        <v>0</v>
      </c>
      <c r="AZ43" s="36">
        <v>0</v>
      </c>
      <c r="BA43" s="36">
        <v>6</v>
      </c>
      <c r="BB43" s="36">
        <v>0</v>
      </c>
    </row>
    <row r="44" spans="1:54" hidden="1">
      <c r="A44" s="50">
        <v>41909</v>
      </c>
      <c r="B44" s="36" t="s">
        <v>184</v>
      </c>
      <c r="C44" s="36" t="s">
        <v>236</v>
      </c>
      <c r="D44" s="36">
        <v>62048</v>
      </c>
      <c r="E44" s="36" t="s">
        <v>237</v>
      </c>
      <c r="F44" s="51">
        <v>1</v>
      </c>
      <c r="G44" s="36">
        <v>3.8039999999999998</v>
      </c>
      <c r="H44" s="36">
        <v>0</v>
      </c>
      <c r="I44" s="36">
        <v>7931.2579999999998</v>
      </c>
      <c r="J44" s="36">
        <v>34957</v>
      </c>
      <c r="K44" s="36">
        <v>0</v>
      </c>
      <c r="L44" s="36">
        <v>443</v>
      </c>
      <c r="M44" s="36">
        <v>0</v>
      </c>
      <c r="N44" s="36">
        <v>1735</v>
      </c>
      <c r="O44" s="36">
        <v>1730</v>
      </c>
      <c r="P44" s="36">
        <v>14211</v>
      </c>
      <c r="Q44" s="36">
        <v>14200</v>
      </c>
      <c r="R44" s="36">
        <v>431</v>
      </c>
      <c r="S44" s="36">
        <v>33867</v>
      </c>
      <c r="T44" s="36">
        <v>97.010800000000003</v>
      </c>
      <c r="U44" s="36">
        <v>96.806899999999999</v>
      </c>
      <c r="V44" s="36">
        <v>1</v>
      </c>
      <c r="W44" s="36">
        <v>1</v>
      </c>
      <c r="X44" s="36">
        <v>161</v>
      </c>
      <c r="Y44" s="36">
        <v>156</v>
      </c>
      <c r="Z44" s="36">
        <v>421</v>
      </c>
      <c r="AA44" s="36">
        <v>2</v>
      </c>
      <c r="AB44" s="36">
        <v>32</v>
      </c>
      <c r="AC44" s="36">
        <v>30</v>
      </c>
      <c r="AD44" s="36">
        <v>31869</v>
      </c>
      <c r="AE44" s="36">
        <v>38</v>
      </c>
      <c r="AF44" s="36">
        <v>96</v>
      </c>
      <c r="AG44" s="36">
        <v>84</v>
      </c>
      <c r="AH44" s="36">
        <v>1.0831999999999999</v>
      </c>
      <c r="AI44" s="36">
        <v>6.3600000000000004E-2</v>
      </c>
      <c r="AJ44" s="40">
        <f t="shared" ca="1" si="0"/>
        <v>7</v>
      </c>
      <c r="AK44" s="36">
        <v>0</v>
      </c>
      <c r="AL44" s="36">
        <v>0</v>
      </c>
      <c r="AM44" s="36">
        <v>0</v>
      </c>
      <c r="AN44" s="36">
        <v>0</v>
      </c>
      <c r="AO44" s="36">
        <v>2</v>
      </c>
      <c r="AP44" s="36">
        <v>0</v>
      </c>
      <c r="AQ44" s="36">
        <v>0</v>
      </c>
      <c r="AR44" s="36">
        <v>0</v>
      </c>
      <c r="AS44" s="36">
        <v>0</v>
      </c>
      <c r="AT44" s="36">
        <v>0.47505938242280288</v>
      </c>
      <c r="AU44" s="36">
        <v>17</v>
      </c>
      <c r="AV44" s="36">
        <v>1101</v>
      </c>
      <c r="AW44" s="36">
        <v>1</v>
      </c>
      <c r="AX44" s="36">
        <v>1</v>
      </c>
      <c r="AY44" s="36">
        <v>0</v>
      </c>
      <c r="AZ44" s="36">
        <v>0</v>
      </c>
      <c r="BA44" s="36">
        <v>3</v>
      </c>
      <c r="BB44" s="36">
        <v>1</v>
      </c>
    </row>
    <row r="45" spans="1:54" hidden="1">
      <c r="A45" s="50">
        <v>41909</v>
      </c>
      <c r="B45" s="36" t="s">
        <v>185</v>
      </c>
      <c r="C45" s="36" t="s">
        <v>15</v>
      </c>
      <c r="D45" s="36">
        <v>8912</v>
      </c>
      <c r="E45" s="36" t="s">
        <v>186</v>
      </c>
      <c r="F45" s="51">
        <v>1</v>
      </c>
      <c r="G45" s="36">
        <v>1.0032000000000001</v>
      </c>
      <c r="H45" s="36">
        <v>0</v>
      </c>
      <c r="I45" s="36">
        <v>6179.8298000000004</v>
      </c>
      <c r="J45" s="36">
        <v>10875</v>
      </c>
      <c r="K45" s="36">
        <v>0</v>
      </c>
      <c r="L45" s="36">
        <v>104</v>
      </c>
      <c r="M45" s="36">
        <v>0</v>
      </c>
      <c r="N45" s="36">
        <v>246</v>
      </c>
      <c r="O45" s="36">
        <v>246</v>
      </c>
      <c r="P45" s="36">
        <v>5123</v>
      </c>
      <c r="Q45" s="36">
        <v>5121</v>
      </c>
      <c r="R45" s="36">
        <v>102</v>
      </c>
      <c r="S45" s="36">
        <v>10802</v>
      </c>
      <c r="T45" s="36">
        <v>98.076899999999995</v>
      </c>
      <c r="U45" s="36">
        <v>99.29</v>
      </c>
      <c r="V45" s="36">
        <v>24426</v>
      </c>
      <c r="W45" s="36">
        <v>24284</v>
      </c>
      <c r="X45" s="36">
        <v>6507</v>
      </c>
      <c r="Y45" s="36">
        <v>4602</v>
      </c>
      <c r="Z45" s="36">
        <v>117</v>
      </c>
      <c r="AA45" s="36">
        <v>8</v>
      </c>
      <c r="AB45" s="36">
        <v>7</v>
      </c>
      <c r="AC45" s="36">
        <v>6</v>
      </c>
      <c r="AD45" s="36">
        <v>11442</v>
      </c>
      <c r="AE45" s="36">
        <v>118</v>
      </c>
      <c r="AF45" s="36">
        <v>18</v>
      </c>
      <c r="AG45" s="36">
        <v>17</v>
      </c>
      <c r="AH45" s="36">
        <v>0.71040000000000003</v>
      </c>
      <c r="AI45" s="36">
        <v>5.3199999999999997E-2</v>
      </c>
      <c r="AJ45" s="40">
        <f t="shared" ca="1" si="0"/>
        <v>7</v>
      </c>
      <c r="AK45" s="36">
        <v>0</v>
      </c>
      <c r="AL45" s="36">
        <v>0</v>
      </c>
      <c r="AM45" s="36">
        <v>1</v>
      </c>
      <c r="AN45" s="36">
        <v>0</v>
      </c>
      <c r="AO45" s="36">
        <v>2</v>
      </c>
      <c r="AP45" s="36">
        <v>5</v>
      </c>
      <c r="AQ45" s="36">
        <v>0</v>
      </c>
      <c r="AR45" s="36">
        <v>0</v>
      </c>
      <c r="AS45" s="36">
        <v>0</v>
      </c>
      <c r="AT45" s="36">
        <v>6.8376068376068382</v>
      </c>
      <c r="AU45" s="36">
        <v>2</v>
      </c>
      <c r="AV45" s="36">
        <v>75</v>
      </c>
      <c r="AW45" s="36">
        <v>0</v>
      </c>
      <c r="AX45" s="36">
        <v>0</v>
      </c>
      <c r="AY45" s="36">
        <v>1</v>
      </c>
      <c r="AZ45" s="36">
        <v>5</v>
      </c>
      <c r="BA45" s="36">
        <v>0</v>
      </c>
      <c r="BB45" s="36">
        <v>0</v>
      </c>
    </row>
    <row r="46" spans="1:54" hidden="1">
      <c r="A46" s="50">
        <v>41909</v>
      </c>
      <c r="B46" s="36" t="s">
        <v>183</v>
      </c>
      <c r="C46" s="36" t="s">
        <v>708</v>
      </c>
      <c r="D46" s="36">
        <v>24054</v>
      </c>
      <c r="E46" s="36" t="s">
        <v>709</v>
      </c>
      <c r="F46" s="51">
        <v>1</v>
      </c>
      <c r="G46" s="36">
        <v>2.6328</v>
      </c>
      <c r="H46" s="36">
        <v>0</v>
      </c>
      <c r="I46" s="36">
        <v>10586.6587</v>
      </c>
      <c r="J46" s="36">
        <v>47849</v>
      </c>
      <c r="K46" s="36">
        <v>0</v>
      </c>
      <c r="L46" s="36">
        <v>392</v>
      </c>
      <c r="M46" s="36">
        <v>0</v>
      </c>
      <c r="N46" s="36">
        <v>2297</v>
      </c>
      <c r="O46" s="36">
        <v>2297</v>
      </c>
      <c r="P46" s="36">
        <v>3418</v>
      </c>
      <c r="Q46" s="36">
        <v>3418</v>
      </c>
      <c r="R46" s="36">
        <v>375</v>
      </c>
      <c r="S46" s="36">
        <v>47730</v>
      </c>
      <c r="T46" s="36">
        <v>95.663300000000007</v>
      </c>
      <c r="U46" s="36">
        <v>99.751300000000001</v>
      </c>
      <c r="V46" s="36">
        <v>0</v>
      </c>
      <c r="W46" s="36">
        <v>0</v>
      </c>
      <c r="X46" s="36">
        <v>141</v>
      </c>
      <c r="Y46" s="36">
        <v>140</v>
      </c>
      <c r="Z46" s="36">
        <v>358</v>
      </c>
      <c r="AA46" s="36">
        <v>2</v>
      </c>
      <c r="AB46" s="36">
        <v>0</v>
      </c>
      <c r="AC46" s="36">
        <v>0</v>
      </c>
      <c r="AD46" s="36">
        <v>26600</v>
      </c>
      <c r="AE46" s="36">
        <v>27</v>
      </c>
      <c r="AF46" s="36">
        <v>301</v>
      </c>
      <c r="AG46" s="36">
        <v>286</v>
      </c>
      <c r="AH46" s="36">
        <v>0.99750000000000005</v>
      </c>
      <c r="AI46" s="36">
        <v>4.5400000000000003E-2</v>
      </c>
      <c r="AJ46" s="40">
        <f t="shared" ca="1" si="0"/>
        <v>7</v>
      </c>
      <c r="AK46" s="36">
        <v>0</v>
      </c>
      <c r="AL46" s="36">
        <v>0</v>
      </c>
      <c r="AM46" s="36">
        <v>0</v>
      </c>
      <c r="AN46" s="36">
        <v>0</v>
      </c>
      <c r="AO46" s="36">
        <v>1</v>
      </c>
      <c r="AP46" s="36">
        <v>0</v>
      </c>
      <c r="AQ46" s="36">
        <v>2</v>
      </c>
      <c r="AR46" s="36">
        <v>0</v>
      </c>
      <c r="AS46" s="36">
        <v>0</v>
      </c>
      <c r="AT46" s="36">
        <v>0.55865921787709494</v>
      </c>
      <c r="AU46" s="36">
        <v>17</v>
      </c>
      <c r="AV46" s="36">
        <v>119</v>
      </c>
      <c r="AW46" s="36">
        <v>1</v>
      </c>
      <c r="AX46" s="36">
        <v>0</v>
      </c>
      <c r="AY46" s="36">
        <v>0</v>
      </c>
      <c r="AZ46" s="36">
        <v>0</v>
      </c>
      <c r="BA46" s="36">
        <v>7</v>
      </c>
      <c r="BB46" s="36">
        <v>0</v>
      </c>
    </row>
    <row r="47" spans="1:54" hidden="1">
      <c r="A47" s="50">
        <v>41909</v>
      </c>
      <c r="B47" s="36" t="s">
        <v>185</v>
      </c>
      <c r="C47" s="36" t="s">
        <v>1073</v>
      </c>
      <c r="D47" s="36">
        <v>7142</v>
      </c>
      <c r="E47" s="36" t="s">
        <v>1074</v>
      </c>
      <c r="F47" s="51">
        <v>1</v>
      </c>
      <c r="G47" s="36">
        <v>1.3968</v>
      </c>
      <c r="H47" s="36">
        <v>0</v>
      </c>
      <c r="I47" s="36">
        <v>1294.9391000000001</v>
      </c>
      <c r="J47" s="36">
        <v>7273</v>
      </c>
      <c r="K47" s="36">
        <v>0</v>
      </c>
      <c r="L47" s="36">
        <v>158</v>
      </c>
      <c r="M47" s="36">
        <v>0</v>
      </c>
      <c r="N47" s="36">
        <v>607</v>
      </c>
      <c r="O47" s="36">
        <v>605</v>
      </c>
      <c r="P47" s="36">
        <v>4827</v>
      </c>
      <c r="Q47" s="36">
        <v>4812</v>
      </c>
      <c r="R47" s="36">
        <v>158</v>
      </c>
      <c r="S47" s="36">
        <v>7257</v>
      </c>
      <c r="T47" s="36">
        <v>99.670500000000004</v>
      </c>
      <c r="U47" s="36">
        <v>99.469899999999996</v>
      </c>
      <c r="V47" s="36">
        <v>4954</v>
      </c>
      <c r="W47" s="36">
        <v>4949</v>
      </c>
      <c r="X47" s="36">
        <v>1392</v>
      </c>
      <c r="Y47" s="36">
        <v>1392</v>
      </c>
      <c r="Z47" s="36">
        <v>156</v>
      </c>
      <c r="AA47" s="36">
        <v>8</v>
      </c>
      <c r="AB47" s="36">
        <v>10</v>
      </c>
      <c r="AC47" s="36">
        <v>10</v>
      </c>
      <c r="AD47" s="36">
        <v>7360</v>
      </c>
      <c r="AE47" s="36">
        <v>60</v>
      </c>
      <c r="AF47" s="36">
        <v>25</v>
      </c>
      <c r="AG47" s="36">
        <v>22</v>
      </c>
      <c r="AH47" s="36">
        <v>0.33700000000000002</v>
      </c>
      <c r="AI47" s="36">
        <v>3.1300000000000001E-2</v>
      </c>
      <c r="AJ47" s="40">
        <f t="shared" ca="1" si="0"/>
        <v>7</v>
      </c>
      <c r="AK47" s="36">
        <v>0</v>
      </c>
      <c r="AL47" s="36">
        <v>0</v>
      </c>
      <c r="AM47" s="36">
        <v>1</v>
      </c>
      <c r="AN47" s="36">
        <v>0</v>
      </c>
      <c r="AO47" s="36">
        <v>2</v>
      </c>
      <c r="AP47" s="36">
        <v>1</v>
      </c>
      <c r="AQ47" s="36">
        <v>0</v>
      </c>
      <c r="AR47" s="36">
        <v>0</v>
      </c>
      <c r="AS47" s="36">
        <v>0</v>
      </c>
      <c r="AT47" s="36">
        <v>5.1282051282051277</v>
      </c>
      <c r="AU47" s="36">
        <v>2</v>
      </c>
      <c r="AV47" s="36">
        <v>31</v>
      </c>
      <c r="AW47" s="36">
        <v>0</v>
      </c>
      <c r="AX47" s="36">
        <v>0</v>
      </c>
      <c r="AY47" s="36">
        <v>1</v>
      </c>
      <c r="AZ47" s="36">
        <v>1</v>
      </c>
      <c r="BA47" s="36">
        <v>0</v>
      </c>
      <c r="BB47" s="36">
        <v>0</v>
      </c>
    </row>
    <row r="48" spans="1:54" hidden="1">
      <c r="A48" s="50">
        <v>41909</v>
      </c>
      <c r="B48" s="36" t="s">
        <v>184</v>
      </c>
      <c r="C48" s="36" t="s">
        <v>545</v>
      </c>
      <c r="D48" s="36">
        <v>61876</v>
      </c>
      <c r="E48" s="36" t="s">
        <v>544</v>
      </c>
      <c r="F48" s="51">
        <v>1</v>
      </c>
      <c r="G48" s="36">
        <v>1.2456</v>
      </c>
      <c r="H48" s="36">
        <v>0</v>
      </c>
      <c r="I48" s="36">
        <v>10015.5859</v>
      </c>
      <c r="J48" s="36">
        <v>25982</v>
      </c>
      <c r="K48" s="36">
        <v>0</v>
      </c>
      <c r="L48" s="36">
        <v>123</v>
      </c>
      <c r="M48" s="36">
        <v>0</v>
      </c>
      <c r="N48" s="36">
        <v>330</v>
      </c>
      <c r="O48" s="36">
        <v>325</v>
      </c>
      <c r="P48" s="36">
        <v>7468</v>
      </c>
      <c r="Q48" s="36">
        <v>7459</v>
      </c>
      <c r="R48" s="36">
        <v>120</v>
      </c>
      <c r="S48" s="36">
        <v>25786</v>
      </c>
      <c r="T48" s="36">
        <v>96.082800000000006</v>
      </c>
      <c r="U48" s="36">
        <v>99.126000000000005</v>
      </c>
      <c r="V48" s="36">
        <v>32624</v>
      </c>
      <c r="W48" s="36">
        <v>32607</v>
      </c>
      <c r="X48" s="36">
        <v>5931</v>
      </c>
      <c r="Y48" s="36">
        <v>5925</v>
      </c>
      <c r="Z48" s="36">
        <v>183</v>
      </c>
      <c r="AA48" s="36">
        <v>0</v>
      </c>
      <c r="AB48" s="36">
        <v>55</v>
      </c>
      <c r="AC48" s="36">
        <v>54</v>
      </c>
      <c r="AD48" s="36">
        <v>24102</v>
      </c>
      <c r="AE48" s="36">
        <v>32</v>
      </c>
      <c r="AF48" s="36">
        <v>146</v>
      </c>
      <c r="AG48" s="36">
        <v>133</v>
      </c>
      <c r="AH48" s="36">
        <v>0.47060000000000002</v>
      </c>
      <c r="AI48" s="36">
        <v>4.1000000000000002E-2</v>
      </c>
      <c r="AJ48" s="40">
        <f t="shared" ca="1" si="0"/>
        <v>7</v>
      </c>
      <c r="AK48" s="36">
        <v>0</v>
      </c>
      <c r="AL48" s="36">
        <v>0</v>
      </c>
      <c r="AM48" s="36">
        <v>0</v>
      </c>
      <c r="AN48" s="36">
        <v>0</v>
      </c>
      <c r="AO48" s="36">
        <v>1</v>
      </c>
      <c r="AP48" s="36">
        <v>0</v>
      </c>
      <c r="AQ48" s="36">
        <v>0</v>
      </c>
      <c r="AR48" s="36">
        <v>0</v>
      </c>
      <c r="AS48" s="36">
        <v>0</v>
      </c>
      <c r="AT48" s="36">
        <v>0</v>
      </c>
      <c r="AU48" s="36">
        <v>8</v>
      </c>
      <c r="AV48" s="36">
        <v>205</v>
      </c>
      <c r="AW48" s="36">
        <v>1</v>
      </c>
      <c r="AX48" s="36">
        <v>0</v>
      </c>
      <c r="AY48" s="36">
        <v>0</v>
      </c>
      <c r="AZ48" s="36">
        <v>0</v>
      </c>
      <c r="BA48" s="36">
        <v>2</v>
      </c>
      <c r="BB48" s="36">
        <v>0</v>
      </c>
    </row>
    <row r="49" spans="1:54" hidden="1">
      <c r="A49" s="50">
        <v>41909</v>
      </c>
      <c r="B49" s="36" t="s">
        <v>183</v>
      </c>
      <c r="C49" s="36" t="s">
        <v>627</v>
      </c>
      <c r="D49" s="36">
        <v>19104</v>
      </c>
      <c r="E49" s="36" t="s">
        <v>618</v>
      </c>
      <c r="F49" s="51">
        <v>1</v>
      </c>
      <c r="G49" s="36">
        <v>0.1656</v>
      </c>
      <c r="H49" s="36">
        <v>0</v>
      </c>
      <c r="I49" s="36">
        <v>4584.2609000000002</v>
      </c>
      <c r="J49" s="36">
        <v>14599</v>
      </c>
      <c r="K49" s="36">
        <v>0</v>
      </c>
      <c r="L49" s="36">
        <v>28</v>
      </c>
      <c r="M49" s="36">
        <v>0</v>
      </c>
      <c r="N49" s="36">
        <v>64</v>
      </c>
      <c r="O49" s="36">
        <v>61</v>
      </c>
      <c r="P49" s="36">
        <v>1946</v>
      </c>
      <c r="Q49" s="36">
        <v>1900</v>
      </c>
      <c r="R49" s="36">
        <v>28</v>
      </c>
      <c r="S49" s="36">
        <v>14524</v>
      </c>
      <c r="T49" s="36">
        <v>95.3125</v>
      </c>
      <c r="U49" s="36">
        <v>97.134600000000006</v>
      </c>
      <c r="V49" s="36">
        <v>4386</v>
      </c>
      <c r="W49" s="36">
        <v>4381</v>
      </c>
      <c r="X49" s="36">
        <v>1004</v>
      </c>
      <c r="Y49" s="36">
        <v>1001</v>
      </c>
      <c r="Z49" s="36">
        <v>25</v>
      </c>
      <c r="AA49" s="36">
        <v>0</v>
      </c>
      <c r="AB49" s="36">
        <v>1</v>
      </c>
      <c r="AC49" s="36">
        <v>1</v>
      </c>
      <c r="AD49" s="36">
        <v>10204</v>
      </c>
      <c r="AE49" s="36">
        <v>13</v>
      </c>
      <c r="AF49" s="36">
        <v>69</v>
      </c>
      <c r="AG49" s="36">
        <v>67</v>
      </c>
      <c r="AH49" s="36">
        <v>0.91100000000000003</v>
      </c>
      <c r="AI49" s="36">
        <v>4.9099999999999998E-2</v>
      </c>
      <c r="AJ49" s="40">
        <f t="shared" ca="1" si="0"/>
        <v>7</v>
      </c>
      <c r="AK49" s="36">
        <v>0</v>
      </c>
      <c r="AL49" s="36">
        <v>0</v>
      </c>
      <c r="AM49" s="36">
        <v>0</v>
      </c>
      <c r="AN49" s="36">
        <v>0</v>
      </c>
      <c r="AO49" s="36">
        <v>1</v>
      </c>
      <c r="AP49" s="36">
        <v>0</v>
      </c>
      <c r="AQ49" s="36">
        <v>0</v>
      </c>
      <c r="AR49" s="36">
        <v>0</v>
      </c>
      <c r="AS49" s="36">
        <v>0</v>
      </c>
      <c r="AT49" s="36">
        <v>0</v>
      </c>
      <c r="AU49" s="36">
        <v>3</v>
      </c>
      <c r="AV49" s="36">
        <v>121</v>
      </c>
      <c r="AW49" s="36">
        <v>0</v>
      </c>
      <c r="AX49" s="36">
        <v>1</v>
      </c>
      <c r="AY49" s="36">
        <v>0</v>
      </c>
      <c r="AZ49" s="36">
        <v>0</v>
      </c>
      <c r="BA49" s="36">
        <v>0</v>
      </c>
      <c r="BB49" s="36">
        <v>6</v>
      </c>
    </row>
    <row r="50" spans="1:54" hidden="1">
      <c r="A50" s="50">
        <v>41909</v>
      </c>
      <c r="B50" s="36" t="s">
        <v>183</v>
      </c>
      <c r="C50" s="36" t="s">
        <v>623</v>
      </c>
      <c r="D50" s="36">
        <v>57959</v>
      </c>
      <c r="E50" s="36" t="s">
        <v>384</v>
      </c>
      <c r="F50" s="51">
        <v>1</v>
      </c>
      <c r="G50" s="36">
        <v>6.3216000000000001</v>
      </c>
      <c r="H50" s="36">
        <v>0</v>
      </c>
      <c r="I50" s="36">
        <v>29427.820400000001</v>
      </c>
      <c r="J50" s="36">
        <v>81825</v>
      </c>
      <c r="K50" s="36">
        <v>0</v>
      </c>
      <c r="L50" s="36">
        <v>731</v>
      </c>
      <c r="M50" s="36">
        <v>0</v>
      </c>
      <c r="N50" s="36">
        <v>1672</v>
      </c>
      <c r="O50" s="36">
        <v>1668</v>
      </c>
      <c r="P50" s="36">
        <v>12065</v>
      </c>
      <c r="Q50" s="36">
        <v>12008</v>
      </c>
      <c r="R50" s="36">
        <v>717</v>
      </c>
      <c r="S50" s="36">
        <v>81765</v>
      </c>
      <c r="T50" s="36">
        <v>97.850200000000001</v>
      </c>
      <c r="U50" s="36">
        <v>99.454599999999999</v>
      </c>
      <c r="V50" s="36">
        <v>0</v>
      </c>
      <c r="W50" s="36">
        <v>0</v>
      </c>
      <c r="X50" s="36">
        <v>159</v>
      </c>
      <c r="Y50" s="36">
        <v>156</v>
      </c>
      <c r="Z50" s="36">
        <v>799</v>
      </c>
      <c r="AA50" s="36">
        <v>3</v>
      </c>
      <c r="AB50" s="36">
        <v>152</v>
      </c>
      <c r="AC50" s="36">
        <v>148</v>
      </c>
      <c r="AD50" s="36">
        <v>60584</v>
      </c>
      <c r="AE50" s="36">
        <v>60</v>
      </c>
      <c r="AF50" s="36">
        <v>875</v>
      </c>
      <c r="AG50" s="36">
        <v>821</v>
      </c>
      <c r="AH50" s="36">
        <v>1.0891</v>
      </c>
      <c r="AI50" s="36">
        <v>3.9199999999999999E-2</v>
      </c>
      <c r="AJ50" s="40">
        <f t="shared" ca="1" si="0"/>
        <v>7</v>
      </c>
      <c r="AK50" s="36">
        <v>0</v>
      </c>
      <c r="AL50" s="36">
        <v>0</v>
      </c>
      <c r="AM50" s="36">
        <v>0</v>
      </c>
      <c r="AN50" s="36">
        <v>0</v>
      </c>
      <c r="AO50" s="36">
        <v>1</v>
      </c>
      <c r="AP50" s="36">
        <v>0</v>
      </c>
      <c r="AQ50" s="36">
        <v>0</v>
      </c>
      <c r="AR50" s="36">
        <v>0</v>
      </c>
      <c r="AS50" s="36">
        <v>0</v>
      </c>
      <c r="AT50" s="36">
        <v>0.37546933667083854</v>
      </c>
      <c r="AU50" s="36">
        <v>18</v>
      </c>
      <c r="AV50" s="36">
        <v>117</v>
      </c>
      <c r="AW50" s="36">
        <v>1</v>
      </c>
      <c r="AX50" s="36">
        <v>0</v>
      </c>
      <c r="AY50" s="36">
        <v>0</v>
      </c>
      <c r="AZ50" s="36">
        <v>0</v>
      </c>
      <c r="BA50" s="36">
        <v>5</v>
      </c>
      <c r="BB50" s="36">
        <v>0</v>
      </c>
    </row>
    <row r="51" spans="1:54" hidden="1">
      <c r="A51" s="50">
        <v>41909</v>
      </c>
      <c r="B51" s="36" t="s">
        <v>183</v>
      </c>
      <c r="C51" s="36" t="s">
        <v>558</v>
      </c>
      <c r="D51" s="36">
        <v>19346</v>
      </c>
      <c r="E51" s="36" t="s">
        <v>559</v>
      </c>
      <c r="F51" s="51">
        <v>1</v>
      </c>
      <c r="G51" s="36">
        <v>0.73440000000000005</v>
      </c>
      <c r="H51" s="36">
        <v>0</v>
      </c>
      <c r="I51" s="36">
        <v>14791.023999999999</v>
      </c>
      <c r="J51" s="36">
        <v>32040</v>
      </c>
      <c r="K51" s="36">
        <v>2</v>
      </c>
      <c r="L51" s="36">
        <v>107</v>
      </c>
      <c r="M51" s="36">
        <v>0</v>
      </c>
      <c r="N51" s="36">
        <v>9716</v>
      </c>
      <c r="O51" s="36">
        <v>9704</v>
      </c>
      <c r="P51" s="36">
        <v>10386</v>
      </c>
      <c r="Q51" s="36">
        <v>10371</v>
      </c>
      <c r="R51" s="36">
        <v>104</v>
      </c>
      <c r="S51" s="36">
        <v>31560</v>
      </c>
      <c r="T51" s="36">
        <v>97.0762</v>
      </c>
      <c r="U51" s="36">
        <v>98.3596</v>
      </c>
      <c r="V51" s="36">
        <v>40086</v>
      </c>
      <c r="W51" s="36">
        <v>40041</v>
      </c>
      <c r="X51" s="36">
        <v>6582</v>
      </c>
      <c r="Y51" s="36">
        <v>6568</v>
      </c>
      <c r="Z51" s="36">
        <v>107</v>
      </c>
      <c r="AA51" s="36">
        <v>3</v>
      </c>
      <c r="AB51" s="36">
        <v>10</v>
      </c>
      <c r="AC51" s="36">
        <v>10</v>
      </c>
      <c r="AD51" s="36">
        <v>32120</v>
      </c>
      <c r="AE51" s="36">
        <v>34</v>
      </c>
      <c r="AF51" s="36">
        <v>112</v>
      </c>
      <c r="AG51" s="36">
        <v>105</v>
      </c>
      <c r="AH51" s="36">
        <v>0.47870000000000001</v>
      </c>
      <c r="AI51" s="36">
        <v>6.7699999999999996E-2</v>
      </c>
      <c r="AJ51" s="40">
        <f t="shared" ca="1" si="0"/>
        <v>7</v>
      </c>
      <c r="AK51" s="36">
        <v>0</v>
      </c>
      <c r="AL51" s="36">
        <v>0</v>
      </c>
      <c r="AM51" s="36">
        <v>0</v>
      </c>
      <c r="AN51" s="36">
        <v>0</v>
      </c>
      <c r="AO51" s="36">
        <v>1</v>
      </c>
      <c r="AP51" s="36">
        <v>0</v>
      </c>
      <c r="AQ51" s="36">
        <v>0</v>
      </c>
      <c r="AR51" s="36">
        <v>0</v>
      </c>
      <c r="AS51" s="36">
        <v>0</v>
      </c>
      <c r="AT51" s="36">
        <v>2.8037383177570092</v>
      </c>
      <c r="AU51" s="36">
        <v>15</v>
      </c>
      <c r="AV51" s="36">
        <v>495</v>
      </c>
      <c r="AW51" s="36">
        <v>1</v>
      </c>
      <c r="AX51" s="36">
        <v>0</v>
      </c>
      <c r="AY51" s="36">
        <v>0</v>
      </c>
      <c r="AZ51" s="36">
        <v>0</v>
      </c>
      <c r="BA51" s="36">
        <v>3</v>
      </c>
      <c r="BB51" s="36">
        <v>1</v>
      </c>
    </row>
    <row r="52" spans="1:54" hidden="1">
      <c r="A52" s="50">
        <v>41909</v>
      </c>
      <c r="B52" s="36" t="s">
        <v>185</v>
      </c>
      <c r="C52" s="36" t="s">
        <v>702</v>
      </c>
      <c r="D52" s="36">
        <v>6535</v>
      </c>
      <c r="E52" s="36" t="s">
        <v>703</v>
      </c>
      <c r="F52" s="51">
        <v>1</v>
      </c>
      <c r="G52" s="36">
        <v>0.36720000000000003</v>
      </c>
      <c r="H52" s="36">
        <v>0</v>
      </c>
      <c r="I52" s="36">
        <v>4071.1993000000002</v>
      </c>
      <c r="J52" s="36">
        <v>10216</v>
      </c>
      <c r="K52" s="36">
        <v>0</v>
      </c>
      <c r="L52" s="36">
        <v>51</v>
      </c>
      <c r="M52" s="36">
        <v>0</v>
      </c>
      <c r="N52" s="36">
        <v>373</v>
      </c>
      <c r="O52" s="36">
        <v>371</v>
      </c>
      <c r="P52" s="36">
        <v>6136</v>
      </c>
      <c r="Q52" s="36">
        <v>6101</v>
      </c>
      <c r="R52" s="36">
        <v>49</v>
      </c>
      <c r="S52" s="36">
        <v>10174</v>
      </c>
      <c r="T52" s="36">
        <v>95.563299999999998</v>
      </c>
      <c r="U52" s="36">
        <v>99.020799999999994</v>
      </c>
      <c r="V52" s="36">
        <v>0</v>
      </c>
      <c r="W52" s="36">
        <v>0</v>
      </c>
      <c r="X52" s="36">
        <v>53</v>
      </c>
      <c r="Y52" s="36">
        <v>33</v>
      </c>
      <c r="Z52" s="36">
        <v>55</v>
      </c>
      <c r="AA52" s="36">
        <v>7</v>
      </c>
      <c r="AB52" s="36">
        <v>4</v>
      </c>
      <c r="AC52" s="36">
        <v>4</v>
      </c>
      <c r="AD52" s="36">
        <v>9966</v>
      </c>
      <c r="AE52" s="36">
        <v>17</v>
      </c>
      <c r="AF52" s="36">
        <v>30</v>
      </c>
      <c r="AG52" s="36">
        <v>16</v>
      </c>
      <c r="AH52" s="36">
        <v>0.82279999999999998</v>
      </c>
      <c r="AI52" s="36">
        <v>5.2499999999999998E-2</v>
      </c>
      <c r="AJ52" s="40">
        <f t="shared" ca="1" si="0"/>
        <v>7</v>
      </c>
      <c r="AK52" s="36">
        <v>0</v>
      </c>
      <c r="AL52" s="36">
        <v>0</v>
      </c>
      <c r="AM52" s="36">
        <v>1</v>
      </c>
      <c r="AN52" s="36">
        <v>0</v>
      </c>
      <c r="AO52" s="36">
        <v>2</v>
      </c>
      <c r="AP52" s="36">
        <v>3</v>
      </c>
      <c r="AQ52" s="36">
        <v>1</v>
      </c>
      <c r="AR52" s="36">
        <v>0</v>
      </c>
      <c r="AS52" s="36">
        <v>0</v>
      </c>
      <c r="AT52" s="36">
        <v>12.727272727272727</v>
      </c>
      <c r="AU52" s="36">
        <v>4</v>
      </c>
      <c r="AV52" s="36">
        <v>77</v>
      </c>
      <c r="AW52" s="36">
        <v>0</v>
      </c>
      <c r="AX52" s="36">
        <v>0</v>
      </c>
      <c r="AY52" s="36">
        <v>1</v>
      </c>
      <c r="AZ52" s="36">
        <v>3</v>
      </c>
      <c r="BA52" s="36">
        <v>1</v>
      </c>
      <c r="BB52" s="36">
        <v>0</v>
      </c>
    </row>
    <row r="53" spans="1:54" hidden="1">
      <c r="A53" s="50">
        <v>41909</v>
      </c>
      <c r="B53" s="36" t="s">
        <v>184</v>
      </c>
      <c r="C53" s="36" t="s">
        <v>941</v>
      </c>
      <c r="D53" s="36">
        <v>61644</v>
      </c>
      <c r="E53" s="36" t="s">
        <v>936</v>
      </c>
      <c r="F53" s="51">
        <v>1</v>
      </c>
      <c r="G53" s="36">
        <v>1.008</v>
      </c>
      <c r="H53" s="36">
        <v>0</v>
      </c>
      <c r="I53" s="36">
        <v>493.42039999999997</v>
      </c>
      <c r="J53" s="36">
        <v>7212</v>
      </c>
      <c r="K53" s="36">
        <v>0</v>
      </c>
      <c r="L53" s="36">
        <v>87</v>
      </c>
      <c r="M53" s="36">
        <v>0</v>
      </c>
      <c r="N53" s="36">
        <v>102</v>
      </c>
      <c r="O53" s="36">
        <v>102</v>
      </c>
      <c r="P53" s="36">
        <v>1225</v>
      </c>
      <c r="Q53" s="36">
        <v>1219</v>
      </c>
      <c r="R53" s="36">
        <v>86</v>
      </c>
      <c r="S53" s="36">
        <v>7083</v>
      </c>
      <c r="T53" s="36">
        <v>98.8506</v>
      </c>
      <c r="U53" s="36">
        <v>97.7303</v>
      </c>
      <c r="V53" s="36">
        <v>8143</v>
      </c>
      <c r="W53" s="36">
        <v>8138</v>
      </c>
      <c r="X53" s="36">
        <v>1108</v>
      </c>
      <c r="Y53" s="36">
        <v>1105</v>
      </c>
      <c r="Z53" s="36">
        <v>97</v>
      </c>
      <c r="AA53" s="36">
        <v>0</v>
      </c>
      <c r="AB53" s="36">
        <v>0</v>
      </c>
      <c r="AC53" s="36">
        <v>0</v>
      </c>
      <c r="AD53" s="36">
        <v>7152</v>
      </c>
      <c r="AE53" s="36">
        <v>7</v>
      </c>
      <c r="AF53" s="36">
        <v>0</v>
      </c>
      <c r="AG53" s="36">
        <v>0</v>
      </c>
      <c r="AH53" s="36">
        <v>0.95109999999999995</v>
      </c>
      <c r="AI53" s="36">
        <v>5.5599999999999997E-2</v>
      </c>
      <c r="AJ53" s="40">
        <f t="shared" ca="1" si="0"/>
        <v>7</v>
      </c>
      <c r="AK53" s="36">
        <v>0</v>
      </c>
      <c r="AL53" s="36">
        <v>0</v>
      </c>
      <c r="AM53" s="36">
        <v>0</v>
      </c>
      <c r="AN53" s="36">
        <v>0</v>
      </c>
      <c r="AO53" s="36">
        <v>1</v>
      </c>
      <c r="AP53" s="36">
        <v>0</v>
      </c>
      <c r="AQ53" s="36">
        <v>0</v>
      </c>
      <c r="AR53" s="36">
        <v>0</v>
      </c>
      <c r="AS53" s="36">
        <v>0</v>
      </c>
      <c r="AT53" s="36">
        <v>0</v>
      </c>
      <c r="AU53" s="36">
        <v>1</v>
      </c>
      <c r="AV53" s="36">
        <v>135</v>
      </c>
      <c r="AW53" s="36">
        <v>0</v>
      </c>
      <c r="AX53" s="36">
        <v>1</v>
      </c>
      <c r="AY53" s="36">
        <v>0</v>
      </c>
      <c r="AZ53" s="36">
        <v>0</v>
      </c>
      <c r="BA53" s="36">
        <v>0</v>
      </c>
      <c r="BB53" s="36">
        <v>1</v>
      </c>
    </row>
    <row r="54" spans="1:54" hidden="1">
      <c r="A54" s="50">
        <v>41909</v>
      </c>
      <c r="B54" s="36" t="s">
        <v>185</v>
      </c>
      <c r="C54" s="36" t="s">
        <v>790</v>
      </c>
      <c r="D54" s="36">
        <v>11804</v>
      </c>
      <c r="E54" s="36" t="s">
        <v>187</v>
      </c>
      <c r="F54" s="51">
        <v>0.6</v>
      </c>
      <c r="G54" s="36">
        <v>1.44E-2</v>
      </c>
      <c r="H54" s="36">
        <v>0</v>
      </c>
      <c r="I54" s="36">
        <v>1242.7083</v>
      </c>
      <c r="J54" s="36">
        <v>1107</v>
      </c>
      <c r="K54" s="36">
        <v>0</v>
      </c>
      <c r="L54" s="36">
        <v>2</v>
      </c>
      <c r="M54" s="36">
        <v>0</v>
      </c>
      <c r="N54" s="36">
        <v>1000</v>
      </c>
      <c r="O54" s="36">
        <v>804</v>
      </c>
      <c r="P54" s="36">
        <v>439</v>
      </c>
      <c r="Q54" s="36">
        <v>258</v>
      </c>
      <c r="R54" s="36">
        <v>2</v>
      </c>
      <c r="S54" s="36">
        <v>1105</v>
      </c>
      <c r="T54" s="36">
        <v>80.400000000000006</v>
      </c>
      <c r="U54" s="36">
        <v>58.663800000000002</v>
      </c>
      <c r="V54" s="36">
        <v>0</v>
      </c>
      <c r="W54" s="36">
        <v>0</v>
      </c>
      <c r="X54" s="36">
        <v>8</v>
      </c>
      <c r="Y54" s="36">
        <v>8</v>
      </c>
      <c r="Z54" s="36">
        <v>1</v>
      </c>
      <c r="AA54" s="36">
        <v>0</v>
      </c>
      <c r="AB54" s="36">
        <v>1</v>
      </c>
      <c r="AC54" s="36">
        <v>1</v>
      </c>
      <c r="AD54" s="36">
        <v>1117</v>
      </c>
      <c r="AE54" s="36">
        <v>6</v>
      </c>
      <c r="AF54" s="36">
        <v>1</v>
      </c>
      <c r="AG54" s="36">
        <v>1</v>
      </c>
      <c r="AH54" s="36">
        <v>0.39379999999999998</v>
      </c>
      <c r="AI54" s="36">
        <v>7.0599999999999996E-2</v>
      </c>
      <c r="AJ54" s="40">
        <f t="shared" ca="1" si="0"/>
        <v>7</v>
      </c>
      <c r="AK54" s="36">
        <v>1</v>
      </c>
      <c r="AL54" s="36">
        <v>1</v>
      </c>
      <c r="AM54" s="36">
        <v>0</v>
      </c>
      <c r="AN54" s="36">
        <v>0</v>
      </c>
      <c r="AO54" s="36">
        <v>4</v>
      </c>
      <c r="AP54" s="36">
        <v>0</v>
      </c>
      <c r="AQ54" s="36">
        <v>1</v>
      </c>
      <c r="AR54" s="36">
        <v>1</v>
      </c>
      <c r="AS54" s="36">
        <v>0</v>
      </c>
      <c r="AT54" s="36">
        <v>0</v>
      </c>
      <c r="AU54" s="36">
        <v>196</v>
      </c>
      <c r="AV54" s="36">
        <v>183</v>
      </c>
      <c r="AW54" s="36">
        <v>1</v>
      </c>
      <c r="AX54" s="36">
        <v>1</v>
      </c>
      <c r="AY54" s="36">
        <v>0</v>
      </c>
      <c r="AZ54" s="36">
        <v>0</v>
      </c>
      <c r="BA54" s="36">
        <v>1</v>
      </c>
      <c r="BB54" s="36">
        <v>1</v>
      </c>
    </row>
    <row r="55" spans="1:54" hidden="1">
      <c r="A55" s="50">
        <v>41909</v>
      </c>
      <c r="B55" s="36" t="s">
        <v>184</v>
      </c>
      <c r="C55" s="36" t="s">
        <v>1075</v>
      </c>
      <c r="D55" s="36">
        <v>60739</v>
      </c>
      <c r="E55" s="36" t="s">
        <v>238</v>
      </c>
      <c r="F55" s="51">
        <v>1</v>
      </c>
      <c r="G55" s="36">
        <v>1.6008</v>
      </c>
      <c r="H55" s="36">
        <v>0</v>
      </c>
      <c r="I55" s="36">
        <v>6180.7727999999997</v>
      </c>
      <c r="J55" s="36">
        <v>10780</v>
      </c>
      <c r="K55" s="36">
        <v>0</v>
      </c>
      <c r="L55" s="36">
        <v>137</v>
      </c>
      <c r="M55" s="36">
        <v>0</v>
      </c>
      <c r="N55" s="36">
        <v>408</v>
      </c>
      <c r="O55" s="36">
        <v>397</v>
      </c>
      <c r="P55" s="36">
        <v>4921</v>
      </c>
      <c r="Q55" s="36">
        <v>4913</v>
      </c>
      <c r="R55" s="36">
        <v>135</v>
      </c>
      <c r="S55" s="36">
        <v>10732</v>
      </c>
      <c r="T55" s="36">
        <v>95.883399999999995</v>
      </c>
      <c r="U55" s="36">
        <v>99.392899999999997</v>
      </c>
      <c r="V55" s="36">
        <v>16562</v>
      </c>
      <c r="W55" s="36">
        <v>16534</v>
      </c>
      <c r="X55" s="36">
        <v>2438</v>
      </c>
      <c r="Y55" s="36">
        <v>2433</v>
      </c>
      <c r="Z55" s="36">
        <v>158</v>
      </c>
      <c r="AA55" s="36">
        <v>1</v>
      </c>
      <c r="AB55" s="36">
        <v>13</v>
      </c>
      <c r="AC55" s="36">
        <v>13</v>
      </c>
      <c r="AD55" s="36">
        <v>12412</v>
      </c>
      <c r="AE55" s="36">
        <v>30</v>
      </c>
      <c r="AF55" s="36">
        <v>39</v>
      </c>
      <c r="AG55" s="36">
        <v>37</v>
      </c>
      <c r="AH55" s="36">
        <v>0.89270000000000005</v>
      </c>
      <c r="AI55" s="36">
        <v>4.5400000000000003E-2</v>
      </c>
      <c r="AJ55" s="40">
        <f t="shared" ca="1" si="0"/>
        <v>7</v>
      </c>
      <c r="AK55" s="36">
        <v>0</v>
      </c>
      <c r="AL55" s="36">
        <v>0</v>
      </c>
      <c r="AM55" s="36">
        <v>0</v>
      </c>
      <c r="AN55" s="36">
        <v>0</v>
      </c>
      <c r="AO55" s="36">
        <v>1</v>
      </c>
      <c r="AP55" s="36">
        <v>0</v>
      </c>
      <c r="AQ55" s="36">
        <v>0</v>
      </c>
      <c r="AR55" s="36">
        <v>0</v>
      </c>
      <c r="AS55" s="36">
        <v>0</v>
      </c>
      <c r="AT55" s="36">
        <v>0.63291139240506333</v>
      </c>
      <c r="AU55" s="36">
        <v>13</v>
      </c>
      <c r="AV55" s="36">
        <v>56</v>
      </c>
      <c r="AW55" s="36">
        <v>1</v>
      </c>
      <c r="AX55" s="36">
        <v>0</v>
      </c>
      <c r="AY55" s="36">
        <v>0</v>
      </c>
      <c r="AZ55" s="36">
        <v>0</v>
      </c>
      <c r="BA55" s="36">
        <v>2</v>
      </c>
      <c r="BB55" s="36">
        <v>0</v>
      </c>
    </row>
    <row r="56" spans="1:54" hidden="1">
      <c r="A56" s="49">
        <v>41909</v>
      </c>
      <c r="B56" s="36" t="s">
        <v>188</v>
      </c>
      <c r="C56" s="36" t="s">
        <v>571</v>
      </c>
      <c r="D56" s="36">
        <v>30</v>
      </c>
      <c r="E56" s="36" t="s">
        <v>572</v>
      </c>
      <c r="F56" s="36">
        <v>0</v>
      </c>
      <c r="G56" s="36">
        <v>1.529814</v>
      </c>
      <c r="H56" s="36">
        <v>0</v>
      </c>
      <c r="I56" s="36">
        <v>4075.0039999999999</v>
      </c>
      <c r="J56" s="36">
        <v>5373</v>
      </c>
      <c r="K56" s="36">
        <v>0</v>
      </c>
      <c r="L56" s="36">
        <v>104</v>
      </c>
      <c r="M56" s="36">
        <v>0</v>
      </c>
      <c r="N56" s="36">
        <v>48</v>
      </c>
      <c r="O56" s="36">
        <v>49</v>
      </c>
      <c r="P56" s="36">
        <v>4408</v>
      </c>
      <c r="Q56" s="36">
        <v>4355</v>
      </c>
      <c r="R56" s="36">
        <v>103</v>
      </c>
      <c r="S56" s="36">
        <v>5316</v>
      </c>
      <c r="T56" s="36">
        <v>101.1018</v>
      </c>
      <c r="U56" s="36">
        <v>97.749529999999993</v>
      </c>
      <c r="V56" s="36">
        <v>43267</v>
      </c>
      <c r="W56" s="36">
        <v>43236</v>
      </c>
      <c r="X56" s="36">
        <v>5</v>
      </c>
      <c r="Y56" s="36">
        <v>5</v>
      </c>
      <c r="Z56" s="36">
        <v>96</v>
      </c>
      <c r="AA56" s="36">
        <v>10</v>
      </c>
      <c r="AB56" s="36">
        <v>1</v>
      </c>
      <c r="AC56" s="36">
        <v>1</v>
      </c>
      <c r="AD56" s="36">
        <v>6628</v>
      </c>
      <c r="AE56" s="36">
        <v>299</v>
      </c>
      <c r="AF56" s="36">
        <v>7</v>
      </c>
      <c r="AG56" s="36">
        <v>7</v>
      </c>
      <c r="AH56" s="36">
        <v>3.310584</v>
      </c>
      <c r="AI56" s="36">
        <v>2.8828619999999999E-2</v>
      </c>
      <c r="AJ56" s="40">
        <f t="shared" ca="1" si="0"/>
        <v>7</v>
      </c>
      <c r="AK56" s="36">
        <v>0</v>
      </c>
      <c r="AL56" s="36">
        <v>0</v>
      </c>
      <c r="AM56" s="36">
        <v>1</v>
      </c>
      <c r="AN56" s="36">
        <v>0</v>
      </c>
      <c r="AO56" s="36">
        <v>3</v>
      </c>
      <c r="AP56" s="36">
        <v>1</v>
      </c>
      <c r="AQ56" s="36">
        <v>1</v>
      </c>
      <c r="AR56" s="36">
        <v>0</v>
      </c>
      <c r="AS56" s="36">
        <v>2</v>
      </c>
      <c r="AT56" s="36">
        <v>10.416666666666668</v>
      </c>
      <c r="AU56" s="36">
        <v>0</v>
      </c>
      <c r="AV56" s="36">
        <v>110</v>
      </c>
      <c r="AW56" s="36">
        <v>0</v>
      </c>
      <c r="AX56" s="36">
        <v>1</v>
      </c>
      <c r="AY56" s="36">
        <v>1</v>
      </c>
      <c r="AZ56" s="36">
        <v>1</v>
      </c>
      <c r="BA56" s="36">
        <v>1</v>
      </c>
      <c r="BB56" s="36">
        <v>3</v>
      </c>
    </row>
    <row r="57" spans="1:54" hidden="1">
      <c r="A57" s="49">
        <v>41909</v>
      </c>
      <c r="B57" s="36" t="s">
        <v>188</v>
      </c>
      <c r="C57" s="36" t="s">
        <v>217</v>
      </c>
      <c r="D57" s="36">
        <v>108</v>
      </c>
      <c r="E57" s="36" t="s">
        <v>218</v>
      </c>
      <c r="F57" s="36">
        <v>0</v>
      </c>
      <c r="G57" s="36">
        <v>1.6578310000000001</v>
      </c>
      <c r="H57" s="36">
        <v>0</v>
      </c>
      <c r="I57" s="36">
        <v>13825.62</v>
      </c>
      <c r="J57" s="36">
        <v>8861</v>
      </c>
      <c r="K57" s="36">
        <v>0</v>
      </c>
      <c r="L57" s="36">
        <v>149</v>
      </c>
      <c r="M57" s="36">
        <v>0</v>
      </c>
      <c r="N57" s="36">
        <v>142</v>
      </c>
      <c r="O57" s="36">
        <v>139</v>
      </c>
      <c r="P57" s="36">
        <v>7081</v>
      </c>
      <c r="Q57" s="36">
        <v>7047</v>
      </c>
      <c r="R57" s="36">
        <v>135</v>
      </c>
      <c r="S57" s="36">
        <v>8276</v>
      </c>
      <c r="T57" s="36">
        <v>88.689859999999996</v>
      </c>
      <c r="U57" s="36">
        <v>92.949579999999997</v>
      </c>
      <c r="V57" s="36">
        <v>1901</v>
      </c>
      <c r="W57" s="36">
        <v>1891</v>
      </c>
      <c r="X57" s="36">
        <v>0</v>
      </c>
      <c r="Y57" s="36">
        <v>0</v>
      </c>
      <c r="Z57" s="36">
        <v>107</v>
      </c>
      <c r="AA57" s="36">
        <v>0</v>
      </c>
      <c r="AB57" s="36">
        <v>25</v>
      </c>
      <c r="AC57" s="36">
        <v>25</v>
      </c>
      <c r="AD57" s="36">
        <v>8194</v>
      </c>
      <c r="AE57" s="36">
        <v>7</v>
      </c>
      <c r="AF57" s="36">
        <v>52</v>
      </c>
      <c r="AG57" s="36">
        <v>52</v>
      </c>
      <c r="AH57" s="36">
        <v>3.1123729999999998</v>
      </c>
      <c r="AI57" s="36">
        <v>0.31304270000000001</v>
      </c>
      <c r="AJ57" s="40">
        <f t="shared" ca="1" si="0"/>
        <v>7</v>
      </c>
      <c r="AK57" s="36">
        <v>1</v>
      </c>
      <c r="AL57" s="36">
        <v>1</v>
      </c>
      <c r="AM57" s="36">
        <v>0</v>
      </c>
      <c r="AN57" s="36">
        <v>0</v>
      </c>
      <c r="AO57" s="36">
        <v>4</v>
      </c>
      <c r="AP57" s="36">
        <v>0</v>
      </c>
      <c r="AQ57" s="36">
        <v>7</v>
      </c>
      <c r="AR57" s="36">
        <v>1</v>
      </c>
      <c r="AS57" s="36">
        <v>0</v>
      </c>
      <c r="AT57" s="36">
        <v>0</v>
      </c>
      <c r="AU57" s="36">
        <v>17</v>
      </c>
      <c r="AV57" s="36">
        <v>619</v>
      </c>
      <c r="AW57" s="36">
        <v>1</v>
      </c>
      <c r="AX57" s="36">
        <v>1</v>
      </c>
      <c r="AY57" s="36">
        <v>0</v>
      </c>
      <c r="AZ57" s="36">
        <v>0</v>
      </c>
      <c r="BA57" s="36">
        <v>7</v>
      </c>
      <c r="BB57" s="36">
        <v>7</v>
      </c>
    </row>
    <row r="58" spans="1:54" hidden="1">
      <c r="A58" s="49">
        <v>41909</v>
      </c>
      <c r="B58" s="36" t="s">
        <v>188</v>
      </c>
      <c r="C58" s="36" t="s">
        <v>524</v>
      </c>
      <c r="D58" s="36">
        <v>108</v>
      </c>
      <c r="E58" s="36" t="s">
        <v>218</v>
      </c>
      <c r="F58" s="36">
        <v>0</v>
      </c>
      <c r="G58" s="36">
        <v>0.27879720000000002</v>
      </c>
      <c r="H58" s="36">
        <v>0</v>
      </c>
      <c r="I58" s="36">
        <v>1524.5989999999999</v>
      </c>
      <c r="J58" s="36">
        <v>11334</v>
      </c>
      <c r="K58" s="36">
        <v>0</v>
      </c>
      <c r="L58" s="36">
        <v>34</v>
      </c>
      <c r="M58" s="36">
        <v>0</v>
      </c>
      <c r="N58" s="36">
        <v>19</v>
      </c>
      <c r="O58" s="36">
        <v>19</v>
      </c>
      <c r="P58" s="36">
        <v>11057</v>
      </c>
      <c r="Q58" s="36">
        <v>11034</v>
      </c>
      <c r="R58" s="36">
        <v>28</v>
      </c>
      <c r="S58" s="36">
        <v>10813</v>
      </c>
      <c r="T58" s="36">
        <v>82.352940000000004</v>
      </c>
      <c r="U58" s="36">
        <v>95.204759999999993</v>
      </c>
      <c r="V58" s="36">
        <v>1080</v>
      </c>
      <c r="W58" s="36">
        <v>1072</v>
      </c>
      <c r="X58" s="36">
        <v>0</v>
      </c>
      <c r="Y58" s="36">
        <v>0</v>
      </c>
      <c r="Z58" s="36">
        <v>18</v>
      </c>
      <c r="AA58" s="36">
        <v>0</v>
      </c>
      <c r="AB58" s="36">
        <v>10</v>
      </c>
      <c r="AC58" s="36">
        <v>10</v>
      </c>
      <c r="AD58" s="36">
        <v>10805</v>
      </c>
      <c r="AE58" s="36">
        <v>12</v>
      </c>
      <c r="AF58" s="36">
        <v>13</v>
      </c>
      <c r="AG58" s="36">
        <v>9</v>
      </c>
      <c r="AH58" s="36">
        <v>3.11402</v>
      </c>
      <c r="AI58" s="36">
        <v>2.5809289999999999E-2</v>
      </c>
      <c r="AJ58" s="40">
        <f t="shared" ca="1" si="0"/>
        <v>7</v>
      </c>
      <c r="AK58" s="36">
        <v>1</v>
      </c>
      <c r="AL58" s="36">
        <v>0</v>
      </c>
      <c r="AM58" s="36">
        <v>0</v>
      </c>
      <c r="AN58" s="36">
        <v>0</v>
      </c>
      <c r="AO58" s="36">
        <v>3</v>
      </c>
      <c r="AP58" s="36">
        <v>0</v>
      </c>
      <c r="AQ58" s="36">
        <v>4</v>
      </c>
      <c r="AR58" s="36">
        <v>2</v>
      </c>
      <c r="AS58" s="36">
        <v>0</v>
      </c>
      <c r="AT58" s="36">
        <v>0</v>
      </c>
      <c r="AU58" s="36">
        <v>6</v>
      </c>
      <c r="AV58" s="36">
        <v>544</v>
      </c>
      <c r="AW58" s="36">
        <v>1</v>
      </c>
      <c r="AX58" s="36">
        <v>1</v>
      </c>
      <c r="AY58" s="36">
        <v>0</v>
      </c>
      <c r="AZ58" s="36">
        <v>0</v>
      </c>
      <c r="BA58" s="36">
        <v>4</v>
      </c>
      <c r="BB58" s="36">
        <v>6</v>
      </c>
    </row>
    <row r="59" spans="1:54" hidden="1">
      <c r="A59" s="49">
        <v>41909</v>
      </c>
      <c r="B59" s="36" t="s">
        <v>188</v>
      </c>
      <c r="C59" s="36" t="s">
        <v>595</v>
      </c>
      <c r="D59" s="36">
        <v>108</v>
      </c>
      <c r="E59" s="36" t="s">
        <v>218</v>
      </c>
      <c r="F59" s="36">
        <v>0</v>
      </c>
      <c r="G59" s="36">
        <v>5.5669450000000002E-2</v>
      </c>
      <c r="H59" s="36">
        <v>0</v>
      </c>
      <c r="I59" s="36">
        <v>642.97050000000002</v>
      </c>
      <c r="J59" s="36">
        <v>574</v>
      </c>
      <c r="K59" s="36">
        <v>0</v>
      </c>
      <c r="L59" s="36">
        <v>6</v>
      </c>
      <c r="M59" s="36">
        <v>0</v>
      </c>
      <c r="N59" s="36">
        <v>4</v>
      </c>
      <c r="O59" s="36">
        <v>4</v>
      </c>
      <c r="P59" s="36">
        <v>455</v>
      </c>
      <c r="Q59" s="36">
        <v>448</v>
      </c>
      <c r="R59" s="36">
        <v>6</v>
      </c>
      <c r="S59" s="36">
        <v>527</v>
      </c>
      <c r="T59" s="36">
        <v>100</v>
      </c>
      <c r="U59" s="36">
        <v>90.399349999999998</v>
      </c>
      <c r="V59" s="36">
        <v>532</v>
      </c>
      <c r="W59" s="36">
        <v>529</v>
      </c>
      <c r="X59" s="36">
        <v>0</v>
      </c>
      <c r="Y59" s="36">
        <v>0</v>
      </c>
      <c r="Z59" s="36">
        <v>6</v>
      </c>
      <c r="AA59" s="36">
        <v>0</v>
      </c>
      <c r="AB59" s="36">
        <v>0</v>
      </c>
      <c r="AC59" s="36">
        <v>0</v>
      </c>
      <c r="AD59" s="36">
        <v>517</v>
      </c>
      <c r="AE59" s="36">
        <v>28</v>
      </c>
      <c r="AF59" s="36">
        <v>3</v>
      </c>
      <c r="AG59" s="36">
        <v>2</v>
      </c>
      <c r="AH59" s="36">
        <v>1.3529329999999999</v>
      </c>
      <c r="AI59" s="36">
        <v>3.6476700000000001E-2</v>
      </c>
      <c r="AJ59" s="40">
        <f t="shared" ca="1" si="0"/>
        <v>7</v>
      </c>
      <c r="AK59" s="36">
        <v>0</v>
      </c>
      <c r="AL59" s="36">
        <v>1</v>
      </c>
      <c r="AM59" s="36">
        <v>0</v>
      </c>
      <c r="AN59" s="36">
        <v>1</v>
      </c>
      <c r="AO59" s="36">
        <v>2</v>
      </c>
      <c r="AP59" s="36">
        <v>0</v>
      </c>
      <c r="AQ59" s="36">
        <v>0</v>
      </c>
      <c r="AR59" s="36">
        <v>1</v>
      </c>
      <c r="AS59" s="36">
        <v>1</v>
      </c>
      <c r="AT59" s="36">
        <v>0</v>
      </c>
      <c r="AU59" s="36">
        <v>0</v>
      </c>
      <c r="AV59" s="36">
        <v>54</v>
      </c>
      <c r="AW59" s="36">
        <v>0</v>
      </c>
      <c r="AX59" s="36">
        <v>1</v>
      </c>
      <c r="AY59" s="36">
        <v>0</v>
      </c>
      <c r="AZ59" s="36">
        <v>0</v>
      </c>
      <c r="BA59" s="36">
        <v>0</v>
      </c>
      <c r="BB59" s="36">
        <v>1</v>
      </c>
    </row>
    <row r="60" spans="1:54" hidden="1">
      <c r="A60" s="49">
        <v>41909</v>
      </c>
      <c r="B60" s="36" t="s">
        <v>188</v>
      </c>
      <c r="C60" s="36" t="s">
        <v>643</v>
      </c>
      <c r="D60" s="36">
        <v>115</v>
      </c>
      <c r="E60" s="36" t="s">
        <v>644</v>
      </c>
      <c r="F60" s="36">
        <v>0</v>
      </c>
      <c r="G60" s="36">
        <v>2.184339</v>
      </c>
      <c r="H60" s="36">
        <v>0</v>
      </c>
      <c r="I60" s="36">
        <v>23639.67</v>
      </c>
      <c r="J60" s="36">
        <v>18576</v>
      </c>
      <c r="K60" s="36">
        <v>0</v>
      </c>
      <c r="L60" s="36">
        <v>143</v>
      </c>
      <c r="M60" s="36">
        <v>0</v>
      </c>
      <c r="N60" s="36">
        <v>121</v>
      </c>
      <c r="O60" s="36">
        <v>119</v>
      </c>
      <c r="P60" s="36">
        <v>16136</v>
      </c>
      <c r="Q60" s="36">
        <v>16084</v>
      </c>
      <c r="R60" s="36">
        <v>122</v>
      </c>
      <c r="S60" s="36">
        <v>17515</v>
      </c>
      <c r="T60" s="36">
        <v>83.904529999999994</v>
      </c>
      <c r="U60" s="36">
        <v>93.984470000000002</v>
      </c>
      <c r="V60" s="36">
        <v>103053</v>
      </c>
      <c r="W60" s="36">
        <v>102928</v>
      </c>
      <c r="X60" s="36">
        <v>0</v>
      </c>
      <c r="Y60" s="36">
        <v>0</v>
      </c>
      <c r="Z60" s="36">
        <v>114</v>
      </c>
      <c r="AA60" s="36">
        <v>4</v>
      </c>
      <c r="AB60" s="36">
        <v>23</v>
      </c>
      <c r="AC60" s="36">
        <v>23</v>
      </c>
      <c r="AD60" s="36">
        <v>17612</v>
      </c>
      <c r="AE60" s="36">
        <v>12</v>
      </c>
      <c r="AF60" s="36">
        <v>82</v>
      </c>
      <c r="AG60" s="36">
        <v>82</v>
      </c>
      <c r="AH60" s="36">
        <v>2.585728</v>
      </c>
      <c r="AI60" s="36">
        <v>0.5197079</v>
      </c>
      <c r="AJ60" s="40">
        <f t="shared" ca="1" si="0"/>
        <v>7</v>
      </c>
      <c r="AK60" s="36">
        <v>1</v>
      </c>
      <c r="AL60" s="36">
        <v>1</v>
      </c>
      <c r="AM60" s="36">
        <v>0</v>
      </c>
      <c r="AN60" s="36">
        <v>0</v>
      </c>
      <c r="AO60" s="36">
        <v>4</v>
      </c>
      <c r="AP60" s="36">
        <v>0</v>
      </c>
      <c r="AQ60" s="36">
        <v>4</v>
      </c>
      <c r="AR60" s="36">
        <v>3</v>
      </c>
      <c r="AS60" s="36">
        <v>0</v>
      </c>
      <c r="AT60" s="36">
        <v>3.5087719298245612</v>
      </c>
      <c r="AU60" s="36">
        <v>23</v>
      </c>
      <c r="AV60" s="36">
        <v>1113</v>
      </c>
      <c r="AW60" s="36">
        <v>1</v>
      </c>
      <c r="AX60" s="36">
        <v>1</v>
      </c>
      <c r="AY60" s="36">
        <v>0</v>
      </c>
      <c r="AZ60" s="36">
        <v>0</v>
      </c>
      <c r="BA60" s="36">
        <v>4</v>
      </c>
      <c r="BB60" s="36">
        <v>4</v>
      </c>
    </row>
    <row r="61" spans="1:54" hidden="1">
      <c r="A61" s="49">
        <v>41909</v>
      </c>
      <c r="B61" s="36" t="s">
        <v>188</v>
      </c>
      <c r="C61" s="36" t="s">
        <v>654</v>
      </c>
      <c r="D61" s="36">
        <v>115</v>
      </c>
      <c r="E61" s="36" t="s">
        <v>644</v>
      </c>
      <c r="F61" s="36">
        <v>0</v>
      </c>
      <c r="G61" s="36">
        <v>0.84425559999999999</v>
      </c>
      <c r="H61" s="36">
        <v>0</v>
      </c>
      <c r="I61" s="36">
        <v>6399.39</v>
      </c>
      <c r="J61" s="36">
        <v>5101</v>
      </c>
      <c r="K61" s="36">
        <v>0</v>
      </c>
      <c r="L61" s="36">
        <v>57</v>
      </c>
      <c r="M61" s="36">
        <v>0</v>
      </c>
      <c r="N61" s="36">
        <v>46</v>
      </c>
      <c r="O61" s="36">
        <v>46</v>
      </c>
      <c r="P61" s="36">
        <v>4352</v>
      </c>
      <c r="Q61" s="36">
        <v>4327</v>
      </c>
      <c r="R61" s="36">
        <v>49</v>
      </c>
      <c r="S61" s="36">
        <v>4662</v>
      </c>
      <c r="T61" s="36">
        <v>85.964910000000003</v>
      </c>
      <c r="U61" s="36">
        <v>90.868840000000006</v>
      </c>
      <c r="V61" s="36">
        <v>35596</v>
      </c>
      <c r="W61" s="36">
        <v>35529</v>
      </c>
      <c r="X61" s="36">
        <v>0</v>
      </c>
      <c r="Y61" s="36">
        <v>0</v>
      </c>
      <c r="Z61" s="36">
        <v>51</v>
      </c>
      <c r="AA61" s="36">
        <v>2</v>
      </c>
      <c r="AB61" s="36">
        <v>3</v>
      </c>
      <c r="AC61" s="36">
        <v>3</v>
      </c>
      <c r="AD61" s="36">
        <v>4800</v>
      </c>
      <c r="AE61" s="36">
        <v>6</v>
      </c>
      <c r="AF61" s="36">
        <v>6</v>
      </c>
      <c r="AG61" s="36">
        <v>6</v>
      </c>
      <c r="AH61" s="36">
        <v>2.0304199999999999</v>
      </c>
      <c r="AI61" s="36">
        <v>3.386459E-2</v>
      </c>
      <c r="AJ61" s="40">
        <f t="shared" ca="1" si="0"/>
        <v>7</v>
      </c>
      <c r="AK61" s="36">
        <v>1</v>
      </c>
      <c r="AL61" s="36">
        <v>1</v>
      </c>
      <c r="AM61" s="36">
        <v>0</v>
      </c>
      <c r="AN61" s="36">
        <v>0</v>
      </c>
      <c r="AO61" s="36">
        <v>4</v>
      </c>
      <c r="AP61" s="36">
        <v>0</v>
      </c>
      <c r="AQ61" s="36">
        <v>3</v>
      </c>
      <c r="AR61" s="36">
        <v>3</v>
      </c>
      <c r="AS61" s="36">
        <v>0</v>
      </c>
      <c r="AT61" s="36">
        <v>3.9215686274509802</v>
      </c>
      <c r="AU61" s="36">
        <v>8</v>
      </c>
      <c r="AV61" s="36">
        <v>464</v>
      </c>
      <c r="AW61" s="36">
        <v>1</v>
      </c>
      <c r="AX61" s="36">
        <v>1</v>
      </c>
      <c r="AY61" s="36">
        <v>0</v>
      </c>
      <c r="AZ61" s="36">
        <v>0</v>
      </c>
      <c r="BA61" s="36">
        <v>3</v>
      </c>
      <c r="BB61" s="36">
        <v>4</v>
      </c>
    </row>
    <row r="62" spans="1:54" hidden="1">
      <c r="A62" s="50">
        <v>41910</v>
      </c>
      <c r="B62" s="36" t="s">
        <v>183</v>
      </c>
      <c r="C62" s="36" t="s">
        <v>619</v>
      </c>
      <c r="D62" s="36">
        <v>19101</v>
      </c>
      <c r="E62" s="36" t="s">
        <v>618</v>
      </c>
      <c r="F62" s="51">
        <v>1</v>
      </c>
      <c r="G62" s="36">
        <v>0.63839999999999997</v>
      </c>
      <c r="H62" s="36">
        <v>0</v>
      </c>
      <c r="I62" s="36">
        <v>2220.9785000000002</v>
      </c>
      <c r="J62" s="36">
        <v>2070</v>
      </c>
      <c r="K62" s="36">
        <v>0</v>
      </c>
      <c r="L62" s="36">
        <v>114</v>
      </c>
      <c r="M62" s="36">
        <v>0</v>
      </c>
      <c r="N62" s="36">
        <v>1836</v>
      </c>
      <c r="O62" s="36">
        <v>1792</v>
      </c>
      <c r="P62" s="36">
        <v>12243</v>
      </c>
      <c r="Q62" s="36">
        <v>11998</v>
      </c>
      <c r="R62" s="36">
        <v>113</v>
      </c>
      <c r="S62" s="36">
        <v>2067</v>
      </c>
      <c r="T62" s="36">
        <v>96.747299999999996</v>
      </c>
      <c r="U62" s="36">
        <v>97.856800000000007</v>
      </c>
      <c r="V62" s="36">
        <v>26492</v>
      </c>
      <c r="W62" s="36">
        <v>26479</v>
      </c>
      <c r="X62" s="36">
        <v>3359</v>
      </c>
      <c r="Y62" s="36">
        <v>3357</v>
      </c>
      <c r="Z62" s="36">
        <v>126</v>
      </c>
      <c r="AA62" s="36">
        <v>0</v>
      </c>
      <c r="AB62" s="36">
        <v>28</v>
      </c>
      <c r="AC62" s="36">
        <v>28</v>
      </c>
      <c r="AD62" s="36">
        <v>6648</v>
      </c>
      <c r="AE62" s="36">
        <v>8</v>
      </c>
      <c r="AF62" s="36">
        <v>195</v>
      </c>
      <c r="AG62" s="36">
        <v>194</v>
      </c>
      <c r="AH62" s="36">
        <v>0.56759999999999999</v>
      </c>
      <c r="AI62" s="36">
        <v>4.2500000000000003E-2</v>
      </c>
      <c r="AJ62" s="40">
        <f t="shared" ca="1" si="0"/>
        <v>6</v>
      </c>
      <c r="AK62" s="36">
        <v>0</v>
      </c>
      <c r="AL62" s="36">
        <v>0</v>
      </c>
      <c r="AM62" s="36">
        <v>0</v>
      </c>
      <c r="AN62" s="36">
        <v>0</v>
      </c>
      <c r="AO62" s="36">
        <v>2</v>
      </c>
      <c r="AP62" s="36">
        <v>0</v>
      </c>
      <c r="AQ62" s="36">
        <v>0</v>
      </c>
      <c r="AR62" s="36">
        <v>0</v>
      </c>
      <c r="AS62" s="36">
        <v>0</v>
      </c>
      <c r="AT62" s="36">
        <v>0</v>
      </c>
      <c r="AU62" s="36">
        <v>45</v>
      </c>
      <c r="AV62" s="36">
        <v>248</v>
      </c>
      <c r="AW62" s="36">
        <v>1</v>
      </c>
      <c r="AX62" s="36">
        <v>1</v>
      </c>
      <c r="AY62" s="36">
        <v>0</v>
      </c>
      <c r="AZ62" s="36">
        <v>0</v>
      </c>
      <c r="BA62" s="36">
        <v>6</v>
      </c>
      <c r="BB62" s="36">
        <v>6</v>
      </c>
    </row>
    <row r="63" spans="1:54" hidden="1">
      <c r="A63" s="50">
        <v>41910</v>
      </c>
      <c r="B63" s="36" t="s">
        <v>183</v>
      </c>
      <c r="C63" s="36" t="s">
        <v>617</v>
      </c>
      <c r="D63" s="36">
        <v>19102</v>
      </c>
      <c r="E63" s="36" t="s">
        <v>618</v>
      </c>
      <c r="F63" s="51">
        <v>1</v>
      </c>
      <c r="G63" s="36">
        <v>1.4496</v>
      </c>
      <c r="H63" s="36">
        <v>0</v>
      </c>
      <c r="I63" s="36">
        <v>4208.6697999999997</v>
      </c>
      <c r="J63" s="36">
        <v>14440</v>
      </c>
      <c r="K63" s="36">
        <v>0</v>
      </c>
      <c r="L63" s="36">
        <v>133</v>
      </c>
      <c r="M63" s="36">
        <v>0</v>
      </c>
      <c r="N63" s="36">
        <v>376</v>
      </c>
      <c r="O63" s="36">
        <v>369</v>
      </c>
      <c r="P63" s="36">
        <v>16409</v>
      </c>
      <c r="Q63" s="36">
        <v>16079</v>
      </c>
      <c r="R63" s="36">
        <v>132</v>
      </c>
      <c r="S63" s="36">
        <v>14417</v>
      </c>
      <c r="T63" s="36">
        <v>97.400400000000005</v>
      </c>
      <c r="U63" s="36">
        <v>97.832800000000006</v>
      </c>
      <c r="V63" s="36">
        <v>37019</v>
      </c>
      <c r="W63" s="36">
        <v>36999</v>
      </c>
      <c r="X63" s="36">
        <v>7343</v>
      </c>
      <c r="Y63" s="36">
        <v>7335</v>
      </c>
      <c r="Z63" s="36">
        <v>133</v>
      </c>
      <c r="AA63" s="36">
        <v>1</v>
      </c>
      <c r="AB63" s="36">
        <v>15</v>
      </c>
      <c r="AC63" s="36">
        <v>13</v>
      </c>
      <c r="AD63" s="36">
        <v>14735</v>
      </c>
      <c r="AE63" s="36">
        <v>10</v>
      </c>
      <c r="AF63" s="36">
        <v>90</v>
      </c>
      <c r="AG63" s="36">
        <v>85</v>
      </c>
      <c r="AH63" s="36">
        <v>0.53920000000000001</v>
      </c>
      <c r="AI63" s="36">
        <v>7.3999999999999996E-2</v>
      </c>
      <c r="AJ63" s="40">
        <f t="shared" ca="1" si="0"/>
        <v>6</v>
      </c>
      <c r="AK63" s="36">
        <v>0</v>
      </c>
      <c r="AL63" s="36">
        <v>0</v>
      </c>
      <c r="AM63" s="36">
        <v>0</v>
      </c>
      <c r="AN63" s="36">
        <v>0</v>
      </c>
      <c r="AO63" s="36">
        <v>2</v>
      </c>
      <c r="AP63" s="36">
        <v>0</v>
      </c>
      <c r="AQ63" s="36">
        <v>0</v>
      </c>
      <c r="AR63" s="36">
        <v>0</v>
      </c>
      <c r="AS63" s="36">
        <v>0</v>
      </c>
      <c r="AT63" s="36">
        <v>0.75187969924812026</v>
      </c>
      <c r="AU63" s="36">
        <v>8</v>
      </c>
      <c r="AV63" s="36">
        <v>353</v>
      </c>
      <c r="AW63" s="36">
        <v>1</v>
      </c>
      <c r="AX63" s="36">
        <v>1</v>
      </c>
      <c r="AY63" s="36">
        <v>0</v>
      </c>
      <c r="AZ63" s="36">
        <v>0</v>
      </c>
      <c r="BA63" s="36">
        <v>7</v>
      </c>
      <c r="BB63" s="36">
        <v>6</v>
      </c>
    </row>
    <row r="64" spans="1:54" hidden="1">
      <c r="A64" s="50">
        <v>41910</v>
      </c>
      <c r="B64" s="36" t="s">
        <v>183</v>
      </c>
      <c r="C64" s="36" t="s">
        <v>620</v>
      </c>
      <c r="D64" s="36">
        <v>19103</v>
      </c>
      <c r="E64" s="36" t="s">
        <v>618</v>
      </c>
      <c r="F64" s="51">
        <v>1</v>
      </c>
      <c r="G64" s="36">
        <v>0.45839999999999997</v>
      </c>
      <c r="H64" s="36">
        <v>0</v>
      </c>
      <c r="I64" s="36">
        <v>17274.313099999999</v>
      </c>
      <c r="J64" s="36">
        <v>27219</v>
      </c>
      <c r="K64" s="36">
        <v>0</v>
      </c>
      <c r="L64" s="36">
        <v>95</v>
      </c>
      <c r="M64" s="36">
        <v>0</v>
      </c>
      <c r="N64" s="36">
        <v>747</v>
      </c>
      <c r="O64" s="36">
        <v>733</v>
      </c>
      <c r="P64" s="36">
        <v>26514</v>
      </c>
      <c r="Q64" s="36">
        <v>26005</v>
      </c>
      <c r="R64" s="36">
        <v>95</v>
      </c>
      <c r="S64" s="36">
        <v>27191</v>
      </c>
      <c r="T64" s="36">
        <v>98.125799999999998</v>
      </c>
      <c r="U64" s="36">
        <v>97.979399999999998</v>
      </c>
      <c r="V64" s="36">
        <v>17520</v>
      </c>
      <c r="W64" s="36">
        <v>17504</v>
      </c>
      <c r="X64" s="36">
        <v>3876</v>
      </c>
      <c r="Y64" s="36">
        <v>3871</v>
      </c>
      <c r="Z64" s="36">
        <v>94</v>
      </c>
      <c r="AA64" s="36">
        <v>0</v>
      </c>
      <c r="AB64" s="36">
        <v>6</v>
      </c>
      <c r="AC64" s="36">
        <v>5</v>
      </c>
      <c r="AD64" s="36">
        <v>27073</v>
      </c>
      <c r="AE64" s="36">
        <v>30</v>
      </c>
      <c r="AF64" s="36">
        <v>82</v>
      </c>
      <c r="AG64" s="36">
        <v>78</v>
      </c>
      <c r="AH64" s="36">
        <v>1.2648999999999999</v>
      </c>
      <c r="AI64" s="36">
        <v>9.9099999999999994E-2</v>
      </c>
      <c r="AJ64" s="40">
        <f t="shared" ca="1" si="0"/>
        <v>6</v>
      </c>
      <c r="AK64" s="36">
        <v>0</v>
      </c>
      <c r="AL64" s="36">
        <v>0</v>
      </c>
      <c r="AM64" s="36">
        <v>0</v>
      </c>
      <c r="AN64" s="36">
        <v>0</v>
      </c>
      <c r="AO64" s="36">
        <v>1</v>
      </c>
      <c r="AP64" s="36">
        <v>0</v>
      </c>
      <c r="AQ64" s="36">
        <v>0</v>
      </c>
      <c r="AR64" s="36">
        <v>0</v>
      </c>
      <c r="AS64" s="36">
        <v>0</v>
      </c>
      <c r="AT64" s="36">
        <v>0</v>
      </c>
      <c r="AU64" s="36">
        <v>14</v>
      </c>
      <c r="AV64" s="36">
        <v>537</v>
      </c>
      <c r="AW64" s="36">
        <v>0</v>
      </c>
      <c r="AX64" s="36">
        <v>1</v>
      </c>
      <c r="AY64" s="36">
        <v>0</v>
      </c>
      <c r="AZ64" s="36">
        <v>0</v>
      </c>
      <c r="BA64" s="36">
        <v>3</v>
      </c>
      <c r="BB64" s="36">
        <v>4</v>
      </c>
    </row>
    <row r="65" spans="1:54" hidden="1">
      <c r="A65" s="50">
        <v>41910</v>
      </c>
      <c r="B65" s="36" t="s">
        <v>183</v>
      </c>
      <c r="C65" s="36" t="s">
        <v>1145</v>
      </c>
      <c r="D65" s="36">
        <v>33461</v>
      </c>
      <c r="E65" s="36" t="s">
        <v>1146</v>
      </c>
      <c r="F65" s="51">
        <v>1</v>
      </c>
      <c r="G65" s="36">
        <v>1.0584</v>
      </c>
      <c r="H65" s="36">
        <v>0</v>
      </c>
      <c r="I65" s="36">
        <v>4596.8536000000004</v>
      </c>
      <c r="J65" s="36">
        <v>12270</v>
      </c>
      <c r="K65" s="36">
        <v>0</v>
      </c>
      <c r="L65" s="36">
        <v>196</v>
      </c>
      <c r="M65" s="36">
        <v>0</v>
      </c>
      <c r="N65" s="36">
        <v>502</v>
      </c>
      <c r="O65" s="36">
        <v>500</v>
      </c>
      <c r="P65" s="36">
        <v>10358</v>
      </c>
      <c r="Q65" s="36">
        <v>10356</v>
      </c>
      <c r="R65" s="36">
        <v>192</v>
      </c>
      <c r="S65" s="36">
        <v>12265</v>
      </c>
      <c r="T65" s="36">
        <v>97.568899999999999</v>
      </c>
      <c r="U65" s="36">
        <v>99.939899999999994</v>
      </c>
      <c r="V65" s="36">
        <v>13330</v>
      </c>
      <c r="W65" s="36">
        <v>13324</v>
      </c>
      <c r="X65" s="36">
        <v>3126</v>
      </c>
      <c r="Y65" s="36">
        <v>3121</v>
      </c>
      <c r="Z65" s="36">
        <v>168</v>
      </c>
      <c r="AA65" s="36">
        <v>1</v>
      </c>
      <c r="AB65" s="36">
        <v>33</v>
      </c>
      <c r="AC65" s="36">
        <v>33</v>
      </c>
      <c r="AD65" s="36">
        <v>12261</v>
      </c>
      <c r="AE65" s="36">
        <v>15</v>
      </c>
      <c r="AF65" s="36">
        <v>236</v>
      </c>
      <c r="AG65" s="36">
        <v>230</v>
      </c>
      <c r="AH65" s="36">
        <v>1.3298000000000001</v>
      </c>
      <c r="AI65" s="36">
        <v>6.0699999999999997E-2</v>
      </c>
      <c r="AJ65" s="40">
        <f t="shared" ca="1" si="0"/>
        <v>6</v>
      </c>
      <c r="AK65" s="36">
        <v>0</v>
      </c>
      <c r="AL65" s="36">
        <v>0</v>
      </c>
      <c r="AM65" s="36">
        <v>0</v>
      </c>
      <c r="AN65" s="36">
        <v>0</v>
      </c>
      <c r="AO65" s="36">
        <v>1</v>
      </c>
      <c r="AP65" s="36">
        <v>0</v>
      </c>
      <c r="AQ65" s="36">
        <v>0</v>
      </c>
      <c r="AR65" s="36">
        <v>0</v>
      </c>
      <c r="AS65" s="36">
        <v>0</v>
      </c>
      <c r="AT65" s="36">
        <v>0.59523809523809523</v>
      </c>
      <c r="AU65" s="36">
        <v>6</v>
      </c>
      <c r="AV65" s="36">
        <v>7</v>
      </c>
      <c r="AW65" s="36">
        <v>1</v>
      </c>
      <c r="AX65" s="36">
        <v>0</v>
      </c>
      <c r="AY65" s="36">
        <v>0</v>
      </c>
      <c r="AZ65" s="36">
        <v>0</v>
      </c>
      <c r="BA65" s="36">
        <v>1</v>
      </c>
      <c r="BB65" s="36">
        <v>0</v>
      </c>
    </row>
    <row r="66" spans="1:54" hidden="1">
      <c r="A66" s="50">
        <v>41910</v>
      </c>
      <c r="B66" s="36" t="s">
        <v>183</v>
      </c>
      <c r="C66" s="36" t="s">
        <v>1066</v>
      </c>
      <c r="D66" s="36">
        <v>24172</v>
      </c>
      <c r="E66" s="36" t="s">
        <v>813</v>
      </c>
      <c r="F66" s="51">
        <v>1</v>
      </c>
      <c r="G66" s="36">
        <v>2.7408000000000001</v>
      </c>
      <c r="H66" s="36">
        <v>4.7999999999999996E-3</v>
      </c>
      <c r="I66" s="36">
        <v>4152.4965000000002</v>
      </c>
      <c r="J66" s="36">
        <v>23071</v>
      </c>
      <c r="K66" s="36">
        <v>0</v>
      </c>
      <c r="L66" s="36">
        <v>304</v>
      </c>
      <c r="M66" s="36">
        <v>0</v>
      </c>
      <c r="N66" s="36">
        <v>1496</v>
      </c>
      <c r="O66" s="36">
        <v>1496</v>
      </c>
      <c r="P66" s="36">
        <v>14804</v>
      </c>
      <c r="Q66" s="36">
        <v>14792</v>
      </c>
      <c r="R66" s="36">
        <v>297</v>
      </c>
      <c r="S66" s="36">
        <v>22953</v>
      </c>
      <c r="T66" s="36">
        <v>97.697400000000002</v>
      </c>
      <c r="U66" s="36">
        <v>99.407899999999998</v>
      </c>
      <c r="V66" s="36">
        <v>5637</v>
      </c>
      <c r="W66" s="36">
        <v>5629</v>
      </c>
      <c r="X66" s="36">
        <v>1059</v>
      </c>
      <c r="Y66" s="36">
        <v>1059</v>
      </c>
      <c r="Z66" s="36">
        <v>307</v>
      </c>
      <c r="AA66" s="36">
        <v>7</v>
      </c>
      <c r="AB66" s="36">
        <v>5</v>
      </c>
      <c r="AC66" s="36">
        <v>5</v>
      </c>
      <c r="AD66" s="36">
        <v>23041</v>
      </c>
      <c r="AE66" s="36">
        <v>13</v>
      </c>
      <c r="AF66" s="36">
        <v>288</v>
      </c>
      <c r="AG66" s="36">
        <v>265</v>
      </c>
      <c r="AH66" s="36">
        <v>1.7421</v>
      </c>
      <c r="AI66" s="36">
        <v>6.08E-2</v>
      </c>
      <c r="AJ66" s="40">
        <f t="shared" ref="AJ66:AJ129" ca="1" si="1">DAY(TODAY()-A66)</f>
        <v>6</v>
      </c>
      <c r="AK66" s="36">
        <v>0</v>
      </c>
      <c r="AL66" s="36">
        <v>0</v>
      </c>
      <c r="AM66" s="36">
        <v>0</v>
      </c>
      <c r="AN66" s="36">
        <v>0</v>
      </c>
      <c r="AO66" s="36">
        <v>2</v>
      </c>
      <c r="AP66" s="36">
        <v>0</v>
      </c>
      <c r="AQ66" s="36">
        <v>0</v>
      </c>
      <c r="AR66" s="36">
        <v>0</v>
      </c>
      <c r="AS66" s="36">
        <v>0</v>
      </c>
      <c r="AT66" s="36">
        <v>2.2801302931596092</v>
      </c>
      <c r="AU66" s="36">
        <v>7</v>
      </c>
      <c r="AV66" s="36">
        <v>130</v>
      </c>
      <c r="AW66" s="36">
        <v>1</v>
      </c>
      <c r="AX66" s="36">
        <v>0</v>
      </c>
      <c r="AY66" s="36">
        <v>1</v>
      </c>
      <c r="AZ66" s="36">
        <v>1</v>
      </c>
      <c r="BA66" s="36">
        <v>2</v>
      </c>
      <c r="BB66" s="36">
        <v>0</v>
      </c>
    </row>
    <row r="67" spans="1:54" hidden="1">
      <c r="A67" s="50">
        <v>41910</v>
      </c>
      <c r="B67" s="36" t="s">
        <v>184</v>
      </c>
      <c r="C67" s="36" t="s">
        <v>765</v>
      </c>
      <c r="D67" s="36">
        <v>60771</v>
      </c>
      <c r="E67" s="36" t="s">
        <v>396</v>
      </c>
      <c r="F67" s="51">
        <v>1</v>
      </c>
      <c r="G67" s="36">
        <v>2.7576000000000001</v>
      </c>
      <c r="H67" s="36">
        <v>0</v>
      </c>
      <c r="I67" s="36">
        <v>3000.5675999999999</v>
      </c>
      <c r="J67" s="36">
        <v>2674</v>
      </c>
      <c r="K67" s="36">
        <v>0</v>
      </c>
      <c r="L67" s="36">
        <v>352</v>
      </c>
      <c r="M67" s="36">
        <v>0</v>
      </c>
      <c r="N67" s="36">
        <v>1109</v>
      </c>
      <c r="O67" s="36">
        <v>1091</v>
      </c>
      <c r="P67" s="36">
        <v>2152</v>
      </c>
      <c r="Q67" s="36">
        <v>2082</v>
      </c>
      <c r="R67" s="36">
        <v>334</v>
      </c>
      <c r="S67" s="36">
        <v>2613</v>
      </c>
      <c r="T67" s="36">
        <v>93.346299999999999</v>
      </c>
      <c r="U67" s="36">
        <v>94.540199999999999</v>
      </c>
      <c r="V67" s="36">
        <v>1449</v>
      </c>
      <c r="W67" s="36">
        <v>1443</v>
      </c>
      <c r="X67" s="36">
        <v>176</v>
      </c>
      <c r="Y67" s="36">
        <v>174</v>
      </c>
      <c r="Z67" s="36">
        <v>347</v>
      </c>
      <c r="AA67" s="36">
        <v>19</v>
      </c>
      <c r="AB67" s="36">
        <v>22</v>
      </c>
      <c r="AC67" s="36">
        <v>22</v>
      </c>
      <c r="AD67" s="36">
        <v>2667</v>
      </c>
      <c r="AE67" s="36">
        <v>12</v>
      </c>
      <c r="AF67" s="36">
        <v>143</v>
      </c>
      <c r="AG67" s="36">
        <v>131</v>
      </c>
      <c r="AH67" s="36">
        <v>0.61209999999999998</v>
      </c>
      <c r="AI67" s="36">
        <v>4.4699999999999997E-2</v>
      </c>
      <c r="AJ67" s="40">
        <f t="shared" ca="1" si="1"/>
        <v>6</v>
      </c>
      <c r="AK67" s="36">
        <v>1</v>
      </c>
      <c r="AL67" s="36">
        <v>1</v>
      </c>
      <c r="AM67" s="36">
        <v>1</v>
      </c>
      <c r="AN67" s="36">
        <v>0</v>
      </c>
      <c r="AO67" s="36">
        <v>6</v>
      </c>
      <c r="AP67" s="36">
        <v>1</v>
      </c>
      <c r="AQ67" s="36">
        <v>4</v>
      </c>
      <c r="AR67" s="36">
        <v>2</v>
      </c>
      <c r="AS67" s="36">
        <v>0</v>
      </c>
      <c r="AT67" s="36">
        <v>5.4755043227665707</v>
      </c>
      <c r="AU67" s="36">
        <v>36</v>
      </c>
      <c r="AV67" s="36">
        <v>131</v>
      </c>
      <c r="AW67" s="36">
        <v>1</v>
      </c>
      <c r="AX67" s="36">
        <v>1</v>
      </c>
      <c r="AY67" s="36">
        <v>1</v>
      </c>
      <c r="AZ67" s="36">
        <v>4</v>
      </c>
      <c r="BA67" s="36">
        <v>4</v>
      </c>
      <c r="BB67" s="36">
        <v>4</v>
      </c>
    </row>
    <row r="68" spans="1:54" hidden="1">
      <c r="A68" s="50">
        <v>41910</v>
      </c>
      <c r="B68" s="36" t="s">
        <v>184</v>
      </c>
      <c r="C68" s="36" t="s">
        <v>395</v>
      </c>
      <c r="D68" s="36">
        <v>60772</v>
      </c>
      <c r="E68" s="36" t="s">
        <v>396</v>
      </c>
      <c r="F68" s="51">
        <v>1</v>
      </c>
      <c r="G68" s="36">
        <v>1.2216</v>
      </c>
      <c r="H68" s="36">
        <v>0</v>
      </c>
      <c r="I68" s="36">
        <v>936.86170000000004</v>
      </c>
      <c r="J68" s="36">
        <v>1898</v>
      </c>
      <c r="K68" s="36">
        <v>0</v>
      </c>
      <c r="L68" s="36">
        <v>161</v>
      </c>
      <c r="M68" s="36">
        <v>0</v>
      </c>
      <c r="N68" s="36">
        <v>200</v>
      </c>
      <c r="O68" s="36">
        <v>193</v>
      </c>
      <c r="P68" s="36">
        <v>1803</v>
      </c>
      <c r="Q68" s="36">
        <v>1783</v>
      </c>
      <c r="R68" s="36">
        <v>153</v>
      </c>
      <c r="S68" s="36">
        <v>1871</v>
      </c>
      <c r="T68" s="36">
        <v>91.704999999999998</v>
      </c>
      <c r="U68" s="36">
        <v>97.483999999999995</v>
      </c>
      <c r="V68" s="36">
        <v>1500</v>
      </c>
      <c r="W68" s="36">
        <v>1496</v>
      </c>
      <c r="X68" s="36">
        <v>190</v>
      </c>
      <c r="Y68" s="36">
        <v>188</v>
      </c>
      <c r="Z68" s="36">
        <v>174</v>
      </c>
      <c r="AA68" s="36">
        <v>18</v>
      </c>
      <c r="AB68" s="36">
        <v>17</v>
      </c>
      <c r="AC68" s="36">
        <v>17</v>
      </c>
      <c r="AD68" s="36">
        <v>1887</v>
      </c>
      <c r="AE68" s="36">
        <v>8</v>
      </c>
      <c r="AF68" s="36">
        <v>22</v>
      </c>
      <c r="AG68" s="36">
        <v>22</v>
      </c>
      <c r="AH68" s="36">
        <v>0.31269999999999998</v>
      </c>
      <c r="AI68" s="36">
        <v>3.6799999999999999E-2</v>
      </c>
      <c r="AJ68" s="40">
        <f t="shared" ca="1" si="1"/>
        <v>6</v>
      </c>
      <c r="AK68" s="36">
        <v>1</v>
      </c>
      <c r="AL68" s="36">
        <v>0</v>
      </c>
      <c r="AM68" s="36">
        <v>1</v>
      </c>
      <c r="AN68" s="36">
        <v>0</v>
      </c>
      <c r="AO68" s="36">
        <v>4</v>
      </c>
      <c r="AP68" s="36">
        <v>2</v>
      </c>
      <c r="AQ68" s="36">
        <v>4</v>
      </c>
      <c r="AR68" s="36">
        <v>0</v>
      </c>
      <c r="AS68" s="36">
        <v>0</v>
      </c>
      <c r="AT68" s="36">
        <v>10.344827586206897</v>
      </c>
      <c r="AU68" s="36">
        <v>15</v>
      </c>
      <c r="AV68" s="36">
        <v>47</v>
      </c>
      <c r="AW68" s="36">
        <v>1</v>
      </c>
      <c r="AX68" s="36">
        <v>0</v>
      </c>
      <c r="AY68" s="36">
        <v>1</v>
      </c>
      <c r="AZ68" s="36">
        <v>3</v>
      </c>
      <c r="BA68" s="36">
        <v>4</v>
      </c>
      <c r="BB68" s="36">
        <v>0</v>
      </c>
    </row>
    <row r="69" spans="1:54" hidden="1">
      <c r="A69" s="50">
        <v>41910</v>
      </c>
      <c r="B69" s="36" t="s">
        <v>183</v>
      </c>
      <c r="C69" s="36" t="s">
        <v>576</v>
      </c>
      <c r="D69" s="36">
        <v>35842</v>
      </c>
      <c r="E69" s="36" t="s">
        <v>575</v>
      </c>
      <c r="F69" s="51">
        <v>1</v>
      </c>
      <c r="G69" s="36">
        <v>4.9535999999999998</v>
      </c>
      <c r="H69" s="36">
        <v>0</v>
      </c>
      <c r="I69" s="36">
        <v>7697.7214000000004</v>
      </c>
      <c r="J69" s="36">
        <v>23769</v>
      </c>
      <c r="K69" s="36">
        <v>0</v>
      </c>
      <c r="L69" s="36">
        <v>400</v>
      </c>
      <c r="M69" s="36">
        <v>0</v>
      </c>
      <c r="N69" s="36">
        <v>1100</v>
      </c>
      <c r="O69" s="36">
        <v>1099</v>
      </c>
      <c r="P69" s="36">
        <v>14147</v>
      </c>
      <c r="Q69" s="36">
        <v>14130</v>
      </c>
      <c r="R69" s="36">
        <v>388</v>
      </c>
      <c r="S69" s="36">
        <v>23603</v>
      </c>
      <c r="T69" s="36">
        <v>96.911799999999999</v>
      </c>
      <c r="U69" s="36">
        <v>99.182299999999998</v>
      </c>
      <c r="V69" s="36">
        <v>33602</v>
      </c>
      <c r="W69" s="36">
        <v>33574</v>
      </c>
      <c r="X69" s="36">
        <v>8890</v>
      </c>
      <c r="Y69" s="36">
        <v>8877</v>
      </c>
      <c r="Z69" s="36">
        <v>393</v>
      </c>
      <c r="AA69" s="36">
        <v>3</v>
      </c>
      <c r="AB69" s="36">
        <v>11</v>
      </c>
      <c r="AC69" s="36">
        <v>11</v>
      </c>
      <c r="AD69" s="36">
        <v>23523</v>
      </c>
      <c r="AE69" s="36">
        <v>40</v>
      </c>
      <c r="AF69" s="36">
        <v>10</v>
      </c>
      <c r="AG69" s="36">
        <v>10</v>
      </c>
      <c r="AH69" s="36">
        <v>0.29480000000000001</v>
      </c>
      <c r="AI69" s="36">
        <v>3.6299999999999999E-2</v>
      </c>
      <c r="AJ69" s="40">
        <f t="shared" ca="1" si="1"/>
        <v>6</v>
      </c>
      <c r="AK69" s="36">
        <v>0</v>
      </c>
      <c r="AL69" s="36">
        <v>0</v>
      </c>
      <c r="AM69" s="36">
        <v>0</v>
      </c>
      <c r="AN69" s="36">
        <v>0</v>
      </c>
      <c r="AO69" s="36">
        <v>1</v>
      </c>
      <c r="AP69" s="36">
        <v>0</v>
      </c>
      <c r="AQ69" s="36">
        <v>2</v>
      </c>
      <c r="AR69" s="36">
        <v>0</v>
      </c>
      <c r="AS69" s="36">
        <v>0</v>
      </c>
      <c r="AT69" s="36">
        <v>0.76335877862595414</v>
      </c>
      <c r="AU69" s="36">
        <v>13</v>
      </c>
      <c r="AV69" s="36">
        <v>183</v>
      </c>
      <c r="AW69" s="36">
        <v>1</v>
      </c>
      <c r="AX69" s="36">
        <v>0</v>
      </c>
      <c r="AY69" s="36">
        <v>0</v>
      </c>
      <c r="AZ69" s="36">
        <v>1</v>
      </c>
      <c r="BA69" s="36">
        <v>6</v>
      </c>
      <c r="BB69" s="36">
        <v>1</v>
      </c>
    </row>
    <row r="70" spans="1:54" hidden="1">
      <c r="A70" s="50">
        <v>41910</v>
      </c>
      <c r="B70" s="36" t="s">
        <v>183</v>
      </c>
      <c r="C70" s="36" t="s">
        <v>397</v>
      </c>
      <c r="D70" s="36">
        <v>28702</v>
      </c>
      <c r="E70" s="36" t="s">
        <v>398</v>
      </c>
      <c r="F70" s="51">
        <v>1</v>
      </c>
      <c r="G70" s="36">
        <v>1.3128</v>
      </c>
      <c r="H70" s="36">
        <v>0</v>
      </c>
      <c r="I70" s="36">
        <v>19755.375599999999</v>
      </c>
      <c r="J70" s="36">
        <v>14296</v>
      </c>
      <c r="K70" s="36">
        <v>0</v>
      </c>
      <c r="L70" s="36">
        <v>192</v>
      </c>
      <c r="M70" s="36">
        <v>0</v>
      </c>
      <c r="N70" s="36">
        <v>594</v>
      </c>
      <c r="O70" s="36">
        <v>590</v>
      </c>
      <c r="P70" s="36">
        <v>8172</v>
      </c>
      <c r="Q70" s="36">
        <v>8020</v>
      </c>
      <c r="R70" s="36">
        <v>191</v>
      </c>
      <c r="S70" s="36">
        <v>14219</v>
      </c>
      <c r="T70" s="36">
        <v>98.809299999999993</v>
      </c>
      <c r="U70" s="36">
        <v>97.611400000000003</v>
      </c>
      <c r="V70" s="36">
        <v>13917</v>
      </c>
      <c r="W70" s="36">
        <v>13893</v>
      </c>
      <c r="X70" s="36">
        <v>1907</v>
      </c>
      <c r="Y70" s="36">
        <v>1903</v>
      </c>
      <c r="Z70" s="36">
        <v>186</v>
      </c>
      <c r="AA70" s="36">
        <v>6</v>
      </c>
      <c r="AB70" s="36">
        <v>31</v>
      </c>
      <c r="AC70" s="36">
        <v>31</v>
      </c>
      <c r="AD70" s="36">
        <v>14635</v>
      </c>
      <c r="AE70" s="36">
        <v>178</v>
      </c>
      <c r="AF70" s="36">
        <v>83</v>
      </c>
      <c r="AG70" s="36">
        <v>79</v>
      </c>
      <c r="AH70" s="36">
        <v>1.2957000000000001</v>
      </c>
      <c r="AI70" s="36">
        <v>6.9800000000000001E-2</v>
      </c>
      <c r="AJ70" s="40">
        <f t="shared" ca="1" si="1"/>
        <v>6</v>
      </c>
      <c r="AK70" s="36">
        <v>0</v>
      </c>
      <c r="AL70" s="36">
        <v>0</v>
      </c>
      <c r="AM70" s="36">
        <v>0</v>
      </c>
      <c r="AN70" s="36">
        <v>0</v>
      </c>
      <c r="AO70" s="36">
        <v>2</v>
      </c>
      <c r="AP70" s="36">
        <v>0</v>
      </c>
      <c r="AQ70" s="36">
        <v>0</v>
      </c>
      <c r="AR70" s="36">
        <v>0</v>
      </c>
      <c r="AS70" s="36">
        <v>0</v>
      </c>
      <c r="AT70" s="36">
        <v>3.225806451612903</v>
      </c>
      <c r="AU70" s="36">
        <v>5</v>
      </c>
      <c r="AV70" s="36">
        <v>229</v>
      </c>
      <c r="AW70" s="36">
        <v>0</v>
      </c>
      <c r="AX70" s="36">
        <v>1</v>
      </c>
      <c r="AY70" s="36">
        <v>1</v>
      </c>
      <c r="AZ70" s="36">
        <v>4</v>
      </c>
      <c r="BA70" s="36">
        <v>3</v>
      </c>
      <c r="BB70" s="36">
        <v>3</v>
      </c>
    </row>
    <row r="71" spans="1:54" hidden="1">
      <c r="A71" s="50">
        <v>41910</v>
      </c>
      <c r="B71" s="36" t="s">
        <v>184</v>
      </c>
      <c r="C71" s="36" t="s">
        <v>938</v>
      </c>
      <c r="D71" s="36">
        <v>60773</v>
      </c>
      <c r="E71" s="36" t="s">
        <v>396</v>
      </c>
      <c r="F71" s="51">
        <v>1</v>
      </c>
      <c r="G71" s="36">
        <v>2.4E-2</v>
      </c>
      <c r="H71" s="36">
        <v>0</v>
      </c>
      <c r="I71" s="36">
        <v>0.15720000000000001</v>
      </c>
      <c r="J71" s="36">
        <v>19</v>
      </c>
      <c r="K71" s="36">
        <v>0</v>
      </c>
      <c r="L71" s="36">
        <v>9</v>
      </c>
      <c r="M71" s="36">
        <v>0</v>
      </c>
      <c r="N71" s="36">
        <v>13</v>
      </c>
      <c r="O71" s="36">
        <v>11</v>
      </c>
      <c r="P71" s="36">
        <v>8</v>
      </c>
      <c r="Q71" s="36">
        <v>8</v>
      </c>
      <c r="R71" s="36">
        <v>5</v>
      </c>
      <c r="S71" s="36">
        <v>16</v>
      </c>
      <c r="T71" s="36">
        <v>47.008499999999998</v>
      </c>
      <c r="U71" s="36">
        <v>84.210499999999996</v>
      </c>
      <c r="V71" s="36">
        <v>69</v>
      </c>
      <c r="W71" s="36">
        <v>66</v>
      </c>
      <c r="X71" s="36">
        <v>0</v>
      </c>
      <c r="Y71" s="36">
        <v>0</v>
      </c>
      <c r="Z71" s="36">
        <v>4</v>
      </c>
      <c r="AA71" s="36">
        <v>0</v>
      </c>
      <c r="AB71" s="36">
        <v>0</v>
      </c>
      <c r="AC71" s="36">
        <v>0</v>
      </c>
      <c r="AD71" s="36">
        <v>18</v>
      </c>
      <c r="AE71" s="36">
        <v>0</v>
      </c>
      <c r="AF71" s="36">
        <v>13</v>
      </c>
      <c r="AG71" s="36">
        <v>11</v>
      </c>
      <c r="AH71" s="36">
        <v>0.30809999999999998</v>
      </c>
      <c r="AI71" s="36">
        <v>3.9699999999999999E-2</v>
      </c>
      <c r="AJ71" s="40">
        <f t="shared" ca="1" si="1"/>
        <v>6</v>
      </c>
      <c r="AK71" s="36">
        <v>1</v>
      </c>
      <c r="AL71" s="36">
        <v>0</v>
      </c>
      <c r="AM71" s="36">
        <v>0</v>
      </c>
      <c r="AN71" s="36">
        <v>0</v>
      </c>
      <c r="AO71" s="36">
        <v>2</v>
      </c>
      <c r="AP71" s="36">
        <v>0</v>
      </c>
      <c r="AQ71" s="36">
        <v>1</v>
      </c>
      <c r="AR71" s="36">
        <v>0</v>
      </c>
      <c r="AS71" s="36">
        <v>0</v>
      </c>
      <c r="AT71" s="36">
        <v>0</v>
      </c>
      <c r="AU71" s="36">
        <v>6</v>
      </c>
      <c r="AV71" s="36">
        <v>3</v>
      </c>
      <c r="AW71" s="36">
        <v>1</v>
      </c>
      <c r="AX71" s="36">
        <v>0</v>
      </c>
      <c r="AY71" s="36">
        <v>0</v>
      </c>
      <c r="AZ71" s="36">
        <v>0</v>
      </c>
      <c r="BA71" s="36">
        <v>1</v>
      </c>
      <c r="BB71" s="36">
        <v>0</v>
      </c>
    </row>
    <row r="72" spans="1:54" hidden="1">
      <c r="A72" s="50">
        <v>41910</v>
      </c>
      <c r="B72" s="36" t="s">
        <v>183</v>
      </c>
      <c r="C72" s="36" t="s">
        <v>976</v>
      </c>
      <c r="D72" s="36">
        <v>19492</v>
      </c>
      <c r="E72" s="36" t="s">
        <v>937</v>
      </c>
      <c r="F72" s="51">
        <v>1</v>
      </c>
      <c r="G72" s="36">
        <v>5.8415999999999997</v>
      </c>
      <c r="H72" s="36">
        <v>0</v>
      </c>
      <c r="I72" s="36">
        <v>4311.2196999999996</v>
      </c>
      <c r="J72" s="36">
        <v>9861</v>
      </c>
      <c r="K72" s="36">
        <v>0</v>
      </c>
      <c r="L72" s="36">
        <v>596</v>
      </c>
      <c r="M72" s="36">
        <v>0</v>
      </c>
      <c r="N72" s="36">
        <v>651</v>
      </c>
      <c r="O72" s="36">
        <v>649</v>
      </c>
      <c r="P72" s="36">
        <v>3409</v>
      </c>
      <c r="Q72" s="36">
        <v>3402</v>
      </c>
      <c r="R72" s="36">
        <v>590</v>
      </c>
      <c r="S72" s="36">
        <v>9815</v>
      </c>
      <c r="T72" s="36">
        <v>98.6892</v>
      </c>
      <c r="U72" s="36">
        <v>99.329099999999997</v>
      </c>
      <c r="V72" s="36">
        <v>2143</v>
      </c>
      <c r="W72" s="36">
        <v>2143</v>
      </c>
      <c r="X72" s="36">
        <v>539</v>
      </c>
      <c r="Y72" s="36">
        <v>538</v>
      </c>
      <c r="Z72" s="36">
        <v>607</v>
      </c>
      <c r="AA72" s="36">
        <v>19</v>
      </c>
      <c r="AB72" s="36">
        <v>0</v>
      </c>
      <c r="AC72" s="36">
        <v>0</v>
      </c>
      <c r="AD72" s="36">
        <v>9858</v>
      </c>
      <c r="AE72" s="36">
        <v>12</v>
      </c>
      <c r="AF72" s="36">
        <v>141</v>
      </c>
      <c r="AG72" s="36">
        <v>140</v>
      </c>
      <c r="AH72" s="36">
        <v>0.87890000000000001</v>
      </c>
      <c r="AI72" s="36">
        <v>0</v>
      </c>
      <c r="AJ72" s="40">
        <f t="shared" ca="1" si="1"/>
        <v>6</v>
      </c>
      <c r="AK72" s="36">
        <v>0</v>
      </c>
      <c r="AL72" s="36">
        <v>0</v>
      </c>
      <c r="AM72" s="36">
        <v>0</v>
      </c>
      <c r="AN72" s="36">
        <v>0</v>
      </c>
      <c r="AO72" s="36">
        <v>1</v>
      </c>
      <c r="AP72" s="36">
        <v>0</v>
      </c>
      <c r="AQ72" s="36">
        <v>0</v>
      </c>
      <c r="AR72" s="36">
        <v>0</v>
      </c>
      <c r="AS72" s="36">
        <v>0</v>
      </c>
      <c r="AT72" s="36">
        <v>3.1301482701812189</v>
      </c>
      <c r="AU72" s="36">
        <v>8</v>
      </c>
      <c r="AV72" s="36">
        <v>53</v>
      </c>
      <c r="AW72" s="36">
        <v>0</v>
      </c>
      <c r="AX72" s="36">
        <v>0</v>
      </c>
      <c r="AY72" s="36">
        <v>1</v>
      </c>
      <c r="AZ72" s="36">
        <v>3</v>
      </c>
      <c r="BA72" s="36">
        <v>0</v>
      </c>
      <c r="BB72" s="36">
        <v>0</v>
      </c>
    </row>
    <row r="73" spans="1:54" hidden="1">
      <c r="A73" s="50">
        <v>41910</v>
      </c>
      <c r="B73" s="36" t="s">
        <v>184</v>
      </c>
      <c r="C73" s="36" t="s">
        <v>399</v>
      </c>
      <c r="D73" s="36">
        <v>61793</v>
      </c>
      <c r="E73" s="36" t="s">
        <v>394</v>
      </c>
      <c r="F73" s="51">
        <v>1</v>
      </c>
      <c r="G73" s="36">
        <v>2.0712000000000002</v>
      </c>
      <c r="H73" s="36">
        <v>0</v>
      </c>
      <c r="I73" s="36">
        <v>790.37950000000001</v>
      </c>
      <c r="J73" s="36">
        <v>4484</v>
      </c>
      <c r="K73" s="36">
        <v>0</v>
      </c>
      <c r="L73" s="36">
        <v>245</v>
      </c>
      <c r="M73" s="36">
        <v>0</v>
      </c>
      <c r="N73" s="36">
        <v>360</v>
      </c>
      <c r="O73" s="36">
        <v>348</v>
      </c>
      <c r="P73" s="36">
        <v>4082</v>
      </c>
      <c r="Q73" s="36">
        <v>4037</v>
      </c>
      <c r="R73" s="36">
        <v>235</v>
      </c>
      <c r="S73" s="36">
        <v>4359</v>
      </c>
      <c r="T73" s="36">
        <v>92.721100000000007</v>
      </c>
      <c r="U73" s="36">
        <v>96.140600000000006</v>
      </c>
      <c r="V73" s="36">
        <v>3076</v>
      </c>
      <c r="W73" s="36">
        <v>3066</v>
      </c>
      <c r="X73" s="36">
        <v>424</v>
      </c>
      <c r="Y73" s="36">
        <v>417</v>
      </c>
      <c r="Z73" s="36">
        <v>240</v>
      </c>
      <c r="AA73" s="36">
        <v>8</v>
      </c>
      <c r="AB73" s="36">
        <v>10</v>
      </c>
      <c r="AC73" s="36">
        <v>10</v>
      </c>
      <c r="AD73" s="36">
        <v>4448</v>
      </c>
      <c r="AE73" s="36">
        <v>15</v>
      </c>
      <c r="AF73" s="36">
        <v>30</v>
      </c>
      <c r="AG73" s="36">
        <v>28</v>
      </c>
      <c r="AH73" s="36">
        <v>0.52780000000000005</v>
      </c>
      <c r="AI73" s="36">
        <v>4.4200000000000003E-2</v>
      </c>
      <c r="AJ73" s="40">
        <f t="shared" ca="1" si="1"/>
        <v>6</v>
      </c>
      <c r="AK73" s="36">
        <v>1</v>
      </c>
      <c r="AL73" s="36">
        <v>0</v>
      </c>
      <c r="AM73" s="36">
        <v>0</v>
      </c>
      <c r="AN73" s="36">
        <v>0</v>
      </c>
      <c r="AO73" s="36">
        <v>4</v>
      </c>
      <c r="AP73" s="36">
        <v>1</v>
      </c>
      <c r="AQ73" s="36">
        <v>4</v>
      </c>
      <c r="AR73" s="36">
        <v>1</v>
      </c>
      <c r="AS73" s="36">
        <v>0</v>
      </c>
      <c r="AT73" s="36">
        <v>3.3333333333333335</v>
      </c>
      <c r="AU73" s="36">
        <v>22</v>
      </c>
      <c r="AV73" s="36">
        <v>170</v>
      </c>
      <c r="AW73" s="36">
        <v>1</v>
      </c>
      <c r="AX73" s="36">
        <v>1</v>
      </c>
      <c r="AY73" s="36">
        <v>1</v>
      </c>
      <c r="AZ73" s="36">
        <v>4</v>
      </c>
      <c r="BA73" s="36">
        <v>4</v>
      </c>
      <c r="BB73" s="36">
        <v>4</v>
      </c>
    </row>
    <row r="74" spans="1:54" hidden="1">
      <c r="A74" s="50">
        <v>41910</v>
      </c>
      <c r="B74" s="36" t="s">
        <v>185</v>
      </c>
      <c r="C74" s="36" t="s">
        <v>1147</v>
      </c>
      <c r="D74" s="36">
        <v>6731</v>
      </c>
      <c r="E74" s="36" t="s">
        <v>1148</v>
      </c>
      <c r="F74" s="51">
        <v>1</v>
      </c>
      <c r="G74" s="36">
        <v>1.6368</v>
      </c>
      <c r="H74" s="36">
        <v>0</v>
      </c>
      <c r="I74" s="36">
        <v>5482.4543999999996</v>
      </c>
      <c r="J74" s="36">
        <v>12641</v>
      </c>
      <c r="K74" s="36">
        <v>0</v>
      </c>
      <c r="L74" s="36">
        <v>230</v>
      </c>
      <c r="M74" s="36">
        <v>0</v>
      </c>
      <c r="N74" s="36">
        <v>1094</v>
      </c>
      <c r="O74" s="36">
        <v>1091</v>
      </c>
      <c r="P74" s="36">
        <v>8068</v>
      </c>
      <c r="Q74" s="36">
        <v>8062</v>
      </c>
      <c r="R74" s="36">
        <v>226</v>
      </c>
      <c r="S74" s="36">
        <v>12633</v>
      </c>
      <c r="T74" s="36">
        <v>97.991399999999999</v>
      </c>
      <c r="U74" s="36">
        <v>99.862399999999994</v>
      </c>
      <c r="V74" s="36">
        <v>10578</v>
      </c>
      <c r="W74" s="36">
        <v>10557</v>
      </c>
      <c r="X74" s="36">
        <v>2927</v>
      </c>
      <c r="Y74" s="36">
        <v>2908</v>
      </c>
      <c r="Z74" s="36">
        <v>232</v>
      </c>
      <c r="AA74" s="36">
        <v>4</v>
      </c>
      <c r="AB74" s="36">
        <v>38</v>
      </c>
      <c r="AC74" s="36">
        <v>38</v>
      </c>
      <c r="AD74" s="36">
        <v>12710</v>
      </c>
      <c r="AE74" s="36">
        <v>30</v>
      </c>
      <c r="AF74" s="36">
        <v>368</v>
      </c>
      <c r="AG74" s="36">
        <v>350</v>
      </c>
      <c r="AH74" s="36">
        <v>1.7697000000000001</v>
      </c>
      <c r="AI74" s="36">
        <v>6.1600000000000002E-2</v>
      </c>
      <c r="AJ74" s="40">
        <f t="shared" ca="1" si="1"/>
        <v>6</v>
      </c>
      <c r="AK74" s="36">
        <v>0</v>
      </c>
      <c r="AL74" s="36">
        <v>0</v>
      </c>
      <c r="AM74" s="36">
        <v>0</v>
      </c>
      <c r="AN74" s="36">
        <v>0</v>
      </c>
      <c r="AO74" s="36">
        <v>1</v>
      </c>
      <c r="AP74" s="36">
        <v>0</v>
      </c>
      <c r="AQ74" s="36">
        <v>0</v>
      </c>
      <c r="AR74" s="36">
        <v>0</v>
      </c>
      <c r="AS74" s="36">
        <v>0</v>
      </c>
      <c r="AT74" s="36">
        <v>1.7241379310344827</v>
      </c>
      <c r="AU74" s="36">
        <v>7</v>
      </c>
      <c r="AV74" s="36">
        <v>14</v>
      </c>
      <c r="AW74" s="36">
        <v>1</v>
      </c>
      <c r="AX74" s="36">
        <v>0</v>
      </c>
      <c r="AY74" s="36">
        <v>0</v>
      </c>
      <c r="AZ74" s="36">
        <v>0</v>
      </c>
      <c r="BA74" s="36">
        <v>1</v>
      </c>
      <c r="BB74" s="36">
        <v>0</v>
      </c>
    </row>
    <row r="75" spans="1:54" hidden="1">
      <c r="A75" s="50">
        <v>41910</v>
      </c>
      <c r="B75" s="36" t="s">
        <v>183</v>
      </c>
      <c r="C75" s="36" t="s">
        <v>877</v>
      </c>
      <c r="D75" s="36">
        <v>35816</v>
      </c>
      <c r="E75" s="36" t="s">
        <v>873</v>
      </c>
      <c r="F75" s="51">
        <v>1</v>
      </c>
      <c r="G75" s="36">
        <v>0.88800000000000001</v>
      </c>
      <c r="H75" s="36">
        <v>0</v>
      </c>
      <c r="I75" s="36">
        <v>8167.8769000000002</v>
      </c>
      <c r="J75" s="36">
        <v>27574</v>
      </c>
      <c r="K75" s="36">
        <v>0</v>
      </c>
      <c r="L75" s="36">
        <v>72</v>
      </c>
      <c r="M75" s="36">
        <v>0</v>
      </c>
      <c r="N75" s="36">
        <v>75</v>
      </c>
      <c r="O75" s="36">
        <v>75</v>
      </c>
      <c r="P75" s="36">
        <v>4098</v>
      </c>
      <c r="Q75" s="36">
        <v>4098</v>
      </c>
      <c r="R75" s="36">
        <v>71</v>
      </c>
      <c r="S75" s="36">
        <v>26967</v>
      </c>
      <c r="T75" s="36">
        <v>98.611099999999993</v>
      </c>
      <c r="U75" s="36">
        <v>97.798699999999997</v>
      </c>
      <c r="V75" s="36">
        <v>18690</v>
      </c>
      <c r="W75" s="36">
        <v>18676</v>
      </c>
      <c r="X75" s="36">
        <v>3889</v>
      </c>
      <c r="Y75" s="36">
        <v>3885</v>
      </c>
      <c r="Z75" s="36">
        <v>78</v>
      </c>
      <c r="AA75" s="36">
        <v>0</v>
      </c>
      <c r="AB75" s="36">
        <v>2</v>
      </c>
      <c r="AC75" s="36">
        <v>2</v>
      </c>
      <c r="AD75" s="36">
        <v>20742</v>
      </c>
      <c r="AE75" s="36">
        <v>20</v>
      </c>
      <c r="AF75" s="36">
        <v>12</v>
      </c>
      <c r="AG75" s="36">
        <v>11</v>
      </c>
      <c r="AH75" s="36">
        <v>0.62619999999999998</v>
      </c>
      <c r="AI75" s="36">
        <v>4.8099999999999997E-2</v>
      </c>
      <c r="AJ75" s="40">
        <f t="shared" ca="1" si="1"/>
        <v>6</v>
      </c>
      <c r="AK75" s="36">
        <v>0</v>
      </c>
      <c r="AL75" s="36">
        <v>0</v>
      </c>
      <c r="AM75" s="36">
        <v>0</v>
      </c>
      <c r="AN75" s="36">
        <v>0</v>
      </c>
      <c r="AO75" s="36">
        <v>1</v>
      </c>
      <c r="AP75" s="36">
        <v>0</v>
      </c>
      <c r="AQ75" s="36">
        <v>0</v>
      </c>
      <c r="AR75" s="36">
        <v>0</v>
      </c>
      <c r="AS75" s="36">
        <v>0</v>
      </c>
      <c r="AT75" s="36">
        <v>0</v>
      </c>
      <c r="AU75" s="36">
        <v>1</v>
      </c>
      <c r="AV75" s="36">
        <v>607</v>
      </c>
      <c r="AW75" s="36">
        <v>0</v>
      </c>
      <c r="AX75" s="36">
        <v>1</v>
      </c>
      <c r="AY75" s="36">
        <v>0</v>
      </c>
      <c r="AZ75" s="36">
        <v>0</v>
      </c>
      <c r="BA75" s="36">
        <v>0</v>
      </c>
      <c r="BB75" s="36">
        <v>2</v>
      </c>
    </row>
    <row r="76" spans="1:54" hidden="1">
      <c r="A76" s="50">
        <v>41910</v>
      </c>
      <c r="B76" s="36" t="s">
        <v>184</v>
      </c>
      <c r="C76" s="36" t="s">
        <v>622</v>
      </c>
      <c r="D76" s="36">
        <v>60737</v>
      </c>
      <c r="E76" s="36" t="s">
        <v>238</v>
      </c>
      <c r="F76" s="51">
        <v>1</v>
      </c>
      <c r="G76" s="36">
        <v>3.8759999999999999</v>
      </c>
      <c r="H76" s="36">
        <v>4.7999999999999996E-3</v>
      </c>
      <c r="I76" s="36">
        <v>14754.1849</v>
      </c>
      <c r="J76" s="36">
        <v>74197</v>
      </c>
      <c r="K76" s="36">
        <v>0</v>
      </c>
      <c r="L76" s="36">
        <v>414</v>
      </c>
      <c r="M76" s="36">
        <v>0</v>
      </c>
      <c r="N76" s="36">
        <v>1035</v>
      </c>
      <c r="O76" s="36">
        <v>1035</v>
      </c>
      <c r="P76" s="36">
        <v>11964</v>
      </c>
      <c r="Q76" s="36">
        <v>11960</v>
      </c>
      <c r="R76" s="36">
        <v>401</v>
      </c>
      <c r="S76" s="36">
        <v>74043</v>
      </c>
      <c r="T76" s="36">
        <v>96.859899999999996</v>
      </c>
      <c r="U76" s="36">
        <v>99.759100000000004</v>
      </c>
      <c r="V76" s="36">
        <v>4738</v>
      </c>
      <c r="W76" s="36">
        <v>4731</v>
      </c>
      <c r="X76" s="36">
        <v>5231</v>
      </c>
      <c r="Y76" s="36">
        <v>5220</v>
      </c>
      <c r="Z76" s="36">
        <v>424</v>
      </c>
      <c r="AA76" s="36">
        <v>3</v>
      </c>
      <c r="AB76" s="36">
        <v>24</v>
      </c>
      <c r="AC76" s="36">
        <v>23</v>
      </c>
      <c r="AD76" s="36">
        <v>55682</v>
      </c>
      <c r="AE76" s="36">
        <v>64</v>
      </c>
      <c r="AF76" s="36">
        <v>287</v>
      </c>
      <c r="AG76" s="36">
        <v>273</v>
      </c>
      <c r="AH76" s="36">
        <v>0.83260000000000001</v>
      </c>
      <c r="AI76" s="36">
        <v>3.8800000000000001E-2</v>
      </c>
      <c r="AJ76" s="40">
        <f t="shared" ca="1" si="1"/>
        <v>6</v>
      </c>
      <c r="AK76" s="36">
        <v>0</v>
      </c>
      <c r="AL76" s="36">
        <v>0</v>
      </c>
      <c r="AM76" s="36">
        <v>0</v>
      </c>
      <c r="AN76" s="36">
        <v>0</v>
      </c>
      <c r="AO76" s="36">
        <v>1</v>
      </c>
      <c r="AP76" s="36">
        <v>0</v>
      </c>
      <c r="AQ76" s="36">
        <v>0</v>
      </c>
      <c r="AR76" s="36">
        <v>0</v>
      </c>
      <c r="AS76" s="36">
        <v>0</v>
      </c>
      <c r="AT76" s="36">
        <v>0.70754716981132082</v>
      </c>
      <c r="AU76" s="36">
        <v>13</v>
      </c>
      <c r="AV76" s="36">
        <v>158</v>
      </c>
      <c r="AW76" s="36">
        <v>1</v>
      </c>
      <c r="AX76" s="36">
        <v>0</v>
      </c>
      <c r="AY76" s="36">
        <v>0</v>
      </c>
      <c r="AZ76" s="36">
        <v>1</v>
      </c>
      <c r="BA76" s="36">
        <v>5</v>
      </c>
      <c r="BB76" s="36">
        <v>0</v>
      </c>
    </row>
    <row r="77" spans="1:54" hidden="1">
      <c r="A77" s="50">
        <v>41910</v>
      </c>
      <c r="B77" s="36" t="s">
        <v>184</v>
      </c>
      <c r="C77" s="36" t="s">
        <v>635</v>
      </c>
      <c r="D77" s="36">
        <v>61792</v>
      </c>
      <c r="E77" s="36" t="s">
        <v>394</v>
      </c>
      <c r="F77" s="51">
        <v>1</v>
      </c>
      <c r="G77" s="36">
        <v>3.8136000000000001</v>
      </c>
      <c r="H77" s="36">
        <v>1.6799999999999999E-2</v>
      </c>
      <c r="I77" s="36">
        <v>1082.777</v>
      </c>
      <c r="J77" s="36">
        <v>3817</v>
      </c>
      <c r="K77" s="36">
        <v>0</v>
      </c>
      <c r="L77" s="36">
        <v>370</v>
      </c>
      <c r="M77" s="36">
        <v>0</v>
      </c>
      <c r="N77" s="36">
        <v>1006</v>
      </c>
      <c r="O77" s="36">
        <v>991</v>
      </c>
      <c r="P77" s="36">
        <v>2969</v>
      </c>
      <c r="Q77" s="36">
        <v>2929</v>
      </c>
      <c r="R77" s="36">
        <v>356</v>
      </c>
      <c r="S77" s="36">
        <v>3669</v>
      </c>
      <c r="T77" s="36">
        <v>94.781599999999997</v>
      </c>
      <c r="U77" s="36">
        <v>94.827600000000004</v>
      </c>
      <c r="V77" s="36">
        <v>1609</v>
      </c>
      <c r="W77" s="36">
        <v>1594</v>
      </c>
      <c r="X77" s="36">
        <v>308</v>
      </c>
      <c r="Y77" s="36">
        <v>301</v>
      </c>
      <c r="Z77" s="36">
        <v>373</v>
      </c>
      <c r="AA77" s="36">
        <v>16</v>
      </c>
      <c r="AB77" s="36">
        <v>8</v>
      </c>
      <c r="AC77" s="36">
        <v>8</v>
      </c>
      <c r="AD77" s="36">
        <v>3733</v>
      </c>
      <c r="AE77" s="36">
        <v>17</v>
      </c>
      <c r="AF77" s="36">
        <v>18</v>
      </c>
      <c r="AG77" s="36">
        <v>18</v>
      </c>
      <c r="AH77" s="36">
        <v>0.29549999999999998</v>
      </c>
      <c r="AI77" s="36">
        <v>4.7800000000000002E-2</v>
      </c>
      <c r="AJ77" s="40">
        <f t="shared" ca="1" si="1"/>
        <v>6</v>
      </c>
      <c r="AK77" s="36">
        <v>1</v>
      </c>
      <c r="AL77" s="36">
        <v>1</v>
      </c>
      <c r="AM77" s="36">
        <v>0</v>
      </c>
      <c r="AN77" s="36">
        <v>0</v>
      </c>
      <c r="AO77" s="36">
        <v>5</v>
      </c>
      <c r="AP77" s="36">
        <v>0</v>
      </c>
      <c r="AQ77" s="36">
        <v>1</v>
      </c>
      <c r="AR77" s="36">
        <v>1</v>
      </c>
      <c r="AS77" s="36">
        <v>0</v>
      </c>
      <c r="AT77" s="36">
        <v>4.2895442359249332</v>
      </c>
      <c r="AU77" s="36">
        <v>29</v>
      </c>
      <c r="AV77" s="36">
        <v>188</v>
      </c>
      <c r="AW77" s="36">
        <v>1</v>
      </c>
      <c r="AX77" s="36">
        <v>1</v>
      </c>
      <c r="AY77" s="36">
        <v>1</v>
      </c>
      <c r="AZ77" s="36">
        <v>2</v>
      </c>
      <c r="BA77" s="36">
        <v>4</v>
      </c>
      <c r="BB77" s="36">
        <v>3</v>
      </c>
    </row>
    <row r="78" spans="1:54" hidden="1">
      <c r="A78" s="50">
        <v>41910</v>
      </c>
      <c r="B78" s="36" t="s">
        <v>184</v>
      </c>
      <c r="C78" s="36" t="s">
        <v>1149</v>
      </c>
      <c r="D78" s="36">
        <v>45924</v>
      </c>
      <c r="E78" s="36" t="s">
        <v>1150</v>
      </c>
      <c r="F78" s="51">
        <v>1</v>
      </c>
      <c r="G78" s="36">
        <v>0.59279999999999999</v>
      </c>
      <c r="H78" s="36">
        <v>0</v>
      </c>
      <c r="I78" s="36">
        <v>12354.751099999999</v>
      </c>
      <c r="J78" s="36">
        <v>71502</v>
      </c>
      <c r="K78" s="36">
        <v>0</v>
      </c>
      <c r="L78" s="36">
        <v>92</v>
      </c>
      <c r="M78" s="36">
        <v>0</v>
      </c>
      <c r="N78" s="36">
        <v>134</v>
      </c>
      <c r="O78" s="36">
        <v>129</v>
      </c>
      <c r="P78" s="36">
        <v>8167</v>
      </c>
      <c r="Q78" s="36">
        <v>8166</v>
      </c>
      <c r="R78" s="36">
        <v>90</v>
      </c>
      <c r="S78" s="36">
        <v>71375</v>
      </c>
      <c r="T78" s="36">
        <v>94.175899999999999</v>
      </c>
      <c r="U78" s="36">
        <v>99.810199999999995</v>
      </c>
      <c r="V78" s="36">
        <v>3313</v>
      </c>
      <c r="W78" s="36">
        <v>3309</v>
      </c>
      <c r="X78" s="36">
        <v>941</v>
      </c>
      <c r="Y78" s="36">
        <v>940</v>
      </c>
      <c r="Z78" s="36">
        <v>84</v>
      </c>
      <c r="AA78" s="36">
        <v>0</v>
      </c>
      <c r="AB78" s="36">
        <v>2</v>
      </c>
      <c r="AC78" s="36">
        <v>2</v>
      </c>
      <c r="AD78" s="36">
        <v>62079</v>
      </c>
      <c r="AE78" s="36">
        <v>38</v>
      </c>
      <c r="AF78" s="36">
        <v>377</v>
      </c>
      <c r="AG78" s="36">
        <v>374</v>
      </c>
      <c r="AH78" s="36">
        <v>1.1588000000000001</v>
      </c>
      <c r="AI78" s="36">
        <v>6.0499999999999998E-2</v>
      </c>
      <c r="AJ78" s="40">
        <f t="shared" ca="1" si="1"/>
        <v>6</v>
      </c>
      <c r="AK78" s="36">
        <v>1</v>
      </c>
      <c r="AL78" s="36">
        <v>0</v>
      </c>
      <c r="AM78" s="36">
        <v>0</v>
      </c>
      <c r="AN78" s="36">
        <v>0</v>
      </c>
      <c r="AO78" s="36">
        <v>2</v>
      </c>
      <c r="AP78" s="36">
        <v>0</v>
      </c>
      <c r="AQ78" s="36">
        <v>1</v>
      </c>
      <c r="AR78" s="36">
        <v>0</v>
      </c>
      <c r="AS78" s="36">
        <v>0</v>
      </c>
      <c r="AT78" s="36">
        <v>0</v>
      </c>
      <c r="AU78" s="36">
        <v>7</v>
      </c>
      <c r="AV78" s="36">
        <v>128</v>
      </c>
      <c r="AW78" s="36">
        <v>1</v>
      </c>
      <c r="AX78" s="36">
        <v>0</v>
      </c>
      <c r="AY78" s="36">
        <v>0</v>
      </c>
      <c r="AZ78" s="36">
        <v>0</v>
      </c>
      <c r="BA78" s="36">
        <v>1</v>
      </c>
      <c r="BB78" s="36">
        <v>0</v>
      </c>
    </row>
    <row r="79" spans="1:54" hidden="1">
      <c r="A79" s="50">
        <v>41910</v>
      </c>
      <c r="B79" s="36" t="s">
        <v>185</v>
      </c>
      <c r="C79" s="36" t="s">
        <v>17</v>
      </c>
      <c r="D79" s="36">
        <v>11801</v>
      </c>
      <c r="E79" s="36" t="s">
        <v>187</v>
      </c>
      <c r="F79" s="51">
        <v>1</v>
      </c>
      <c r="G79" s="36">
        <v>4.5600000000000002E-2</v>
      </c>
      <c r="H79" s="36">
        <v>0</v>
      </c>
      <c r="I79" s="36">
        <v>3409.8951999999999</v>
      </c>
      <c r="J79" s="36">
        <v>2687</v>
      </c>
      <c r="K79" s="36">
        <v>0</v>
      </c>
      <c r="L79" s="36">
        <v>8</v>
      </c>
      <c r="M79" s="36">
        <v>0</v>
      </c>
      <c r="N79" s="36">
        <v>166</v>
      </c>
      <c r="O79" s="36">
        <v>32</v>
      </c>
      <c r="P79" s="36">
        <v>4023</v>
      </c>
      <c r="Q79" s="36">
        <v>2297</v>
      </c>
      <c r="R79" s="36">
        <v>8</v>
      </c>
      <c r="S79" s="36">
        <v>2683</v>
      </c>
      <c r="T79" s="36">
        <v>19.277100000000001</v>
      </c>
      <c r="U79" s="36">
        <v>57.011699999999998</v>
      </c>
      <c r="V79" s="36">
        <v>3279</v>
      </c>
      <c r="W79" s="36">
        <v>3272</v>
      </c>
      <c r="X79" s="36">
        <v>740</v>
      </c>
      <c r="Y79" s="36">
        <v>738</v>
      </c>
      <c r="Z79" s="36">
        <v>16</v>
      </c>
      <c r="AA79" s="36">
        <v>0</v>
      </c>
      <c r="AB79" s="36">
        <v>3</v>
      </c>
      <c r="AC79" s="36">
        <v>3</v>
      </c>
      <c r="AD79" s="36">
        <v>2933</v>
      </c>
      <c r="AE79" s="36">
        <v>15</v>
      </c>
      <c r="AF79" s="36">
        <v>60</v>
      </c>
      <c r="AG79" s="36">
        <v>60</v>
      </c>
      <c r="AH79" s="36">
        <v>0.4889</v>
      </c>
      <c r="AI79" s="36">
        <v>4.5199999999999997E-2</v>
      </c>
      <c r="AJ79" s="40">
        <f t="shared" ca="1" si="1"/>
        <v>6</v>
      </c>
      <c r="AK79" s="36">
        <v>1</v>
      </c>
      <c r="AL79" s="36">
        <v>1</v>
      </c>
      <c r="AM79" s="36">
        <v>0</v>
      </c>
      <c r="AN79" s="36">
        <v>0</v>
      </c>
      <c r="AO79" s="36">
        <v>4</v>
      </c>
      <c r="AP79" s="36">
        <v>0</v>
      </c>
      <c r="AQ79" s="36">
        <v>7</v>
      </c>
      <c r="AR79" s="36">
        <v>7</v>
      </c>
      <c r="AS79" s="36">
        <v>0</v>
      </c>
      <c r="AT79" s="36">
        <v>0</v>
      </c>
      <c r="AU79" s="36">
        <v>134</v>
      </c>
      <c r="AV79" s="36">
        <v>1730</v>
      </c>
      <c r="AW79" s="36">
        <v>1</v>
      </c>
      <c r="AX79" s="36">
        <v>1</v>
      </c>
      <c r="AY79" s="36">
        <v>0</v>
      </c>
      <c r="AZ79" s="36">
        <v>0</v>
      </c>
      <c r="BA79" s="36">
        <v>7</v>
      </c>
      <c r="BB79" s="36">
        <v>7</v>
      </c>
    </row>
    <row r="80" spans="1:54" hidden="1">
      <c r="A80" s="50">
        <v>41910</v>
      </c>
      <c r="B80" s="36" t="s">
        <v>184</v>
      </c>
      <c r="C80" s="36" t="s">
        <v>422</v>
      </c>
      <c r="D80" s="36">
        <v>61791</v>
      </c>
      <c r="E80" s="36" t="s">
        <v>394</v>
      </c>
      <c r="F80" s="51">
        <v>1</v>
      </c>
      <c r="G80" s="36">
        <v>1.5407999999999999</v>
      </c>
      <c r="H80" s="36">
        <v>0</v>
      </c>
      <c r="I80" s="36">
        <v>30.734999999999999</v>
      </c>
      <c r="J80" s="36">
        <v>1934</v>
      </c>
      <c r="K80" s="36">
        <v>0</v>
      </c>
      <c r="L80" s="36">
        <v>153</v>
      </c>
      <c r="M80" s="36">
        <v>0</v>
      </c>
      <c r="N80" s="36">
        <v>217</v>
      </c>
      <c r="O80" s="36">
        <v>214</v>
      </c>
      <c r="P80" s="36">
        <v>1847</v>
      </c>
      <c r="Q80" s="36">
        <v>1837</v>
      </c>
      <c r="R80" s="36">
        <v>149</v>
      </c>
      <c r="S80" s="36">
        <v>1906</v>
      </c>
      <c r="T80" s="36">
        <v>96.039299999999997</v>
      </c>
      <c r="U80" s="36">
        <v>98.018600000000006</v>
      </c>
      <c r="V80" s="36">
        <v>1154</v>
      </c>
      <c r="W80" s="36">
        <v>1152</v>
      </c>
      <c r="X80" s="36">
        <v>184</v>
      </c>
      <c r="Y80" s="36">
        <v>180</v>
      </c>
      <c r="Z80" s="36">
        <v>161</v>
      </c>
      <c r="AA80" s="36">
        <v>6</v>
      </c>
      <c r="AB80" s="36">
        <v>4</v>
      </c>
      <c r="AC80" s="36">
        <v>4</v>
      </c>
      <c r="AD80" s="36">
        <v>1921</v>
      </c>
      <c r="AE80" s="36">
        <v>4</v>
      </c>
      <c r="AF80" s="36">
        <v>3</v>
      </c>
      <c r="AG80" s="36">
        <v>2</v>
      </c>
      <c r="AH80" s="36">
        <v>0.58020000000000005</v>
      </c>
      <c r="AI80" s="36">
        <v>4.41E-2</v>
      </c>
      <c r="AJ80" s="40">
        <f t="shared" ca="1" si="1"/>
        <v>6</v>
      </c>
      <c r="AK80" s="36">
        <v>0</v>
      </c>
      <c r="AL80" s="36">
        <v>0</v>
      </c>
      <c r="AM80" s="36">
        <v>0</v>
      </c>
      <c r="AN80" s="36">
        <v>0</v>
      </c>
      <c r="AO80" s="36">
        <v>2</v>
      </c>
      <c r="AP80" s="36">
        <v>0</v>
      </c>
      <c r="AQ80" s="36">
        <v>1</v>
      </c>
      <c r="AR80" s="36">
        <v>0</v>
      </c>
      <c r="AS80" s="36">
        <v>0</v>
      </c>
      <c r="AT80" s="36">
        <v>3.7267080745341614</v>
      </c>
      <c r="AU80" s="36">
        <v>7</v>
      </c>
      <c r="AV80" s="36">
        <v>38</v>
      </c>
      <c r="AW80" s="36">
        <v>1</v>
      </c>
      <c r="AX80" s="36">
        <v>0</v>
      </c>
      <c r="AY80" s="36">
        <v>1</v>
      </c>
      <c r="AZ80" s="36">
        <v>2</v>
      </c>
      <c r="BA80" s="36">
        <v>4</v>
      </c>
      <c r="BB80" s="36">
        <v>0</v>
      </c>
    </row>
    <row r="81" spans="1:54" hidden="1">
      <c r="A81" s="50">
        <v>41910</v>
      </c>
      <c r="B81" s="36" t="s">
        <v>184</v>
      </c>
      <c r="C81" s="36" t="s">
        <v>1151</v>
      </c>
      <c r="D81" s="36">
        <v>61023</v>
      </c>
      <c r="E81" s="36" t="s">
        <v>629</v>
      </c>
      <c r="F81" s="51">
        <v>1</v>
      </c>
      <c r="G81" s="36">
        <v>0.87119999999999997</v>
      </c>
      <c r="H81" s="36">
        <v>1.2E-2</v>
      </c>
      <c r="I81" s="36">
        <v>20.993500000000001</v>
      </c>
      <c r="J81" s="36">
        <v>99</v>
      </c>
      <c r="K81" s="36">
        <v>0</v>
      </c>
      <c r="L81" s="36">
        <v>89</v>
      </c>
      <c r="M81" s="36">
        <v>0</v>
      </c>
      <c r="N81" s="36">
        <v>366</v>
      </c>
      <c r="O81" s="36">
        <v>358</v>
      </c>
      <c r="P81" s="36">
        <v>406</v>
      </c>
      <c r="Q81" s="36">
        <v>405</v>
      </c>
      <c r="R81" s="36">
        <v>89</v>
      </c>
      <c r="S81" s="36">
        <v>95</v>
      </c>
      <c r="T81" s="36">
        <v>97.8142</v>
      </c>
      <c r="U81" s="36">
        <v>95.723200000000006</v>
      </c>
      <c r="V81" s="36">
        <v>5652</v>
      </c>
      <c r="W81" s="36">
        <v>5650</v>
      </c>
      <c r="X81" s="36">
        <v>152</v>
      </c>
      <c r="Y81" s="36">
        <v>152</v>
      </c>
      <c r="Z81" s="36">
        <v>100</v>
      </c>
      <c r="AA81" s="36">
        <v>0</v>
      </c>
      <c r="AB81" s="36">
        <v>9</v>
      </c>
      <c r="AC81" s="36">
        <v>9</v>
      </c>
      <c r="AD81" s="36">
        <v>323</v>
      </c>
      <c r="AE81" s="36">
        <v>0</v>
      </c>
      <c r="AF81" s="36">
        <v>33</v>
      </c>
      <c r="AG81" s="36">
        <v>30</v>
      </c>
      <c r="AH81" s="36">
        <v>0.7046</v>
      </c>
      <c r="AI81" s="36">
        <v>3.4799999999999998E-2</v>
      </c>
      <c r="AJ81" s="40">
        <f t="shared" ca="1" si="1"/>
        <v>6</v>
      </c>
      <c r="AK81" s="36">
        <v>0</v>
      </c>
      <c r="AL81" s="36">
        <v>0</v>
      </c>
      <c r="AM81" s="36">
        <v>0</v>
      </c>
      <c r="AN81" s="36">
        <v>0</v>
      </c>
      <c r="AO81" s="36">
        <v>1</v>
      </c>
      <c r="AP81" s="36">
        <v>0</v>
      </c>
      <c r="AQ81" s="36">
        <v>0</v>
      </c>
      <c r="AR81" s="36">
        <v>0</v>
      </c>
      <c r="AS81" s="36">
        <v>0</v>
      </c>
      <c r="AT81" s="36">
        <v>0</v>
      </c>
      <c r="AU81" s="36">
        <v>8</v>
      </c>
      <c r="AV81" s="36">
        <v>5</v>
      </c>
      <c r="AW81" s="36">
        <v>1</v>
      </c>
      <c r="AX81" s="36">
        <v>0</v>
      </c>
      <c r="AY81" s="36">
        <v>0</v>
      </c>
      <c r="AZ81" s="36">
        <v>0</v>
      </c>
      <c r="BA81" s="36">
        <v>1</v>
      </c>
      <c r="BB81" s="36">
        <v>0</v>
      </c>
    </row>
    <row r="82" spans="1:54" hidden="1">
      <c r="A82" s="50">
        <v>41910</v>
      </c>
      <c r="B82" s="36" t="s">
        <v>183</v>
      </c>
      <c r="C82" s="36" t="s">
        <v>714</v>
      </c>
      <c r="D82" s="36">
        <v>58025</v>
      </c>
      <c r="E82" s="36" t="s">
        <v>715</v>
      </c>
      <c r="F82" s="51">
        <v>1</v>
      </c>
      <c r="G82" s="36">
        <v>2.004</v>
      </c>
      <c r="H82" s="36">
        <v>0</v>
      </c>
      <c r="I82" s="36">
        <v>22084.316599999998</v>
      </c>
      <c r="J82" s="36">
        <v>64812</v>
      </c>
      <c r="K82" s="36">
        <v>0</v>
      </c>
      <c r="L82" s="36">
        <v>210</v>
      </c>
      <c r="M82" s="36">
        <v>0</v>
      </c>
      <c r="N82" s="36">
        <v>1119</v>
      </c>
      <c r="O82" s="36">
        <v>1116</v>
      </c>
      <c r="P82" s="36">
        <v>6245</v>
      </c>
      <c r="Q82" s="36">
        <v>6242</v>
      </c>
      <c r="R82" s="36">
        <v>205</v>
      </c>
      <c r="S82" s="36">
        <v>64761</v>
      </c>
      <c r="T82" s="36">
        <v>97.357299999999995</v>
      </c>
      <c r="U82" s="36">
        <v>99.8733</v>
      </c>
      <c r="V82" s="36">
        <v>0</v>
      </c>
      <c r="W82" s="36">
        <v>0</v>
      </c>
      <c r="X82" s="36">
        <v>62</v>
      </c>
      <c r="Y82" s="36">
        <v>62</v>
      </c>
      <c r="Z82" s="36">
        <v>203</v>
      </c>
      <c r="AA82" s="36">
        <v>2</v>
      </c>
      <c r="AB82" s="36">
        <v>10</v>
      </c>
      <c r="AC82" s="36">
        <v>9</v>
      </c>
      <c r="AD82" s="36">
        <v>56831</v>
      </c>
      <c r="AE82" s="36">
        <v>59</v>
      </c>
      <c r="AF82" s="36">
        <v>73</v>
      </c>
      <c r="AG82" s="36">
        <v>69</v>
      </c>
      <c r="AH82" s="36">
        <v>0.64780000000000004</v>
      </c>
      <c r="AI82" s="36">
        <v>5.4600000000000003E-2</v>
      </c>
      <c r="AJ82" s="40">
        <f t="shared" ca="1" si="1"/>
        <v>6</v>
      </c>
      <c r="AK82" s="36">
        <v>0</v>
      </c>
      <c r="AL82" s="36">
        <v>0</v>
      </c>
      <c r="AM82" s="36">
        <v>0</v>
      </c>
      <c r="AN82" s="36">
        <v>0</v>
      </c>
      <c r="AO82" s="36">
        <v>1</v>
      </c>
      <c r="AP82" s="36">
        <v>0</v>
      </c>
      <c r="AQ82" s="36">
        <v>0</v>
      </c>
      <c r="AR82" s="36">
        <v>0</v>
      </c>
      <c r="AS82" s="36">
        <v>0</v>
      </c>
      <c r="AT82" s="36">
        <v>0.98522167487684731</v>
      </c>
      <c r="AU82" s="36">
        <v>8</v>
      </c>
      <c r="AV82" s="36">
        <v>54</v>
      </c>
      <c r="AW82" s="36">
        <v>1</v>
      </c>
      <c r="AX82" s="36">
        <v>0</v>
      </c>
      <c r="AY82" s="36">
        <v>0</v>
      </c>
      <c r="AZ82" s="36">
        <v>0</v>
      </c>
      <c r="BA82" s="36">
        <v>1</v>
      </c>
      <c r="BB82" s="36">
        <v>0</v>
      </c>
    </row>
    <row r="83" spans="1:54" hidden="1">
      <c r="A83" s="50">
        <v>41910</v>
      </c>
      <c r="B83" s="36" t="s">
        <v>185</v>
      </c>
      <c r="C83" s="36" t="s">
        <v>1152</v>
      </c>
      <c r="D83" s="36">
        <v>6616</v>
      </c>
      <c r="E83" s="36" t="s">
        <v>902</v>
      </c>
      <c r="F83" s="51">
        <v>1</v>
      </c>
      <c r="G83" s="36">
        <v>0.192</v>
      </c>
      <c r="H83" s="36">
        <v>0</v>
      </c>
      <c r="I83" s="36">
        <v>4761.3455000000004</v>
      </c>
      <c r="J83" s="36">
        <v>7217</v>
      </c>
      <c r="K83" s="36">
        <v>0</v>
      </c>
      <c r="L83" s="36">
        <v>25</v>
      </c>
      <c r="M83" s="36">
        <v>0</v>
      </c>
      <c r="N83" s="36">
        <v>236</v>
      </c>
      <c r="O83" s="36">
        <v>235</v>
      </c>
      <c r="P83" s="36">
        <v>3300</v>
      </c>
      <c r="Q83" s="36">
        <v>3295</v>
      </c>
      <c r="R83" s="36">
        <v>25</v>
      </c>
      <c r="S83" s="36">
        <v>7188</v>
      </c>
      <c r="T83" s="36">
        <v>99.576300000000003</v>
      </c>
      <c r="U83" s="36">
        <v>99.447299999999998</v>
      </c>
      <c r="V83" s="36">
        <v>0</v>
      </c>
      <c r="W83" s="36">
        <v>0</v>
      </c>
      <c r="X83" s="36">
        <v>61</v>
      </c>
      <c r="Y83" s="36">
        <v>53</v>
      </c>
      <c r="Z83" s="36">
        <v>32</v>
      </c>
      <c r="AA83" s="36">
        <v>7</v>
      </c>
      <c r="AB83" s="36">
        <v>4</v>
      </c>
      <c r="AC83" s="36">
        <v>4</v>
      </c>
      <c r="AD83" s="36">
        <v>7170</v>
      </c>
      <c r="AE83" s="36">
        <v>8</v>
      </c>
      <c r="AF83" s="36">
        <v>4</v>
      </c>
      <c r="AG83" s="36">
        <v>4</v>
      </c>
      <c r="AH83" s="36">
        <v>0.64700000000000002</v>
      </c>
      <c r="AI83" s="36">
        <v>4.1599999999999998E-2</v>
      </c>
      <c r="AJ83" s="40">
        <f t="shared" ca="1" si="1"/>
        <v>6</v>
      </c>
      <c r="AK83" s="36">
        <v>0</v>
      </c>
      <c r="AL83" s="36">
        <v>0</v>
      </c>
      <c r="AM83" s="36">
        <v>1</v>
      </c>
      <c r="AN83" s="36">
        <v>0</v>
      </c>
      <c r="AO83" s="36">
        <v>2</v>
      </c>
      <c r="AP83" s="36">
        <v>1</v>
      </c>
      <c r="AQ83" s="36">
        <v>0</v>
      </c>
      <c r="AR83" s="36">
        <v>0</v>
      </c>
      <c r="AS83" s="36">
        <v>0</v>
      </c>
      <c r="AT83" s="36">
        <v>21.875</v>
      </c>
      <c r="AU83" s="36">
        <v>1</v>
      </c>
      <c r="AV83" s="36">
        <v>34</v>
      </c>
      <c r="AW83" s="36">
        <v>0</v>
      </c>
      <c r="AX83" s="36">
        <v>0</v>
      </c>
      <c r="AY83" s="36">
        <v>1</v>
      </c>
      <c r="AZ83" s="36">
        <v>1</v>
      </c>
      <c r="BA83" s="36">
        <v>0</v>
      </c>
      <c r="BB83" s="36">
        <v>0</v>
      </c>
    </row>
    <row r="84" spans="1:54" hidden="1">
      <c r="A84" s="50">
        <v>41910</v>
      </c>
      <c r="B84" s="36" t="s">
        <v>184</v>
      </c>
      <c r="C84" s="36" t="s">
        <v>628</v>
      </c>
      <c r="D84" s="36">
        <v>61025</v>
      </c>
      <c r="E84" s="36" t="s">
        <v>629</v>
      </c>
      <c r="F84" s="51">
        <v>1</v>
      </c>
      <c r="G84" s="36">
        <v>10.884</v>
      </c>
      <c r="H84" s="36">
        <v>0</v>
      </c>
      <c r="I84" s="36">
        <v>6098.9759999999997</v>
      </c>
      <c r="J84" s="36">
        <v>43569</v>
      </c>
      <c r="K84" s="36">
        <v>0</v>
      </c>
      <c r="L84" s="36">
        <v>1357</v>
      </c>
      <c r="M84" s="36">
        <v>0</v>
      </c>
      <c r="N84" s="36">
        <v>3918</v>
      </c>
      <c r="O84" s="36">
        <v>3907</v>
      </c>
      <c r="P84" s="36">
        <v>28665</v>
      </c>
      <c r="Q84" s="36">
        <v>28634</v>
      </c>
      <c r="R84" s="36">
        <v>1355</v>
      </c>
      <c r="S84" s="36">
        <v>42655</v>
      </c>
      <c r="T84" s="36">
        <v>99.572299999999998</v>
      </c>
      <c r="U84" s="36">
        <v>97.796300000000002</v>
      </c>
      <c r="V84" s="36">
        <v>0</v>
      </c>
      <c r="W84" s="36">
        <v>0</v>
      </c>
      <c r="X84" s="36">
        <v>1872</v>
      </c>
      <c r="Y84" s="36">
        <v>1865</v>
      </c>
      <c r="Z84" s="36">
        <v>1215</v>
      </c>
      <c r="AA84" s="36">
        <v>7</v>
      </c>
      <c r="AB84" s="36">
        <v>93</v>
      </c>
      <c r="AC84" s="36">
        <v>90</v>
      </c>
      <c r="AD84" s="36">
        <v>40290</v>
      </c>
      <c r="AE84" s="36">
        <v>27</v>
      </c>
      <c r="AF84" s="36">
        <v>723</v>
      </c>
      <c r="AG84" s="36">
        <v>601</v>
      </c>
      <c r="AH84" s="36">
        <v>1.2910999999999999</v>
      </c>
      <c r="AI84" s="36">
        <v>6.54E-2</v>
      </c>
      <c r="AJ84" s="40">
        <f t="shared" ca="1" si="1"/>
        <v>6</v>
      </c>
      <c r="AK84" s="36">
        <v>0</v>
      </c>
      <c r="AL84" s="36">
        <v>0</v>
      </c>
      <c r="AM84" s="36">
        <v>0</v>
      </c>
      <c r="AN84" s="36">
        <v>0</v>
      </c>
      <c r="AO84" s="36">
        <v>1</v>
      </c>
      <c r="AP84" s="36">
        <v>0</v>
      </c>
      <c r="AQ84" s="36">
        <v>0</v>
      </c>
      <c r="AR84" s="36">
        <v>0</v>
      </c>
      <c r="AS84" s="36">
        <v>0</v>
      </c>
      <c r="AT84" s="36">
        <v>0.5761316872427984</v>
      </c>
      <c r="AU84" s="36">
        <v>13</v>
      </c>
      <c r="AV84" s="36">
        <v>945</v>
      </c>
      <c r="AW84" s="36">
        <v>0</v>
      </c>
      <c r="AX84" s="36">
        <v>1</v>
      </c>
      <c r="AY84" s="36">
        <v>0</v>
      </c>
      <c r="AZ84" s="36">
        <v>0</v>
      </c>
      <c r="BA84" s="36">
        <v>0</v>
      </c>
      <c r="BB84" s="36">
        <v>6</v>
      </c>
    </row>
    <row r="85" spans="1:54" hidden="1">
      <c r="A85" s="50">
        <v>41910</v>
      </c>
      <c r="B85" s="36" t="s">
        <v>183</v>
      </c>
      <c r="C85" s="36" t="s">
        <v>940</v>
      </c>
      <c r="D85" s="36">
        <v>19105</v>
      </c>
      <c r="E85" s="36" t="s">
        <v>618</v>
      </c>
      <c r="F85" s="51">
        <v>1</v>
      </c>
      <c r="G85" s="36">
        <v>0.18240000000000001</v>
      </c>
      <c r="H85" s="36">
        <v>0</v>
      </c>
      <c r="I85" s="36">
        <v>15645.575800000001</v>
      </c>
      <c r="J85" s="36">
        <v>15257</v>
      </c>
      <c r="K85" s="36">
        <v>0</v>
      </c>
      <c r="L85" s="36">
        <v>34</v>
      </c>
      <c r="M85" s="36">
        <v>0</v>
      </c>
      <c r="N85" s="36">
        <v>118</v>
      </c>
      <c r="O85" s="36">
        <v>118</v>
      </c>
      <c r="P85" s="36">
        <v>11695</v>
      </c>
      <c r="Q85" s="36">
        <v>11448</v>
      </c>
      <c r="R85" s="36">
        <v>34</v>
      </c>
      <c r="S85" s="36">
        <v>15172</v>
      </c>
      <c r="T85" s="36">
        <v>100</v>
      </c>
      <c r="U85" s="36">
        <v>97.342600000000004</v>
      </c>
      <c r="V85" s="36">
        <v>0</v>
      </c>
      <c r="W85" s="36">
        <v>0</v>
      </c>
      <c r="X85" s="36">
        <v>158</v>
      </c>
      <c r="Y85" s="36">
        <v>158</v>
      </c>
      <c r="Z85" s="36">
        <v>35</v>
      </c>
      <c r="AA85" s="36">
        <v>1</v>
      </c>
      <c r="AB85" s="36">
        <v>4</v>
      </c>
      <c r="AC85" s="36">
        <v>4</v>
      </c>
      <c r="AD85" s="36">
        <v>14982</v>
      </c>
      <c r="AE85" s="36">
        <v>23</v>
      </c>
      <c r="AF85" s="36">
        <v>352</v>
      </c>
      <c r="AG85" s="36">
        <v>347</v>
      </c>
      <c r="AH85" s="36">
        <v>1.0719000000000001</v>
      </c>
      <c r="AI85" s="36">
        <v>4.4499999999999998E-2</v>
      </c>
      <c r="AJ85" s="40">
        <f t="shared" ca="1" si="1"/>
        <v>6</v>
      </c>
      <c r="AK85" s="36">
        <v>0</v>
      </c>
      <c r="AL85" s="36">
        <v>0</v>
      </c>
      <c r="AM85" s="36">
        <v>0</v>
      </c>
      <c r="AN85" s="36">
        <v>0</v>
      </c>
      <c r="AO85" s="36">
        <v>1</v>
      </c>
      <c r="AP85" s="36">
        <v>0</v>
      </c>
      <c r="AQ85" s="36">
        <v>1</v>
      </c>
      <c r="AR85" s="36">
        <v>0</v>
      </c>
      <c r="AS85" s="36">
        <v>0</v>
      </c>
      <c r="AT85" s="36">
        <v>2.8571428571428572</v>
      </c>
      <c r="AU85" s="36">
        <v>0</v>
      </c>
      <c r="AV85" s="36">
        <v>332</v>
      </c>
      <c r="AW85" s="36">
        <v>0</v>
      </c>
      <c r="AX85" s="36">
        <v>1</v>
      </c>
      <c r="AY85" s="36">
        <v>0</v>
      </c>
      <c r="AZ85" s="36">
        <v>0</v>
      </c>
      <c r="BA85" s="36">
        <v>3</v>
      </c>
      <c r="BB85" s="36">
        <v>7</v>
      </c>
    </row>
    <row r="86" spans="1:54" hidden="1">
      <c r="A86" s="50">
        <v>41910</v>
      </c>
      <c r="B86" s="36" t="s">
        <v>185</v>
      </c>
      <c r="C86" s="36" t="s">
        <v>15</v>
      </c>
      <c r="D86" s="36">
        <v>8912</v>
      </c>
      <c r="E86" s="36" t="s">
        <v>186</v>
      </c>
      <c r="F86" s="51">
        <v>1</v>
      </c>
      <c r="G86" s="36">
        <v>0.59519999999999995</v>
      </c>
      <c r="H86" s="36">
        <v>0</v>
      </c>
      <c r="I86" s="36">
        <v>10656.1492</v>
      </c>
      <c r="J86" s="36">
        <v>9660</v>
      </c>
      <c r="K86" s="36">
        <v>0</v>
      </c>
      <c r="L86" s="36">
        <v>75</v>
      </c>
      <c r="M86" s="36">
        <v>0</v>
      </c>
      <c r="N86" s="36">
        <v>241</v>
      </c>
      <c r="O86" s="36">
        <v>240</v>
      </c>
      <c r="P86" s="36">
        <v>6098</v>
      </c>
      <c r="Q86" s="36">
        <v>6090</v>
      </c>
      <c r="R86" s="36">
        <v>73</v>
      </c>
      <c r="S86" s="36">
        <v>9554</v>
      </c>
      <c r="T86" s="36">
        <v>96.929500000000004</v>
      </c>
      <c r="U86" s="36">
        <v>98.772900000000007</v>
      </c>
      <c r="V86" s="36">
        <v>26557</v>
      </c>
      <c r="W86" s="36">
        <v>26427</v>
      </c>
      <c r="X86" s="36">
        <v>4953</v>
      </c>
      <c r="Y86" s="36">
        <v>4823</v>
      </c>
      <c r="Z86" s="36">
        <v>86</v>
      </c>
      <c r="AA86" s="36">
        <v>7</v>
      </c>
      <c r="AB86" s="36">
        <v>2</v>
      </c>
      <c r="AC86" s="36">
        <v>2</v>
      </c>
      <c r="AD86" s="36">
        <v>10235</v>
      </c>
      <c r="AE86" s="36">
        <v>120</v>
      </c>
      <c r="AF86" s="36">
        <v>20</v>
      </c>
      <c r="AG86" s="36">
        <v>20</v>
      </c>
      <c r="AH86" s="36">
        <v>0.87229999999999996</v>
      </c>
      <c r="AI86" s="36">
        <v>0.1105</v>
      </c>
      <c r="AJ86" s="40">
        <f t="shared" ca="1" si="1"/>
        <v>6</v>
      </c>
      <c r="AK86" s="36">
        <v>0</v>
      </c>
      <c r="AL86" s="36">
        <v>0</v>
      </c>
      <c r="AM86" s="36">
        <v>1</v>
      </c>
      <c r="AN86" s="36">
        <v>0</v>
      </c>
      <c r="AO86" s="36">
        <v>2</v>
      </c>
      <c r="AP86" s="36">
        <v>5</v>
      </c>
      <c r="AQ86" s="36">
        <v>0</v>
      </c>
      <c r="AR86" s="36">
        <v>0</v>
      </c>
      <c r="AS86" s="36">
        <v>0</v>
      </c>
      <c r="AT86" s="36">
        <v>8.1395348837209305</v>
      </c>
      <c r="AU86" s="36">
        <v>3</v>
      </c>
      <c r="AV86" s="36">
        <v>114</v>
      </c>
      <c r="AW86" s="36">
        <v>0</v>
      </c>
      <c r="AX86" s="36">
        <v>0</v>
      </c>
      <c r="AY86" s="36">
        <v>1</v>
      </c>
      <c r="AZ86" s="36">
        <v>5</v>
      </c>
      <c r="BA86" s="36">
        <v>0</v>
      </c>
      <c r="BB86" s="36">
        <v>0</v>
      </c>
    </row>
    <row r="87" spans="1:54" hidden="1">
      <c r="A87" s="50">
        <v>41910</v>
      </c>
      <c r="B87" s="36" t="s">
        <v>185</v>
      </c>
      <c r="C87" s="36" t="s">
        <v>1153</v>
      </c>
      <c r="D87" s="36">
        <v>7523</v>
      </c>
      <c r="E87" s="36" t="s">
        <v>1154</v>
      </c>
      <c r="F87" s="51">
        <v>1</v>
      </c>
      <c r="G87" s="36">
        <v>0.22800000000000001</v>
      </c>
      <c r="H87" s="36">
        <v>0</v>
      </c>
      <c r="I87" s="36">
        <v>5292.3706000000002</v>
      </c>
      <c r="J87" s="36">
        <v>7211</v>
      </c>
      <c r="K87" s="36">
        <v>0</v>
      </c>
      <c r="L87" s="36">
        <v>23</v>
      </c>
      <c r="M87" s="36">
        <v>0</v>
      </c>
      <c r="N87" s="36">
        <v>217</v>
      </c>
      <c r="O87" s="36">
        <v>201</v>
      </c>
      <c r="P87" s="36">
        <v>5839</v>
      </c>
      <c r="Q87" s="36">
        <v>5838</v>
      </c>
      <c r="R87" s="36">
        <v>23</v>
      </c>
      <c r="S87" s="36">
        <v>7209</v>
      </c>
      <c r="T87" s="36">
        <v>92.6267</v>
      </c>
      <c r="U87" s="36">
        <v>99.955100000000002</v>
      </c>
      <c r="V87" s="36">
        <v>23334</v>
      </c>
      <c r="W87" s="36">
        <v>23316</v>
      </c>
      <c r="X87" s="36">
        <v>3478</v>
      </c>
      <c r="Y87" s="36">
        <v>3473</v>
      </c>
      <c r="Z87" s="36">
        <v>21</v>
      </c>
      <c r="AA87" s="36">
        <v>0</v>
      </c>
      <c r="AB87" s="36">
        <v>1</v>
      </c>
      <c r="AC87" s="36">
        <v>1</v>
      </c>
      <c r="AD87" s="36">
        <v>7253</v>
      </c>
      <c r="AE87" s="36">
        <v>8</v>
      </c>
      <c r="AF87" s="36">
        <v>18</v>
      </c>
      <c r="AG87" s="36">
        <v>17</v>
      </c>
      <c r="AH87" s="36">
        <v>0.61299999999999999</v>
      </c>
      <c r="AI87" s="36">
        <v>0.1822</v>
      </c>
      <c r="AJ87" s="40">
        <f t="shared" ca="1" si="1"/>
        <v>6</v>
      </c>
      <c r="AK87" s="36">
        <v>1</v>
      </c>
      <c r="AL87" s="36">
        <v>0</v>
      </c>
      <c r="AM87" s="36">
        <v>0</v>
      </c>
      <c r="AN87" s="36">
        <v>0</v>
      </c>
      <c r="AO87" s="36">
        <v>2</v>
      </c>
      <c r="AP87" s="36">
        <v>0</v>
      </c>
      <c r="AQ87" s="36">
        <v>1</v>
      </c>
      <c r="AR87" s="36">
        <v>0</v>
      </c>
      <c r="AS87" s="36">
        <v>0</v>
      </c>
      <c r="AT87" s="36">
        <v>0</v>
      </c>
      <c r="AU87" s="36">
        <v>16</v>
      </c>
      <c r="AV87" s="36">
        <v>3</v>
      </c>
      <c r="AW87" s="36">
        <v>1</v>
      </c>
      <c r="AX87" s="36">
        <v>0</v>
      </c>
      <c r="AY87" s="36">
        <v>0</v>
      </c>
      <c r="AZ87" s="36">
        <v>0</v>
      </c>
      <c r="BA87" s="36">
        <v>1</v>
      </c>
      <c r="BB87" s="36">
        <v>0</v>
      </c>
    </row>
    <row r="88" spans="1:54" hidden="1">
      <c r="A88" s="50">
        <v>41910</v>
      </c>
      <c r="B88" s="36" t="s">
        <v>183</v>
      </c>
      <c r="C88" s="36" t="s">
        <v>625</v>
      </c>
      <c r="D88" s="36">
        <v>24536</v>
      </c>
      <c r="E88" s="36" t="s">
        <v>626</v>
      </c>
      <c r="F88" s="51">
        <v>1</v>
      </c>
      <c r="G88" s="36">
        <v>2.7120000000000002</v>
      </c>
      <c r="H88" s="36">
        <v>0</v>
      </c>
      <c r="I88" s="36">
        <v>14436.9229</v>
      </c>
      <c r="J88" s="36">
        <v>56605</v>
      </c>
      <c r="K88" s="36">
        <v>0</v>
      </c>
      <c r="L88" s="36">
        <v>318</v>
      </c>
      <c r="M88" s="36">
        <v>0</v>
      </c>
      <c r="N88" s="36">
        <v>1113</v>
      </c>
      <c r="O88" s="36">
        <v>1102</v>
      </c>
      <c r="P88" s="36">
        <v>8103</v>
      </c>
      <c r="Q88" s="36">
        <v>8096</v>
      </c>
      <c r="R88" s="36">
        <v>308</v>
      </c>
      <c r="S88" s="36">
        <v>56388</v>
      </c>
      <c r="T88" s="36">
        <v>95.898099999999999</v>
      </c>
      <c r="U88" s="36">
        <v>99.530600000000007</v>
      </c>
      <c r="V88" s="36">
        <v>0</v>
      </c>
      <c r="W88" s="36">
        <v>0</v>
      </c>
      <c r="X88" s="36">
        <v>186</v>
      </c>
      <c r="Y88" s="36">
        <v>184</v>
      </c>
      <c r="Z88" s="36">
        <v>310</v>
      </c>
      <c r="AA88" s="36">
        <v>2</v>
      </c>
      <c r="AB88" s="36">
        <v>0</v>
      </c>
      <c r="AC88" s="36">
        <v>0</v>
      </c>
      <c r="AD88" s="36">
        <v>41838</v>
      </c>
      <c r="AE88" s="36">
        <v>73</v>
      </c>
      <c r="AF88" s="36">
        <v>338</v>
      </c>
      <c r="AG88" s="36">
        <v>318</v>
      </c>
      <c r="AH88" s="36">
        <v>0.98280000000000001</v>
      </c>
      <c r="AI88" s="36">
        <v>7.9100000000000004E-2</v>
      </c>
      <c r="AJ88" s="40">
        <f t="shared" ca="1" si="1"/>
        <v>6</v>
      </c>
      <c r="AK88" s="36">
        <v>0</v>
      </c>
      <c r="AL88" s="36">
        <v>0</v>
      </c>
      <c r="AM88" s="36">
        <v>0</v>
      </c>
      <c r="AN88" s="36">
        <v>0</v>
      </c>
      <c r="AO88" s="36">
        <v>1</v>
      </c>
      <c r="AP88" s="36">
        <v>0</v>
      </c>
      <c r="AQ88" s="36">
        <v>0</v>
      </c>
      <c r="AR88" s="36">
        <v>0</v>
      </c>
      <c r="AS88" s="36">
        <v>0</v>
      </c>
      <c r="AT88" s="36">
        <v>0.64516129032258063</v>
      </c>
      <c r="AU88" s="36">
        <v>21</v>
      </c>
      <c r="AV88" s="36">
        <v>224</v>
      </c>
      <c r="AW88" s="36">
        <v>1</v>
      </c>
      <c r="AX88" s="36">
        <v>0</v>
      </c>
      <c r="AY88" s="36">
        <v>0</v>
      </c>
      <c r="AZ88" s="36">
        <v>0</v>
      </c>
      <c r="BA88" s="36">
        <v>6</v>
      </c>
      <c r="BB88" s="36">
        <v>0</v>
      </c>
    </row>
    <row r="89" spans="1:54" hidden="1">
      <c r="A89" s="50">
        <v>41910</v>
      </c>
      <c r="B89" s="36" t="s">
        <v>183</v>
      </c>
      <c r="C89" s="36" t="s">
        <v>880</v>
      </c>
      <c r="D89" s="36">
        <v>33418</v>
      </c>
      <c r="E89" s="36" t="s">
        <v>612</v>
      </c>
      <c r="F89" s="51">
        <v>1</v>
      </c>
      <c r="G89" s="36">
        <v>1.0127999999999999</v>
      </c>
      <c r="H89" s="36">
        <v>0</v>
      </c>
      <c r="I89" s="36">
        <v>23381.9539</v>
      </c>
      <c r="J89" s="36">
        <v>28721</v>
      </c>
      <c r="K89" s="36">
        <v>0</v>
      </c>
      <c r="L89" s="36">
        <v>89</v>
      </c>
      <c r="M89" s="36">
        <v>0</v>
      </c>
      <c r="N89" s="36">
        <v>182</v>
      </c>
      <c r="O89" s="36">
        <v>172</v>
      </c>
      <c r="P89" s="36">
        <v>6275</v>
      </c>
      <c r="Q89" s="36">
        <v>6270</v>
      </c>
      <c r="R89" s="36">
        <v>89</v>
      </c>
      <c r="S89" s="36">
        <v>28693</v>
      </c>
      <c r="T89" s="36">
        <v>94.505499999999998</v>
      </c>
      <c r="U89" s="36">
        <v>99.822900000000004</v>
      </c>
      <c r="V89" s="36">
        <v>3690</v>
      </c>
      <c r="W89" s="36">
        <v>3684</v>
      </c>
      <c r="X89" s="36">
        <v>869</v>
      </c>
      <c r="Y89" s="36">
        <v>869</v>
      </c>
      <c r="Z89" s="36">
        <v>125</v>
      </c>
      <c r="AA89" s="36">
        <v>0</v>
      </c>
      <c r="AB89" s="36">
        <v>6</v>
      </c>
      <c r="AC89" s="36">
        <v>6</v>
      </c>
      <c r="AD89" s="36">
        <v>25467</v>
      </c>
      <c r="AE89" s="36">
        <v>45</v>
      </c>
      <c r="AF89" s="36">
        <v>58</v>
      </c>
      <c r="AG89" s="36">
        <v>58</v>
      </c>
      <c r="AH89" s="36">
        <v>0.88570000000000004</v>
      </c>
      <c r="AI89" s="36">
        <v>5.5500000000000001E-2</v>
      </c>
      <c r="AJ89" s="40">
        <f t="shared" ca="1" si="1"/>
        <v>6</v>
      </c>
      <c r="AK89" s="36">
        <v>1</v>
      </c>
      <c r="AL89" s="36">
        <v>0</v>
      </c>
      <c r="AM89" s="36">
        <v>0</v>
      </c>
      <c r="AN89" s="36">
        <v>0</v>
      </c>
      <c r="AO89" s="36">
        <v>2</v>
      </c>
      <c r="AP89" s="36">
        <v>0</v>
      </c>
      <c r="AQ89" s="36">
        <v>1</v>
      </c>
      <c r="AR89" s="36">
        <v>0</v>
      </c>
      <c r="AS89" s="36">
        <v>0</v>
      </c>
      <c r="AT89" s="36">
        <v>0</v>
      </c>
      <c r="AU89" s="36">
        <v>10</v>
      </c>
      <c r="AV89" s="36">
        <v>33</v>
      </c>
      <c r="AW89" s="36">
        <v>1</v>
      </c>
      <c r="AX89" s="36">
        <v>0</v>
      </c>
      <c r="AY89" s="36">
        <v>0</v>
      </c>
      <c r="AZ89" s="36">
        <v>0</v>
      </c>
      <c r="BA89" s="36">
        <v>2</v>
      </c>
      <c r="BB89" s="36">
        <v>0</v>
      </c>
    </row>
    <row r="90" spans="1:54" hidden="1">
      <c r="A90" s="50">
        <v>41910</v>
      </c>
      <c r="B90" s="36" t="s">
        <v>183</v>
      </c>
      <c r="C90" s="36" t="s">
        <v>706</v>
      </c>
      <c r="D90" s="36">
        <v>35074</v>
      </c>
      <c r="E90" s="36" t="s">
        <v>707</v>
      </c>
      <c r="F90" s="51">
        <v>1</v>
      </c>
      <c r="G90" s="36">
        <v>1.08</v>
      </c>
      <c r="H90" s="36">
        <v>0</v>
      </c>
      <c r="I90" s="36">
        <v>7372.2389999999996</v>
      </c>
      <c r="J90" s="36">
        <v>32049</v>
      </c>
      <c r="K90" s="36">
        <v>0</v>
      </c>
      <c r="L90" s="36">
        <v>183</v>
      </c>
      <c r="M90" s="36">
        <v>0</v>
      </c>
      <c r="N90" s="36">
        <v>344</v>
      </c>
      <c r="O90" s="36">
        <v>338</v>
      </c>
      <c r="P90" s="36">
        <v>4557</v>
      </c>
      <c r="Q90" s="36">
        <v>4547</v>
      </c>
      <c r="R90" s="36">
        <v>179</v>
      </c>
      <c r="S90" s="36">
        <v>31962</v>
      </c>
      <c r="T90" s="36">
        <v>96.108099999999993</v>
      </c>
      <c r="U90" s="36">
        <v>99.509699999999995</v>
      </c>
      <c r="V90" s="36">
        <v>0</v>
      </c>
      <c r="W90" s="36">
        <v>0</v>
      </c>
      <c r="X90" s="36">
        <v>266</v>
      </c>
      <c r="Y90" s="36">
        <v>258</v>
      </c>
      <c r="Z90" s="36">
        <v>159</v>
      </c>
      <c r="AA90" s="36">
        <v>0</v>
      </c>
      <c r="AB90" s="36">
        <v>24</v>
      </c>
      <c r="AC90" s="36">
        <v>21</v>
      </c>
      <c r="AD90" s="36">
        <v>25432</v>
      </c>
      <c r="AE90" s="36">
        <v>64</v>
      </c>
      <c r="AF90" s="36">
        <v>522</v>
      </c>
      <c r="AG90" s="36">
        <v>508</v>
      </c>
      <c r="AH90" s="36">
        <v>0.89180000000000004</v>
      </c>
      <c r="AI90" s="36">
        <v>4.0599999999999997E-2</v>
      </c>
      <c r="AJ90" s="40">
        <f t="shared" ca="1" si="1"/>
        <v>6</v>
      </c>
      <c r="AK90" s="36">
        <v>0</v>
      </c>
      <c r="AL90" s="36">
        <v>0</v>
      </c>
      <c r="AM90" s="36">
        <v>0</v>
      </c>
      <c r="AN90" s="36">
        <v>0</v>
      </c>
      <c r="AO90" s="36">
        <v>1</v>
      </c>
      <c r="AP90" s="36">
        <v>0</v>
      </c>
      <c r="AQ90" s="36">
        <v>0</v>
      </c>
      <c r="AR90" s="36">
        <v>0</v>
      </c>
      <c r="AS90" s="36">
        <v>0</v>
      </c>
      <c r="AT90" s="36">
        <v>0</v>
      </c>
      <c r="AU90" s="36">
        <v>10</v>
      </c>
      <c r="AV90" s="36">
        <v>97</v>
      </c>
      <c r="AW90" s="36">
        <v>1</v>
      </c>
      <c r="AX90" s="36">
        <v>0</v>
      </c>
      <c r="AY90" s="36">
        <v>0</v>
      </c>
      <c r="AZ90" s="36">
        <v>0</v>
      </c>
      <c r="BA90" s="36">
        <v>3</v>
      </c>
      <c r="BB90" s="36">
        <v>0</v>
      </c>
    </row>
    <row r="91" spans="1:54" hidden="1">
      <c r="A91" s="50">
        <v>41910</v>
      </c>
      <c r="B91" s="36" t="s">
        <v>183</v>
      </c>
      <c r="C91" s="36" t="s">
        <v>712</v>
      </c>
      <c r="D91" s="36">
        <v>33744</v>
      </c>
      <c r="E91" s="36" t="s">
        <v>713</v>
      </c>
      <c r="F91" s="51">
        <v>1</v>
      </c>
      <c r="G91" s="36">
        <v>1.0871999999999999</v>
      </c>
      <c r="H91" s="36">
        <v>0</v>
      </c>
      <c r="I91" s="36">
        <v>15255.9311</v>
      </c>
      <c r="J91" s="36">
        <v>42498</v>
      </c>
      <c r="K91" s="36">
        <v>0</v>
      </c>
      <c r="L91" s="36">
        <v>160</v>
      </c>
      <c r="M91" s="36">
        <v>0</v>
      </c>
      <c r="N91" s="36">
        <v>878</v>
      </c>
      <c r="O91" s="36">
        <v>878</v>
      </c>
      <c r="P91" s="36">
        <v>5016</v>
      </c>
      <c r="Q91" s="36">
        <v>5012</v>
      </c>
      <c r="R91" s="36">
        <v>153</v>
      </c>
      <c r="S91" s="36">
        <v>42447</v>
      </c>
      <c r="T91" s="36">
        <v>95.625</v>
      </c>
      <c r="U91" s="36">
        <v>99.800299999999993</v>
      </c>
      <c r="V91" s="36">
        <v>0</v>
      </c>
      <c r="W91" s="36">
        <v>0</v>
      </c>
      <c r="X91" s="36">
        <v>148</v>
      </c>
      <c r="Y91" s="36">
        <v>145</v>
      </c>
      <c r="Z91" s="36">
        <v>146</v>
      </c>
      <c r="AA91" s="36">
        <v>2</v>
      </c>
      <c r="AB91" s="36">
        <v>16</v>
      </c>
      <c r="AC91" s="36">
        <v>16</v>
      </c>
      <c r="AD91" s="36">
        <v>31862</v>
      </c>
      <c r="AE91" s="36">
        <v>49</v>
      </c>
      <c r="AF91" s="36">
        <v>279</v>
      </c>
      <c r="AG91" s="36">
        <v>266</v>
      </c>
      <c r="AH91" s="36">
        <v>0.84389999999999998</v>
      </c>
      <c r="AI91" s="36">
        <v>7.2700000000000001E-2</v>
      </c>
      <c r="AJ91" s="40">
        <f t="shared" ca="1" si="1"/>
        <v>6</v>
      </c>
      <c r="AK91" s="36">
        <v>0</v>
      </c>
      <c r="AL91" s="36">
        <v>0</v>
      </c>
      <c r="AM91" s="36">
        <v>0</v>
      </c>
      <c r="AN91" s="36">
        <v>0</v>
      </c>
      <c r="AO91" s="36">
        <v>1</v>
      </c>
      <c r="AP91" s="36">
        <v>0</v>
      </c>
      <c r="AQ91" s="36">
        <v>0</v>
      </c>
      <c r="AR91" s="36">
        <v>0</v>
      </c>
      <c r="AS91" s="36">
        <v>0</v>
      </c>
      <c r="AT91" s="36">
        <v>1.3698630136986301</v>
      </c>
      <c r="AU91" s="36">
        <v>7</v>
      </c>
      <c r="AV91" s="36">
        <v>55</v>
      </c>
      <c r="AW91" s="36">
        <v>1</v>
      </c>
      <c r="AX91" s="36">
        <v>0</v>
      </c>
      <c r="AY91" s="36">
        <v>0</v>
      </c>
      <c r="AZ91" s="36">
        <v>0</v>
      </c>
      <c r="BA91" s="36">
        <v>3</v>
      </c>
      <c r="BB91" s="36">
        <v>0</v>
      </c>
    </row>
    <row r="92" spans="1:54" hidden="1">
      <c r="A92" s="50">
        <v>41910</v>
      </c>
      <c r="B92" s="36" t="s">
        <v>183</v>
      </c>
      <c r="C92" s="36" t="s">
        <v>708</v>
      </c>
      <c r="D92" s="36">
        <v>24054</v>
      </c>
      <c r="E92" s="36" t="s">
        <v>709</v>
      </c>
      <c r="F92" s="51">
        <v>1</v>
      </c>
      <c r="G92" s="36">
        <v>3.1703999999999999</v>
      </c>
      <c r="H92" s="36">
        <v>0</v>
      </c>
      <c r="I92" s="36">
        <v>13002.7335</v>
      </c>
      <c r="J92" s="36">
        <v>49214</v>
      </c>
      <c r="K92" s="36">
        <v>0</v>
      </c>
      <c r="L92" s="36">
        <v>374</v>
      </c>
      <c r="M92" s="36">
        <v>0</v>
      </c>
      <c r="N92" s="36">
        <v>6450</v>
      </c>
      <c r="O92" s="36">
        <v>6449</v>
      </c>
      <c r="P92" s="36">
        <v>2860</v>
      </c>
      <c r="Q92" s="36">
        <v>2859</v>
      </c>
      <c r="R92" s="36">
        <v>357</v>
      </c>
      <c r="S92" s="36">
        <v>49114</v>
      </c>
      <c r="T92" s="36">
        <v>95.439700000000002</v>
      </c>
      <c r="U92" s="36">
        <v>99.761899999999997</v>
      </c>
      <c r="V92" s="36">
        <v>0</v>
      </c>
      <c r="W92" s="36">
        <v>0</v>
      </c>
      <c r="X92" s="36">
        <v>81</v>
      </c>
      <c r="Y92" s="36">
        <v>81</v>
      </c>
      <c r="Z92" s="36">
        <v>346</v>
      </c>
      <c r="AA92" s="36">
        <v>1</v>
      </c>
      <c r="AB92" s="36">
        <v>0</v>
      </c>
      <c r="AC92" s="36">
        <v>0</v>
      </c>
      <c r="AD92" s="36">
        <v>29715</v>
      </c>
      <c r="AE92" s="36">
        <v>37</v>
      </c>
      <c r="AF92" s="36">
        <v>272</v>
      </c>
      <c r="AG92" s="36">
        <v>258</v>
      </c>
      <c r="AH92" s="36">
        <v>1.2975000000000001</v>
      </c>
      <c r="AI92" s="36">
        <v>4.2799999999999998E-2</v>
      </c>
      <c r="AJ92" s="40">
        <f t="shared" ca="1" si="1"/>
        <v>6</v>
      </c>
      <c r="AK92" s="36">
        <v>0</v>
      </c>
      <c r="AL92" s="36">
        <v>0</v>
      </c>
      <c r="AM92" s="36">
        <v>0</v>
      </c>
      <c r="AN92" s="36">
        <v>0</v>
      </c>
      <c r="AO92" s="36">
        <v>1</v>
      </c>
      <c r="AP92" s="36">
        <v>0</v>
      </c>
      <c r="AQ92" s="36">
        <v>2</v>
      </c>
      <c r="AR92" s="36">
        <v>0</v>
      </c>
      <c r="AS92" s="36">
        <v>0</v>
      </c>
      <c r="AT92" s="36">
        <v>0.28901734104046239</v>
      </c>
      <c r="AU92" s="36">
        <v>18</v>
      </c>
      <c r="AV92" s="36">
        <v>101</v>
      </c>
      <c r="AW92" s="36">
        <v>1</v>
      </c>
      <c r="AX92" s="36">
        <v>0</v>
      </c>
      <c r="AY92" s="36">
        <v>0</v>
      </c>
      <c r="AZ92" s="36">
        <v>0</v>
      </c>
      <c r="BA92" s="36">
        <v>7</v>
      </c>
      <c r="BB92" s="36">
        <v>0</v>
      </c>
    </row>
    <row r="93" spans="1:54" hidden="1">
      <c r="A93" s="50">
        <v>41910</v>
      </c>
      <c r="B93" s="36" t="s">
        <v>185</v>
      </c>
      <c r="C93" s="36" t="s">
        <v>1155</v>
      </c>
      <c r="D93" s="36">
        <v>6551</v>
      </c>
      <c r="E93" s="36" t="s">
        <v>814</v>
      </c>
      <c r="F93" s="51">
        <v>1</v>
      </c>
      <c r="G93" s="36">
        <v>2.1551999999999998</v>
      </c>
      <c r="H93" s="36">
        <v>0</v>
      </c>
      <c r="I93" s="36">
        <v>24551.7127</v>
      </c>
      <c r="J93" s="36">
        <v>18337</v>
      </c>
      <c r="K93" s="36">
        <v>0</v>
      </c>
      <c r="L93" s="36">
        <v>174</v>
      </c>
      <c r="M93" s="36">
        <v>0</v>
      </c>
      <c r="N93" s="36">
        <v>444</v>
      </c>
      <c r="O93" s="36">
        <v>443</v>
      </c>
      <c r="P93" s="36">
        <v>14797</v>
      </c>
      <c r="Q93" s="36">
        <v>14774</v>
      </c>
      <c r="R93" s="36">
        <v>169</v>
      </c>
      <c r="S93" s="36">
        <v>18333</v>
      </c>
      <c r="T93" s="36">
        <v>96.907700000000006</v>
      </c>
      <c r="U93" s="36">
        <v>99.822800000000001</v>
      </c>
      <c r="V93" s="36">
        <v>24373</v>
      </c>
      <c r="W93" s="36">
        <v>24357</v>
      </c>
      <c r="X93" s="36">
        <v>6229</v>
      </c>
      <c r="Y93" s="36">
        <v>6223</v>
      </c>
      <c r="Z93" s="36">
        <v>179</v>
      </c>
      <c r="AA93" s="36">
        <v>1</v>
      </c>
      <c r="AB93" s="36">
        <v>4</v>
      </c>
      <c r="AC93" s="36">
        <v>4</v>
      </c>
      <c r="AD93" s="36">
        <v>18332</v>
      </c>
      <c r="AE93" s="36">
        <v>30</v>
      </c>
      <c r="AF93" s="36">
        <v>25</v>
      </c>
      <c r="AG93" s="36">
        <v>24</v>
      </c>
      <c r="AH93" s="36">
        <v>0.6008</v>
      </c>
      <c r="AI93" s="36">
        <v>4.1500000000000002E-2</v>
      </c>
      <c r="AJ93" s="40">
        <f t="shared" ca="1" si="1"/>
        <v>6</v>
      </c>
      <c r="AK93" s="36">
        <v>0</v>
      </c>
      <c r="AL93" s="36">
        <v>0</v>
      </c>
      <c r="AM93" s="36">
        <v>0</v>
      </c>
      <c r="AN93" s="36">
        <v>0</v>
      </c>
      <c r="AO93" s="36">
        <v>1</v>
      </c>
      <c r="AP93" s="36">
        <v>0</v>
      </c>
      <c r="AQ93" s="36">
        <v>0</v>
      </c>
      <c r="AR93" s="36">
        <v>0</v>
      </c>
      <c r="AS93" s="36">
        <v>0</v>
      </c>
      <c r="AT93" s="36">
        <v>0.55865921787709494</v>
      </c>
      <c r="AU93" s="36">
        <v>6</v>
      </c>
      <c r="AV93" s="36">
        <v>27</v>
      </c>
      <c r="AW93" s="36">
        <v>1</v>
      </c>
      <c r="AX93" s="36">
        <v>0</v>
      </c>
      <c r="AY93" s="36">
        <v>0</v>
      </c>
      <c r="AZ93" s="36">
        <v>0</v>
      </c>
      <c r="BA93" s="36">
        <v>1</v>
      </c>
      <c r="BB93" s="36">
        <v>0</v>
      </c>
    </row>
    <row r="94" spans="1:54" hidden="1">
      <c r="A94" s="49">
        <v>41910</v>
      </c>
      <c r="B94" s="36" t="s">
        <v>188</v>
      </c>
      <c r="C94" s="36" t="s">
        <v>571</v>
      </c>
      <c r="D94" s="36">
        <v>30</v>
      </c>
      <c r="E94" s="36" t="s">
        <v>572</v>
      </c>
      <c r="F94" s="36">
        <v>0</v>
      </c>
      <c r="G94" s="36">
        <v>1.7798860000000001</v>
      </c>
      <c r="H94" s="36">
        <v>0</v>
      </c>
      <c r="I94" s="36">
        <v>3784.1790000000001</v>
      </c>
      <c r="J94" s="36">
        <v>4624</v>
      </c>
      <c r="K94" s="36">
        <v>0</v>
      </c>
      <c r="L94" s="36">
        <v>88</v>
      </c>
      <c r="M94" s="36">
        <v>0</v>
      </c>
      <c r="N94" s="36">
        <v>69</v>
      </c>
      <c r="O94" s="36">
        <v>65</v>
      </c>
      <c r="P94" s="36">
        <v>3860</v>
      </c>
      <c r="Q94" s="36">
        <v>3807</v>
      </c>
      <c r="R94" s="36">
        <v>86</v>
      </c>
      <c r="S94" s="36">
        <v>4564</v>
      </c>
      <c r="T94" s="36">
        <v>92.061920000000001</v>
      </c>
      <c r="U94" s="36">
        <v>97.347179999999994</v>
      </c>
      <c r="V94" s="36">
        <v>35850</v>
      </c>
      <c r="W94" s="36">
        <v>35806</v>
      </c>
      <c r="X94" s="36">
        <v>2</v>
      </c>
      <c r="Y94" s="36">
        <v>2</v>
      </c>
      <c r="Z94" s="36">
        <v>91</v>
      </c>
      <c r="AA94" s="36">
        <v>4</v>
      </c>
      <c r="AB94" s="36">
        <v>1</v>
      </c>
      <c r="AC94" s="36">
        <v>1</v>
      </c>
      <c r="AD94" s="36">
        <v>5445</v>
      </c>
      <c r="AE94" s="36">
        <v>397</v>
      </c>
      <c r="AF94" s="36">
        <v>8</v>
      </c>
      <c r="AG94" s="36">
        <v>8</v>
      </c>
      <c r="AH94" s="36">
        <v>2.7888289999999998</v>
      </c>
      <c r="AI94" s="36">
        <v>3.1650270000000001E-2</v>
      </c>
      <c r="AJ94" s="40">
        <f t="shared" ca="1" si="1"/>
        <v>6</v>
      </c>
      <c r="AK94" s="36">
        <v>1</v>
      </c>
      <c r="AL94" s="36">
        <v>0</v>
      </c>
      <c r="AM94" s="36">
        <v>0</v>
      </c>
      <c r="AN94" s="36">
        <v>1</v>
      </c>
      <c r="AO94" s="36">
        <v>3</v>
      </c>
      <c r="AP94" s="36">
        <v>1</v>
      </c>
      <c r="AQ94" s="36">
        <v>1</v>
      </c>
      <c r="AR94" s="36">
        <v>0</v>
      </c>
      <c r="AS94" s="36">
        <v>2</v>
      </c>
      <c r="AT94" s="36">
        <v>4.395604395604396</v>
      </c>
      <c r="AU94" s="36">
        <v>6</v>
      </c>
      <c r="AV94" s="36">
        <v>113</v>
      </c>
      <c r="AW94" s="36">
        <v>1</v>
      </c>
      <c r="AX94" s="36">
        <v>1</v>
      </c>
      <c r="AY94" s="36">
        <v>0</v>
      </c>
      <c r="AZ94" s="36">
        <v>1</v>
      </c>
      <c r="BA94" s="36">
        <v>1</v>
      </c>
      <c r="BB94" s="36">
        <v>3</v>
      </c>
    </row>
    <row r="95" spans="1:54" hidden="1">
      <c r="A95" s="49">
        <v>41910</v>
      </c>
      <c r="B95" s="36" t="s">
        <v>188</v>
      </c>
      <c r="C95" s="36" t="s">
        <v>1156</v>
      </c>
      <c r="D95" s="36">
        <v>75</v>
      </c>
      <c r="E95" s="36" t="s">
        <v>1157</v>
      </c>
      <c r="F95" s="36">
        <v>0</v>
      </c>
      <c r="G95" s="36">
        <v>0.1708278</v>
      </c>
      <c r="H95" s="36">
        <v>0</v>
      </c>
      <c r="I95" s="36">
        <v>2891.5079999999998</v>
      </c>
      <c r="J95" s="36">
        <v>2156</v>
      </c>
      <c r="K95" s="36">
        <v>0</v>
      </c>
      <c r="L95" s="36">
        <v>13</v>
      </c>
      <c r="M95" s="36">
        <v>0</v>
      </c>
      <c r="N95" s="36">
        <v>15</v>
      </c>
      <c r="O95" s="36">
        <v>15</v>
      </c>
      <c r="P95" s="36">
        <v>1586</v>
      </c>
      <c r="Q95" s="36">
        <v>1586</v>
      </c>
      <c r="R95" s="36">
        <v>13</v>
      </c>
      <c r="S95" s="36">
        <v>2104</v>
      </c>
      <c r="T95" s="36">
        <v>100</v>
      </c>
      <c r="U95" s="36">
        <v>97.588130000000007</v>
      </c>
      <c r="V95" s="36">
        <v>9732</v>
      </c>
      <c r="W95" s="36">
        <v>9723</v>
      </c>
      <c r="X95" s="36">
        <v>0</v>
      </c>
      <c r="Y95" s="36">
        <v>0</v>
      </c>
      <c r="Z95" s="36">
        <v>19</v>
      </c>
      <c r="AA95" s="36">
        <v>1</v>
      </c>
      <c r="AB95" s="36">
        <v>5</v>
      </c>
      <c r="AC95" s="36">
        <v>4</v>
      </c>
      <c r="AD95" s="36">
        <v>2138</v>
      </c>
      <c r="AE95" s="36">
        <v>4</v>
      </c>
      <c r="AF95" s="36">
        <v>8</v>
      </c>
      <c r="AG95" s="36">
        <v>8</v>
      </c>
      <c r="AH95" s="36">
        <v>3.3216589999999999</v>
      </c>
      <c r="AI95" s="36">
        <v>3.9316190000000001E-2</v>
      </c>
      <c r="AJ95" s="40">
        <f t="shared" ca="1" si="1"/>
        <v>6</v>
      </c>
      <c r="AK95" s="36">
        <v>0</v>
      </c>
      <c r="AL95" s="36">
        <v>0</v>
      </c>
      <c r="AM95" s="36">
        <v>0</v>
      </c>
      <c r="AN95" s="36">
        <v>0</v>
      </c>
      <c r="AO95" s="36">
        <v>1</v>
      </c>
      <c r="AP95" s="36">
        <v>0</v>
      </c>
      <c r="AQ95" s="36">
        <v>0</v>
      </c>
      <c r="AR95" s="36">
        <v>0</v>
      </c>
      <c r="AS95" s="36">
        <v>0</v>
      </c>
      <c r="AT95" s="36">
        <v>5.2631578947368416</v>
      </c>
      <c r="AU95" s="36">
        <v>0</v>
      </c>
      <c r="AV95" s="36">
        <v>52</v>
      </c>
      <c r="AW95" s="36">
        <v>0</v>
      </c>
      <c r="AX95" s="36">
        <v>1</v>
      </c>
      <c r="AY95" s="36">
        <v>0</v>
      </c>
      <c r="AZ95" s="36">
        <v>0</v>
      </c>
      <c r="BA95" s="36">
        <v>0</v>
      </c>
      <c r="BB95" s="36">
        <v>1</v>
      </c>
    </row>
    <row r="96" spans="1:54" hidden="1">
      <c r="A96" s="49">
        <v>41910</v>
      </c>
      <c r="B96" s="36" t="s">
        <v>188</v>
      </c>
      <c r="C96" s="36" t="s">
        <v>217</v>
      </c>
      <c r="D96" s="36">
        <v>108</v>
      </c>
      <c r="E96" s="36" t="s">
        <v>218</v>
      </c>
      <c r="F96" s="36">
        <v>0</v>
      </c>
      <c r="G96" s="36">
        <v>1.7306859999999999</v>
      </c>
      <c r="H96" s="36">
        <v>0</v>
      </c>
      <c r="I96" s="36">
        <v>6875.9080000000004</v>
      </c>
      <c r="J96" s="36">
        <v>6784</v>
      </c>
      <c r="K96" s="36">
        <v>0</v>
      </c>
      <c r="L96" s="36">
        <v>126</v>
      </c>
      <c r="M96" s="36">
        <v>0</v>
      </c>
      <c r="N96" s="36">
        <v>109</v>
      </c>
      <c r="O96" s="36">
        <v>109</v>
      </c>
      <c r="P96" s="36">
        <v>5683</v>
      </c>
      <c r="Q96" s="36">
        <v>5666</v>
      </c>
      <c r="R96" s="36">
        <v>106</v>
      </c>
      <c r="S96" s="36">
        <v>6618</v>
      </c>
      <c r="T96" s="36">
        <v>84.126980000000003</v>
      </c>
      <c r="U96" s="36">
        <v>97.261250000000004</v>
      </c>
      <c r="V96" s="36">
        <v>1574</v>
      </c>
      <c r="W96" s="36">
        <v>1571</v>
      </c>
      <c r="X96" s="36">
        <v>0</v>
      </c>
      <c r="Y96" s="36">
        <v>0</v>
      </c>
      <c r="Z96" s="36">
        <v>93</v>
      </c>
      <c r="AA96" s="36">
        <v>2</v>
      </c>
      <c r="AB96" s="36">
        <v>13</v>
      </c>
      <c r="AC96" s="36">
        <v>13</v>
      </c>
      <c r="AD96" s="36">
        <v>6598</v>
      </c>
      <c r="AE96" s="36">
        <v>10</v>
      </c>
      <c r="AF96" s="36">
        <v>17</v>
      </c>
      <c r="AG96" s="36">
        <v>17</v>
      </c>
      <c r="AH96" s="36">
        <v>3.0010849999999998</v>
      </c>
      <c r="AI96" s="36">
        <v>0.2118815</v>
      </c>
      <c r="AJ96" s="40">
        <f t="shared" ca="1" si="1"/>
        <v>6</v>
      </c>
      <c r="AK96" s="36">
        <v>1</v>
      </c>
      <c r="AL96" s="36">
        <v>0</v>
      </c>
      <c r="AM96" s="36">
        <v>0</v>
      </c>
      <c r="AN96" s="36">
        <v>0</v>
      </c>
      <c r="AO96" s="36">
        <v>3</v>
      </c>
      <c r="AP96" s="36">
        <v>0</v>
      </c>
      <c r="AQ96" s="36">
        <v>7</v>
      </c>
      <c r="AR96" s="36">
        <v>1</v>
      </c>
      <c r="AS96" s="36">
        <v>0</v>
      </c>
      <c r="AT96" s="36">
        <v>2.1505376344086025</v>
      </c>
      <c r="AU96" s="36">
        <v>20</v>
      </c>
      <c r="AV96" s="36">
        <v>183</v>
      </c>
      <c r="AW96" s="36">
        <v>1</v>
      </c>
      <c r="AX96" s="36">
        <v>1</v>
      </c>
      <c r="AY96" s="36">
        <v>0</v>
      </c>
      <c r="AZ96" s="36">
        <v>0</v>
      </c>
      <c r="BA96" s="36">
        <v>7</v>
      </c>
      <c r="BB96" s="36">
        <v>7</v>
      </c>
    </row>
    <row r="97" spans="1:54" hidden="1">
      <c r="A97" s="49">
        <v>41910</v>
      </c>
      <c r="B97" s="36" t="s">
        <v>188</v>
      </c>
      <c r="C97" s="36" t="s">
        <v>524</v>
      </c>
      <c r="D97" s="36">
        <v>108</v>
      </c>
      <c r="E97" s="36" t="s">
        <v>218</v>
      </c>
      <c r="F97" s="36">
        <v>0</v>
      </c>
      <c r="G97" s="36">
        <v>0.3119111</v>
      </c>
      <c r="H97" s="36">
        <v>0</v>
      </c>
      <c r="I97" s="36">
        <v>1349.232</v>
      </c>
      <c r="J97" s="36">
        <v>11568</v>
      </c>
      <c r="K97" s="36">
        <v>0</v>
      </c>
      <c r="L97" s="36">
        <v>39</v>
      </c>
      <c r="M97" s="36">
        <v>0</v>
      </c>
      <c r="N97" s="36">
        <v>34</v>
      </c>
      <c r="O97" s="36">
        <v>34</v>
      </c>
      <c r="P97" s="36">
        <v>10961</v>
      </c>
      <c r="Q97" s="36">
        <v>10941</v>
      </c>
      <c r="R97" s="36">
        <v>30</v>
      </c>
      <c r="S97" s="36">
        <v>11249</v>
      </c>
      <c r="T97" s="36">
        <v>76.923079999999999</v>
      </c>
      <c r="U97" s="36">
        <v>97.064959999999999</v>
      </c>
      <c r="V97" s="36">
        <v>1838</v>
      </c>
      <c r="W97" s="36">
        <v>1832</v>
      </c>
      <c r="X97" s="36">
        <v>0</v>
      </c>
      <c r="Y97" s="36">
        <v>0</v>
      </c>
      <c r="Z97" s="36">
        <v>27</v>
      </c>
      <c r="AA97" s="36">
        <v>1</v>
      </c>
      <c r="AB97" s="36">
        <v>2</v>
      </c>
      <c r="AC97" s="36">
        <v>2</v>
      </c>
      <c r="AD97" s="36">
        <v>11211</v>
      </c>
      <c r="AE97" s="36">
        <v>4</v>
      </c>
      <c r="AF97" s="36">
        <v>23</v>
      </c>
      <c r="AG97" s="36">
        <v>23</v>
      </c>
      <c r="AH97" s="36">
        <v>3.1901359999999999</v>
      </c>
      <c r="AI97" s="36">
        <v>3.4253840000000001E-2</v>
      </c>
      <c r="AJ97" s="40">
        <f t="shared" ca="1" si="1"/>
        <v>6</v>
      </c>
      <c r="AK97" s="36">
        <v>1</v>
      </c>
      <c r="AL97" s="36">
        <v>0</v>
      </c>
      <c r="AM97" s="36">
        <v>0</v>
      </c>
      <c r="AN97" s="36">
        <v>0</v>
      </c>
      <c r="AO97" s="36">
        <v>3</v>
      </c>
      <c r="AP97" s="36">
        <v>0</v>
      </c>
      <c r="AQ97" s="36">
        <v>4</v>
      </c>
      <c r="AR97" s="36">
        <v>2</v>
      </c>
      <c r="AS97" s="36">
        <v>0</v>
      </c>
      <c r="AT97" s="36">
        <v>3.7037037037037033</v>
      </c>
      <c r="AU97" s="36">
        <v>9</v>
      </c>
      <c r="AV97" s="36">
        <v>339</v>
      </c>
      <c r="AW97" s="36">
        <v>1</v>
      </c>
      <c r="AX97" s="36">
        <v>1</v>
      </c>
      <c r="AY97" s="36">
        <v>0</v>
      </c>
      <c r="AZ97" s="36">
        <v>0</v>
      </c>
      <c r="BA97" s="36">
        <v>4</v>
      </c>
      <c r="BB97" s="36">
        <v>6</v>
      </c>
    </row>
    <row r="98" spans="1:54" hidden="1">
      <c r="A98" s="49">
        <v>41910</v>
      </c>
      <c r="B98" s="36" t="s">
        <v>188</v>
      </c>
      <c r="C98" s="36" t="s">
        <v>643</v>
      </c>
      <c r="D98" s="36">
        <v>115</v>
      </c>
      <c r="E98" s="36" t="s">
        <v>644</v>
      </c>
      <c r="F98" s="36">
        <v>0</v>
      </c>
      <c r="G98" s="36">
        <v>1.154094</v>
      </c>
      <c r="H98" s="36">
        <v>0</v>
      </c>
      <c r="I98" s="36">
        <v>28960.9</v>
      </c>
      <c r="J98" s="36">
        <v>20698</v>
      </c>
      <c r="K98" s="36">
        <v>0</v>
      </c>
      <c r="L98" s="36">
        <v>121</v>
      </c>
      <c r="M98" s="36">
        <v>0</v>
      </c>
      <c r="N98" s="36">
        <v>80</v>
      </c>
      <c r="O98" s="36">
        <v>80</v>
      </c>
      <c r="P98" s="36">
        <v>16740</v>
      </c>
      <c r="Q98" s="36">
        <v>16668</v>
      </c>
      <c r="R98" s="36">
        <v>97</v>
      </c>
      <c r="S98" s="36">
        <v>18931</v>
      </c>
      <c r="T98" s="36">
        <v>80.165289999999999</v>
      </c>
      <c r="U98" s="36">
        <v>91.069559999999996</v>
      </c>
      <c r="V98" s="36">
        <v>73217</v>
      </c>
      <c r="W98" s="36">
        <v>73056</v>
      </c>
      <c r="X98" s="36">
        <v>0</v>
      </c>
      <c r="Y98" s="36">
        <v>0</v>
      </c>
      <c r="Z98" s="36">
        <v>88</v>
      </c>
      <c r="AA98" s="36">
        <v>4</v>
      </c>
      <c r="AB98" s="36">
        <v>13</v>
      </c>
      <c r="AC98" s="36">
        <v>13</v>
      </c>
      <c r="AD98" s="36">
        <v>19035</v>
      </c>
      <c r="AE98" s="36">
        <v>22</v>
      </c>
      <c r="AF98" s="36">
        <v>97</v>
      </c>
      <c r="AG98" s="36">
        <v>95</v>
      </c>
      <c r="AH98" s="36">
        <v>2.5804119999999999</v>
      </c>
      <c r="AI98" s="36">
        <v>0.38266499999999998</v>
      </c>
      <c r="AJ98" s="40">
        <f t="shared" ca="1" si="1"/>
        <v>6</v>
      </c>
      <c r="AK98" s="36">
        <v>1</v>
      </c>
      <c r="AL98" s="36">
        <v>1</v>
      </c>
      <c r="AM98" s="36">
        <v>0</v>
      </c>
      <c r="AN98" s="36">
        <v>0</v>
      </c>
      <c r="AO98" s="36">
        <v>4</v>
      </c>
      <c r="AP98" s="36">
        <v>0</v>
      </c>
      <c r="AQ98" s="36">
        <v>4</v>
      </c>
      <c r="AR98" s="36">
        <v>3</v>
      </c>
      <c r="AS98" s="36">
        <v>0</v>
      </c>
      <c r="AT98" s="36">
        <v>4.5454545454545459</v>
      </c>
      <c r="AU98" s="36">
        <v>24</v>
      </c>
      <c r="AV98" s="36">
        <v>1839</v>
      </c>
      <c r="AW98" s="36">
        <v>1</v>
      </c>
      <c r="AX98" s="36">
        <v>1</v>
      </c>
      <c r="AY98" s="36">
        <v>0</v>
      </c>
      <c r="AZ98" s="36">
        <v>0</v>
      </c>
      <c r="BA98" s="36">
        <v>4</v>
      </c>
      <c r="BB98" s="36">
        <v>4</v>
      </c>
    </row>
    <row r="99" spans="1:54" hidden="1">
      <c r="A99" s="49">
        <v>41910</v>
      </c>
      <c r="B99" s="36" t="s">
        <v>188</v>
      </c>
      <c r="C99" s="36" t="s">
        <v>654</v>
      </c>
      <c r="D99" s="36">
        <v>115</v>
      </c>
      <c r="E99" s="36" t="s">
        <v>644</v>
      </c>
      <c r="F99" s="36">
        <v>0</v>
      </c>
      <c r="G99" s="36">
        <v>0.86763889999999999</v>
      </c>
      <c r="H99" s="36">
        <v>0</v>
      </c>
      <c r="I99" s="36">
        <v>12122.77</v>
      </c>
      <c r="J99" s="36">
        <v>5769</v>
      </c>
      <c r="K99" s="36">
        <v>0</v>
      </c>
      <c r="L99" s="36">
        <v>61</v>
      </c>
      <c r="M99" s="36">
        <v>0</v>
      </c>
      <c r="N99" s="36">
        <v>54</v>
      </c>
      <c r="O99" s="36">
        <v>52</v>
      </c>
      <c r="P99" s="36">
        <v>4751</v>
      </c>
      <c r="Q99" s="36">
        <v>4705</v>
      </c>
      <c r="R99" s="36">
        <v>51</v>
      </c>
      <c r="S99" s="36">
        <v>5278</v>
      </c>
      <c r="T99" s="36">
        <v>80.510019999999997</v>
      </c>
      <c r="U99" s="36">
        <v>90.603179999999995</v>
      </c>
      <c r="V99" s="36">
        <v>33220</v>
      </c>
      <c r="W99" s="36">
        <v>33139</v>
      </c>
      <c r="X99" s="36">
        <v>0</v>
      </c>
      <c r="Y99" s="36">
        <v>0</v>
      </c>
      <c r="Z99" s="36">
        <v>49</v>
      </c>
      <c r="AA99" s="36">
        <v>2</v>
      </c>
      <c r="AB99" s="36">
        <v>1</v>
      </c>
      <c r="AC99" s="36">
        <v>1</v>
      </c>
      <c r="AD99" s="36">
        <v>5362</v>
      </c>
      <c r="AE99" s="36">
        <v>11</v>
      </c>
      <c r="AF99" s="36">
        <v>1</v>
      </c>
      <c r="AG99" s="36">
        <v>1</v>
      </c>
      <c r="AH99" s="36">
        <v>2.4484979999999998</v>
      </c>
      <c r="AI99" s="36">
        <v>5.4309929999999999E-2</v>
      </c>
      <c r="AJ99" s="40">
        <f t="shared" ca="1" si="1"/>
        <v>6</v>
      </c>
      <c r="AK99" s="36">
        <v>1</v>
      </c>
      <c r="AL99" s="36">
        <v>1</v>
      </c>
      <c r="AM99" s="36">
        <v>0</v>
      </c>
      <c r="AN99" s="36">
        <v>0</v>
      </c>
      <c r="AO99" s="36">
        <v>4</v>
      </c>
      <c r="AP99" s="36">
        <v>0</v>
      </c>
      <c r="AQ99" s="36">
        <v>3</v>
      </c>
      <c r="AR99" s="36">
        <v>3</v>
      </c>
      <c r="AS99" s="36">
        <v>0</v>
      </c>
      <c r="AT99" s="36">
        <v>4.0816326530612246</v>
      </c>
      <c r="AU99" s="36">
        <v>12</v>
      </c>
      <c r="AV99" s="36">
        <v>537</v>
      </c>
      <c r="AW99" s="36">
        <v>1</v>
      </c>
      <c r="AX99" s="36">
        <v>1</v>
      </c>
      <c r="AY99" s="36">
        <v>0</v>
      </c>
      <c r="AZ99" s="36">
        <v>0</v>
      </c>
      <c r="BA99" s="36">
        <v>3</v>
      </c>
      <c r="BB99" s="36">
        <v>4</v>
      </c>
    </row>
    <row r="100" spans="1:54" hidden="1">
      <c r="A100" s="49">
        <v>41910</v>
      </c>
      <c r="B100" s="36" t="s">
        <v>188</v>
      </c>
      <c r="C100" s="36" t="s">
        <v>645</v>
      </c>
      <c r="D100" s="36">
        <v>115</v>
      </c>
      <c r="E100" s="36" t="s">
        <v>644</v>
      </c>
      <c r="F100" s="36">
        <v>0</v>
      </c>
      <c r="G100" s="36">
        <v>1.380169</v>
      </c>
      <c r="H100" s="36">
        <v>0</v>
      </c>
      <c r="I100" s="36">
        <v>19635.22</v>
      </c>
      <c r="J100" s="36">
        <v>19485</v>
      </c>
      <c r="K100" s="36">
        <v>0</v>
      </c>
      <c r="L100" s="36">
        <v>140</v>
      </c>
      <c r="M100" s="36">
        <v>0</v>
      </c>
      <c r="N100" s="36">
        <v>101</v>
      </c>
      <c r="O100" s="36">
        <v>99</v>
      </c>
      <c r="P100" s="36">
        <v>16583</v>
      </c>
      <c r="Q100" s="36">
        <v>16491</v>
      </c>
      <c r="R100" s="36">
        <v>109</v>
      </c>
      <c r="S100" s="36">
        <v>18188</v>
      </c>
      <c r="T100" s="36">
        <v>76.31541</v>
      </c>
      <c r="U100" s="36">
        <v>92.825739999999996</v>
      </c>
      <c r="V100" s="36">
        <v>44342</v>
      </c>
      <c r="W100" s="36">
        <v>44281</v>
      </c>
      <c r="X100" s="36">
        <v>0</v>
      </c>
      <c r="Y100" s="36">
        <v>0</v>
      </c>
      <c r="Z100" s="36">
        <v>98</v>
      </c>
      <c r="AA100" s="36">
        <v>8</v>
      </c>
      <c r="AB100" s="36">
        <v>5</v>
      </c>
      <c r="AC100" s="36">
        <v>4</v>
      </c>
      <c r="AD100" s="36">
        <v>18221</v>
      </c>
      <c r="AE100" s="36">
        <v>21</v>
      </c>
      <c r="AF100" s="36">
        <v>40</v>
      </c>
      <c r="AG100" s="36">
        <v>39</v>
      </c>
      <c r="AH100" s="36">
        <v>2.7312560000000001</v>
      </c>
      <c r="AI100" s="36">
        <v>0.26229259999999999</v>
      </c>
      <c r="AJ100" s="40">
        <f t="shared" ca="1" si="1"/>
        <v>6</v>
      </c>
      <c r="AK100" s="36">
        <v>1</v>
      </c>
      <c r="AL100" s="36">
        <v>1</v>
      </c>
      <c r="AM100" s="36">
        <v>1</v>
      </c>
      <c r="AN100" s="36">
        <v>0</v>
      </c>
      <c r="AO100" s="36">
        <v>6</v>
      </c>
      <c r="AP100" s="36">
        <v>1</v>
      </c>
      <c r="AQ100" s="36">
        <v>1</v>
      </c>
      <c r="AR100" s="36">
        <v>1</v>
      </c>
      <c r="AS100" s="36">
        <v>0</v>
      </c>
      <c r="AT100" s="36">
        <v>8.1632653061224492</v>
      </c>
      <c r="AU100" s="36">
        <v>33</v>
      </c>
      <c r="AV100" s="36">
        <v>1389</v>
      </c>
      <c r="AW100" s="36">
        <v>1</v>
      </c>
      <c r="AX100" s="36">
        <v>1</v>
      </c>
      <c r="AY100" s="36">
        <v>1</v>
      </c>
      <c r="AZ100" s="36">
        <v>1</v>
      </c>
      <c r="BA100" s="36">
        <v>1</v>
      </c>
      <c r="BB100" s="36">
        <v>1</v>
      </c>
    </row>
    <row r="101" spans="1:54" hidden="1">
      <c r="A101" s="50">
        <v>41911</v>
      </c>
      <c r="B101" s="36" t="s">
        <v>183</v>
      </c>
      <c r="C101" s="36" t="s">
        <v>934</v>
      </c>
      <c r="D101" s="36">
        <v>28142</v>
      </c>
      <c r="E101" s="36" t="s">
        <v>935</v>
      </c>
      <c r="F101" s="51">
        <v>1</v>
      </c>
      <c r="G101" s="36">
        <v>1.224</v>
      </c>
      <c r="H101" s="36">
        <v>0</v>
      </c>
      <c r="I101" s="36">
        <v>626.11590000000001</v>
      </c>
      <c r="J101" s="36">
        <v>2676</v>
      </c>
      <c r="K101" s="36">
        <v>0</v>
      </c>
      <c r="L101" s="36">
        <v>172</v>
      </c>
      <c r="M101" s="36">
        <v>0</v>
      </c>
      <c r="N101" s="36">
        <v>668</v>
      </c>
      <c r="O101" s="36">
        <v>659</v>
      </c>
      <c r="P101" s="36">
        <v>1704</v>
      </c>
      <c r="Q101" s="36">
        <v>1698</v>
      </c>
      <c r="R101" s="36">
        <v>169</v>
      </c>
      <c r="S101" s="36">
        <v>2667</v>
      </c>
      <c r="T101" s="36">
        <v>96.932000000000002</v>
      </c>
      <c r="U101" s="36">
        <v>99.312700000000007</v>
      </c>
      <c r="V101" s="36">
        <v>4508</v>
      </c>
      <c r="W101" s="36">
        <v>4507</v>
      </c>
      <c r="X101" s="36">
        <v>1070</v>
      </c>
      <c r="Y101" s="36">
        <v>1068</v>
      </c>
      <c r="Z101" s="36">
        <v>172</v>
      </c>
      <c r="AA101" s="36">
        <v>12</v>
      </c>
      <c r="AB101" s="36">
        <v>1</v>
      </c>
      <c r="AC101" s="36">
        <v>1</v>
      </c>
      <c r="AD101" s="36">
        <v>2620</v>
      </c>
      <c r="AE101" s="36">
        <v>25</v>
      </c>
      <c r="AF101" s="36">
        <v>3</v>
      </c>
      <c r="AG101" s="36">
        <v>3</v>
      </c>
      <c r="AH101" s="36">
        <v>0.68100000000000005</v>
      </c>
      <c r="AI101" s="36">
        <v>3.0300000000000001E-2</v>
      </c>
      <c r="AJ101" s="40">
        <f t="shared" ca="1" si="1"/>
        <v>5</v>
      </c>
      <c r="AK101" s="36">
        <v>0</v>
      </c>
      <c r="AL101" s="36">
        <v>0</v>
      </c>
      <c r="AM101" s="36">
        <v>1</v>
      </c>
      <c r="AN101" s="36">
        <v>0</v>
      </c>
      <c r="AO101" s="36">
        <v>3</v>
      </c>
      <c r="AP101" s="36">
        <v>1</v>
      </c>
      <c r="AQ101" s="36">
        <v>0</v>
      </c>
      <c r="AR101" s="36">
        <v>0</v>
      </c>
      <c r="AS101" s="36">
        <v>0</v>
      </c>
      <c r="AT101" s="36">
        <v>6.9767441860465116</v>
      </c>
      <c r="AU101" s="36">
        <v>12</v>
      </c>
      <c r="AV101" s="36">
        <v>15</v>
      </c>
      <c r="AW101" s="36">
        <v>1</v>
      </c>
      <c r="AX101" s="36">
        <v>0</v>
      </c>
      <c r="AY101" s="36">
        <v>1</v>
      </c>
      <c r="AZ101" s="36">
        <v>2</v>
      </c>
      <c r="BA101" s="36">
        <v>1</v>
      </c>
      <c r="BB101" s="36">
        <v>0</v>
      </c>
    </row>
    <row r="102" spans="1:54" hidden="1">
      <c r="A102" s="50">
        <v>41911</v>
      </c>
      <c r="B102" s="36" t="s">
        <v>183</v>
      </c>
      <c r="C102" s="36" t="s">
        <v>1254</v>
      </c>
      <c r="D102" s="36">
        <v>33432</v>
      </c>
      <c r="E102" s="36" t="s">
        <v>874</v>
      </c>
      <c r="F102" s="51">
        <v>1</v>
      </c>
      <c r="G102" s="36">
        <v>2.9159999999999999</v>
      </c>
      <c r="H102" s="36">
        <v>0</v>
      </c>
      <c r="I102" s="36">
        <v>6256.1759000000002</v>
      </c>
      <c r="J102" s="36">
        <v>7431</v>
      </c>
      <c r="K102" s="36">
        <v>0</v>
      </c>
      <c r="L102" s="36">
        <v>237</v>
      </c>
      <c r="M102" s="36">
        <v>0</v>
      </c>
      <c r="N102" s="36">
        <v>435</v>
      </c>
      <c r="O102" s="36">
        <v>435</v>
      </c>
      <c r="P102" s="36">
        <v>4519</v>
      </c>
      <c r="Q102" s="36">
        <v>4515</v>
      </c>
      <c r="R102" s="36">
        <v>231</v>
      </c>
      <c r="S102" s="36">
        <v>7404</v>
      </c>
      <c r="T102" s="36">
        <v>97.468400000000003</v>
      </c>
      <c r="U102" s="36">
        <v>99.548500000000004</v>
      </c>
      <c r="V102" s="36">
        <v>29176</v>
      </c>
      <c r="W102" s="36">
        <v>29156</v>
      </c>
      <c r="X102" s="36">
        <v>8202</v>
      </c>
      <c r="Y102" s="36">
        <v>8199</v>
      </c>
      <c r="Z102" s="36">
        <v>228</v>
      </c>
      <c r="AA102" s="36">
        <v>1</v>
      </c>
      <c r="AB102" s="36">
        <v>4</v>
      </c>
      <c r="AC102" s="36">
        <v>4</v>
      </c>
      <c r="AD102" s="36">
        <v>7402</v>
      </c>
      <c r="AE102" s="36">
        <v>17</v>
      </c>
      <c r="AF102" s="36">
        <v>3</v>
      </c>
      <c r="AG102" s="36">
        <v>3</v>
      </c>
      <c r="AH102" s="36">
        <v>0.48609999999999998</v>
      </c>
      <c r="AI102" s="36">
        <v>2.7900000000000001E-2</v>
      </c>
      <c r="AJ102" s="40">
        <f t="shared" ca="1" si="1"/>
        <v>5</v>
      </c>
      <c r="AK102" s="36">
        <v>0</v>
      </c>
      <c r="AL102" s="36">
        <v>0</v>
      </c>
      <c r="AM102" s="36">
        <v>0</v>
      </c>
      <c r="AN102" s="36">
        <v>0</v>
      </c>
      <c r="AO102" s="36">
        <v>1</v>
      </c>
      <c r="AP102" s="36">
        <v>0</v>
      </c>
      <c r="AQ102" s="36">
        <v>0</v>
      </c>
      <c r="AR102" s="36">
        <v>0</v>
      </c>
      <c r="AS102" s="36">
        <v>0</v>
      </c>
      <c r="AT102" s="36">
        <v>0.43859649122807015</v>
      </c>
      <c r="AU102" s="36">
        <v>6</v>
      </c>
      <c r="AV102" s="36">
        <v>31</v>
      </c>
      <c r="AW102" s="36">
        <v>1</v>
      </c>
      <c r="AX102" s="36">
        <v>0</v>
      </c>
      <c r="AY102" s="36">
        <v>0</v>
      </c>
      <c r="AZ102" s="36">
        <v>0</v>
      </c>
      <c r="BA102" s="36">
        <v>1</v>
      </c>
      <c r="BB102" s="36">
        <v>0</v>
      </c>
    </row>
    <row r="103" spans="1:54" hidden="1">
      <c r="A103" s="50">
        <v>41911</v>
      </c>
      <c r="B103" s="36" t="s">
        <v>183</v>
      </c>
      <c r="C103" s="36" t="s">
        <v>620</v>
      </c>
      <c r="D103" s="36">
        <v>19103</v>
      </c>
      <c r="E103" s="36" t="s">
        <v>618</v>
      </c>
      <c r="F103" s="51">
        <v>1</v>
      </c>
      <c r="G103" s="36">
        <v>0.84960000000000002</v>
      </c>
      <c r="H103" s="36">
        <v>4.7999999999999996E-3</v>
      </c>
      <c r="I103" s="36">
        <v>10140.521199999999</v>
      </c>
      <c r="J103" s="36">
        <v>26090</v>
      </c>
      <c r="K103" s="36">
        <v>0</v>
      </c>
      <c r="L103" s="36">
        <v>106</v>
      </c>
      <c r="M103" s="36">
        <v>0</v>
      </c>
      <c r="N103" s="36">
        <v>1023</v>
      </c>
      <c r="O103" s="36">
        <v>1008</v>
      </c>
      <c r="P103" s="36">
        <v>24773</v>
      </c>
      <c r="Q103" s="36">
        <v>24238</v>
      </c>
      <c r="R103" s="36">
        <v>106</v>
      </c>
      <c r="S103" s="36">
        <v>26078</v>
      </c>
      <c r="T103" s="36">
        <v>98.533699999999996</v>
      </c>
      <c r="U103" s="36">
        <v>97.795400000000001</v>
      </c>
      <c r="V103" s="36">
        <v>18375</v>
      </c>
      <c r="W103" s="36">
        <v>18361</v>
      </c>
      <c r="X103" s="36">
        <v>3246</v>
      </c>
      <c r="Y103" s="36">
        <v>3243</v>
      </c>
      <c r="Z103" s="36">
        <v>117</v>
      </c>
      <c r="AA103" s="36">
        <v>1</v>
      </c>
      <c r="AB103" s="36">
        <v>11</v>
      </c>
      <c r="AC103" s="36">
        <v>11</v>
      </c>
      <c r="AD103" s="36">
        <v>25934</v>
      </c>
      <c r="AE103" s="36">
        <v>20</v>
      </c>
      <c r="AF103" s="36">
        <v>92</v>
      </c>
      <c r="AG103" s="36">
        <v>92</v>
      </c>
      <c r="AH103" s="36">
        <v>0.76680000000000004</v>
      </c>
      <c r="AI103" s="36">
        <v>8.8800000000000004E-2</v>
      </c>
      <c r="AJ103" s="40">
        <f t="shared" ca="1" si="1"/>
        <v>5</v>
      </c>
      <c r="AK103" s="36">
        <v>0</v>
      </c>
      <c r="AL103" s="36">
        <v>0</v>
      </c>
      <c r="AM103" s="36">
        <v>0</v>
      </c>
      <c r="AN103" s="36">
        <v>0</v>
      </c>
      <c r="AO103" s="36">
        <v>1</v>
      </c>
      <c r="AP103" s="36">
        <v>0</v>
      </c>
      <c r="AQ103" s="36">
        <v>0</v>
      </c>
      <c r="AR103" s="36">
        <v>0</v>
      </c>
      <c r="AS103" s="36">
        <v>0</v>
      </c>
      <c r="AT103" s="36">
        <v>0.85470085470085477</v>
      </c>
      <c r="AU103" s="36">
        <v>15</v>
      </c>
      <c r="AV103" s="36">
        <v>547</v>
      </c>
      <c r="AW103" s="36">
        <v>0</v>
      </c>
      <c r="AX103" s="36">
        <v>1</v>
      </c>
      <c r="AY103" s="36">
        <v>0</v>
      </c>
      <c r="AZ103" s="36">
        <v>0</v>
      </c>
      <c r="BA103" s="36">
        <v>3</v>
      </c>
      <c r="BB103" s="36">
        <v>4</v>
      </c>
    </row>
    <row r="104" spans="1:54" hidden="1">
      <c r="A104" s="50">
        <v>41911</v>
      </c>
      <c r="B104" s="36" t="s">
        <v>183</v>
      </c>
      <c r="C104" s="36" t="s">
        <v>619</v>
      </c>
      <c r="D104" s="36">
        <v>19101</v>
      </c>
      <c r="E104" s="36" t="s">
        <v>618</v>
      </c>
      <c r="F104" s="51">
        <v>1</v>
      </c>
      <c r="G104" s="36">
        <v>1.296</v>
      </c>
      <c r="H104" s="36">
        <v>0</v>
      </c>
      <c r="I104" s="36">
        <v>2136.5295999999998</v>
      </c>
      <c r="J104" s="36">
        <v>2648</v>
      </c>
      <c r="K104" s="36">
        <v>0</v>
      </c>
      <c r="L104" s="36">
        <v>215</v>
      </c>
      <c r="M104" s="36">
        <v>0</v>
      </c>
      <c r="N104" s="36">
        <v>1324</v>
      </c>
      <c r="O104" s="36">
        <v>1290</v>
      </c>
      <c r="P104" s="36">
        <v>15775</v>
      </c>
      <c r="Q104" s="36">
        <v>15458</v>
      </c>
      <c r="R104" s="36">
        <v>214</v>
      </c>
      <c r="S104" s="36">
        <v>2645</v>
      </c>
      <c r="T104" s="36">
        <v>96.978899999999996</v>
      </c>
      <c r="U104" s="36">
        <v>97.879499999999993</v>
      </c>
      <c r="V104" s="36">
        <v>32161</v>
      </c>
      <c r="W104" s="36">
        <v>32133</v>
      </c>
      <c r="X104" s="36">
        <v>3302</v>
      </c>
      <c r="Y104" s="36">
        <v>3295</v>
      </c>
      <c r="Z104" s="36">
        <v>209</v>
      </c>
      <c r="AA104" s="36">
        <v>0</v>
      </c>
      <c r="AB104" s="36">
        <v>60</v>
      </c>
      <c r="AC104" s="36">
        <v>58</v>
      </c>
      <c r="AD104" s="36">
        <v>9655</v>
      </c>
      <c r="AE104" s="36">
        <v>10</v>
      </c>
      <c r="AF104" s="36">
        <v>365</v>
      </c>
      <c r="AG104" s="36">
        <v>360</v>
      </c>
      <c r="AH104" s="36">
        <v>0.73929999999999996</v>
      </c>
      <c r="AI104" s="36">
        <v>4.9000000000000002E-2</v>
      </c>
      <c r="AJ104" s="40">
        <f t="shared" ca="1" si="1"/>
        <v>5</v>
      </c>
      <c r="AK104" s="36">
        <v>0</v>
      </c>
      <c r="AL104" s="36">
        <v>0</v>
      </c>
      <c r="AM104" s="36">
        <v>0</v>
      </c>
      <c r="AN104" s="36">
        <v>0</v>
      </c>
      <c r="AO104" s="36">
        <v>2</v>
      </c>
      <c r="AP104" s="36">
        <v>0</v>
      </c>
      <c r="AQ104" s="36">
        <v>0</v>
      </c>
      <c r="AR104" s="36">
        <v>0</v>
      </c>
      <c r="AS104" s="36">
        <v>0</v>
      </c>
      <c r="AT104" s="36">
        <v>0</v>
      </c>
      <c r="AU104" s="36">
        <v>35</v>
      </c>
      <c r="AV104" s="36">
        <v>320</v>
      </c>
      <c r="AW104" s="36">
        <v>1</v>
      </c>
      <c r="AX104" s="36">
        <v>1</v>
      </c>
      <c r="AY104" s="36">
        <v>0</v>
      </c>
      <c r="AZ104" s="36">
        <v>0</v>
      </c>
      <c r="BA104" s="36">
        <v>6</v>
      </c>
      <c r="BB104" s="36">
        <v>6</v>
      </c>
    </row>
    <row r="105" spans="1:54" hidden="1">
      <c r="A105" s="50">
        <v>41911</v>
      </c>
      <c r="B105" s="36" t="s">
        <v>183</v>
      </c>
      <c r="C105" s="36" t="s">
        <v>1255</v>
      </c>
      <c r="D105" s="36">
        <v>19163</v>
      </c>
      <c r="E105" s="36" t="s">
        <v>389</v>
      </c>
      <c r="F105" s="51">
        <v>1</v>
      </c>
      <c r="G105" s="36">
        <v>3.1823999999999999</v>
      </c>
      <c r="H105" s="36">
        <v>0</v>
      </c>
      <c r="I105" s="36">
        <v>11792.959800000001</v>
      </c>
      <c r="J105" s="36">
        <v>17857</v>
      </c>
      <c r="K105" s="36">
        <v>5</v>
      </c>
      <c r="L105" s="36">
        <v>508</v>
      </c>
      <c r="M105" s="36">
        <v>0</v>
      </c>
      <c r="N105" s="36">
        <v>2212</v>
      </c>
      <c r="O105" s="36">
        <v>2203</v>
      </c>
      <c r="P105" s="36">
        <v>26625</v>
      </c>
      <c r="Q105" s="36">
        <v>26509</v>
      </c>
      <c r="R105" s="36">
        <v>495</v>
      </c>
      <c r="S105" s="36">
        <v>17720</v>
      </c>
      <c r="T105" s="36">
        <v>97.044499999999999</v>
      </c>
      <c r="U105" s="36">
        <v>98.8005</v>
      </c>
      <c r="V105" s="36">
        <v>53734</v>
      </c>
      <c r="W105" s="36">
        <v>53677</v>
      </c>
      <c r="X105" s="36">
        <v>13886</v>
      </c>
      <c r="Y105" s="36">
        <v>13868</v>
      </c>
      <c r="Z105" s="36">
        <v>451</v>
      </c>
      <c r="AA105" s="36">
        <v>3</v>
      </c>
      <c r="AB105" s="36">
        <v>16</v>
      </c>
      <c r="AC105" s="36">
        <v>15</v>
      </c>
      <c r="AD105" s="36">
        <v>28494</v>
      </c>
      <c r="AE105" s="36">
        <v>157</v>
      </c>
      <c r="AF105" s="36">
        <v>135</v>
      </c>
      <c r="AG105" s="36">
        <v>132</v>
      </c>
      <c r="AH105" s="36">
        <v>0.31509999999999999</v>
      </c>
      <c r="AI105" s="36">
        <v>4.0500000000000001E-2</v>
      </c>
      <c r="AJ105" s="40">
        <f t="shared" ca="1" si="1"/>
        <v>5</v>
      </c>
      <c r="AK105" s="36">
        <v>0</v>
      </c>
      <c r="AL105" s="36">
        <v>0</v>
      </c>
      <c r="AM105" s="36">
        <v>0</v>
      </c>
      <c r="AN105" s="36">
        <v>0</v>
      </c>
      <c r="AO105" s="36">
        <v>1</v>
      </c>
      <c r="AP105" s="36">
        <v>0</v>
      </c>
      <c r="AQ105" s="36">
        <v>0</v>
      </c>
      <c r="AR105" s="36">
        <v>0</v>
      </c>
      <c r="AS105" s="36">
        <v>0</v>
      </c>
      <c r="AT105" s="36">
        <v>0.66518847006651882</v>
      </c>
      <c r="AU105" s="36">
        <v>22</v>
      </c>
      <c r="AV105" s="36">
        <v>253</v>
      </c>
      <c r="AW105" s="36">
        <v>1</v>
      </c>
      <c r="AX105" s="36">
        <v>0</v>
      </c>
      <c r="AY105" s="36">
        <v>0</v>
      </c>
      <c r="AZ105" s="36">
        <v>0</v>
      </c>
      <c r="BA105" s="36">
        <v>1</v>
      </c>
      <c r="BB105" s="36">
        <v>0</v>
      </c>
    </row>
    <row r="106" spans="1:54" hidden="1">
      <c r="A106" s="50">
        <v>41911</v>
      </c>
      <c r="B106" s="36" t="s">
        <v>184</v>
      </c>
      <c r="C106" s="36" t="s">
        <v>1256</v>
      </c>
      <c r="D106" s="36">
        <v>61081</v>
      </c>
      <c r="E106" s="36" t="s">
        <v>1257</v>
      </c>
      <c r="F106" s="51">
        <v>1</v>
      </c>
      <c r="G106" s="36">
        <v>60.307200000000002</v>
      </c>
      <c r="H106" s="36">
        <v>4.0800000000000003E-2</v>
      </c>
      <c r="I106" s="36">
        <v>9882.8971000000001</v>
      </c>
      <c r="J106" s="36">
        <v>109754</v>
      </c>
      <c r="K106" s="36">
        <v>221</v>
      </c>
      <c r="L106" s="36">
        <v>8411</v>
      </c>
      <c r="M106" s="36">
        <v>38</v>
      </c>
      <c r="N106" s="36">
        <v>21868</v>
      </c>
      <c r="O106" s="36">
        <v>20791</v>
      </c>
      <c r="P106" s="36">
        <v>114061</v>
      </c>
      <c r="Q106" s="36">
        <v>110084</v>
      </c>
      <c r="R106" s="36">
        <v>8363</v>
      </c>
      <c r="S106" s="36">
        <v>109312</v>
      </c>
      <c r="T106" s="36">
        <v>94.532399999999996</v>
      </c>
      <c r="U106" s="36">
        <v>96.124600000000001</v>
      </c>
      <c r="V106" s="36">
        <v>113961</v>
      </c>
      <c r="W106" s="36">
        <v>113890</v>
      </c>
      <c r="X106" s="36">
        <v>26191</v>
      </c>
      <c r="Y106" s="36">
        <v>26152</v>
      </c>
      <c r="Z106" s="36">
        <v>8281</v>
      </c>
      <c r="AA106" s="36">
        <v>18</v>
      </c>
      <c r="AB106" s="36">
        <v>1124</v>
      </c>
      <c r="AC106" s="36">
        <v>1116</v>
      </c>
      <c r="AD106" s="36">
        <v>108546</v>
      </c>
      <c r="AE106" s="36">
        <v>251</v>
      </c>
      <c r="AF106" s="36">
        <v>2093</v>
      </c>
      <c r="AG106" s="36">
        <v>1746</v>
      </c>
      <c r="AH106" s="36">
        <v>0.42280000000000001</v>
      </c>
      <c r="AI106" s="36">
        <v>4.1700000000000001E-2</v>
      </c>
      <c r="AJ106" s="40">
        <f t="shared" ca="1" si="1"/>
        <v>5</v>
      </c>
      <c r="AK106" s="36">
        <v>1</v>
      </c>
      <c r="AL106" s="36">
        <v>0</v>
      </c>
      <c r="AM106" s="36">
        <v>0</v>
      </c>
      <c r="AN106" s="36">
        <v>0</v>
      </c>
      <c r="AO106" s="36">
        <v>3</v>
      </c>
      <c r="AP106" s="36">
        <v>0</v>
      </c>
      <c r="AQ106" s="36">
        <v>1</v>
      </c>
      <c r="AR106" s="36">
        <v>0</v>
      </c>
      <c r="AS106" s="36">
        <v>0</v>
      </c>
      <c r="AT106" s="36">
        <v>0.21736505252988769</v>
      </c>
      <c r="AU106" s="36">
        <v>1125</v>
      </c>
      <c r="AV106" s="36">
        <v>4419</v>
      </c>
      <c r="AW106" s="36">
        <v>1</v>
      </c>
      <c r="AX106" s="36">
        <v>1</v>
      </c>
      <c r="AY106" s="36">
        <v>0</v>
      </c>
      <c r="AZ106" s="36">
        <v>0</v>
      </c>
      <c r="BA106" s="36">
        <v>1</v>
      </c>
      <c r="BB106" s="36">
        <v>1</v>
      </c>
    </row>
    <row r="107" spans="1:54" hidden="1">
      <c r="A107" s="50">
        <v>41911</v>
      </c>
      <c r="B107" s="36" t="s">
        <v>183</v>
      </c>
      <c r="C107" s="36" t="s">
        <v>617</v>
      </c>
      <c r="D107" s="36">
        <v>19102</v>
      </c>
      <c r="E107" s="36" t="s">
        <v>618</v>
      </c>
      <c r="F107" s="51">
        <v>1</v>
      </c>
      <c r="G107" s="36">
        <v>1.776</v>
      </c>
      <c r="H107" s="36">
        <v>0</v>
      </c>
      <c r="I107" s="36">
        <v>2827.2988999999998</v>
      </c>
      <c r="J107" s="36">
        <v>11880</v>
      </c>
      <c r="K107" s="36">
        <v>0</v>
      </c>
      <c r="L107" s="36">
        <v>183</v>
      </c>
      <c r="M107" s="36">
        <v>0</v>
      </c>
      <c r="N107" s="36">
        <v>556</v>
      </c>
      <c r="O107" s="36">
        <v>544</v>
      </c>
      <c r="P107" s="36">
        <v>14432</v>
      </c>
      <c r="Q107" s="36">
        <v>14109</v>
      </c>
      <c r="R107" s="36">
        <v>182</v>
      </c>
      <c r="S107" s="36">
        <v>11867</v>
      </c>
      <c r="T107" s="36">
        <v>97.307100000000005</v>
      </c>
      <c r="U107" s="36">
        <v>97.654899999999998</v>
      </c>
      <c r="V107" s="36">
        <v>35787</v>
      </c>
      <c r="W107" s="36">
        <v>35761</v>
      </c>
      <c r="X107" s="36">
        <v>6114</v>
      </c>
      <c r="Y107" s="36">
        <v>6109</v>
      </c>
      <c r="Z107" s="36">
        <v>177</v>
      </c>
      <c r="AA107" s="36">
        <v>0</v>
      </c>
      <c r="AB107" s="36">
        <v>21</v>
      </c>
      <c r="AC107" s="36">
        <v>20</v>
      </c>
      <c r="AD107" s="36">
        <v>12772</v>
      </c>
      <c r="AE107" s="36">
        <v>7</v>
      </c>
      <c r="AF107" s="36">
        <v>117</v>
      </c>
      <c r="AG107" s="36">
        <v>109</v>
      </c>
      <c r="AH107" s="36">
        <v>0.6048</v>
      </c>
      <c r="AI107" s="36">
        <v>3.5000000000000003E-2</v>
      </c>
      <c r="AJ107" s="40">
        <f t="shared" ca="1" si="1"/>
        <v>5</v>
      </c>
      <c r="AK107" s="36">
        <v>0</v>
      </c>
      <c r="AL107" s="36">
        <v>0</v>
      </c>
      <c r="AM107" s="36">
        <v>0</v>
      </c>
      <c r="AN107" s="36">
        <v>0</v>
      </c>
      <c r="AO107" s="36">
        <v>2</v>
      </c>
      <c r="AP107" s="36">
        <v>0</v>
      </c>
      <c r="AQ107" s="36">
        <v>0</v>
      </c>
      <c r="AR107" s="36">
        <v>0</v>
      </c>
      <c r="AS107" s="36">
        <v>0</v>
      </c>
      <c r="AT107" s="36">
        <v>0</v>
      </c>
      <c r="AU107" s="36">
        <v>13</v>
      </c>
      <c r="AV107" s="36">
        <v>336</v>
      </c>
      <c r="AW107" s="36">
        <v>1</v>
      </c>
      <c r="AX107" s="36">
        <v>1</v>
      </c>
      <c r="AY107" s="36">
        <v>0</v>
      </c>
      <c r="AZ107" s="36">
        <v>0</v>
      </c>
      <c r="BA107" s="36">
        <v>7</v>
      </c>
      <c r="BB107" s="36">
        <v>6</v>
      </c>
    </row>
    <row r="108" spans="1:54" hidden="1">
      <c r="A108" s="50">
        <v>41911</v>
      </c>
      <c r="B108" s="36" t="s">
        <v>184</v>
      </c>
      <c r="C108" s="36" t="s">
        <v>395</v>
      </c>
      <c r="D108" s="36">
        <v>60772</v>
      </c>
      <c r="E108" s="36" t="s">
        <v>396</v>
      </c>
      <c r="F108" s="51">
        <v>1</v>
      </c>
      <c r="G108" s="36">
        <v>1.5864</v>
      </c>
      <c r="H108" s="36">
        <v>0</v>
      </c>
      <c r="I108" s="36">
        <v>1291.2313999999999</v>
      </c>
      <c r="J108" s="36">
        <v>1856</v>
      </c>
      <c r="K108" s="36">
        <v>0</v>
      </c>
      <c r="L108" s="36">
        <v>125</v>
      </c>
      <c r="M108" s="36">
        <v>0</v>
      </c>
      <c r="N108" s="36">
        <v>133</v>
      </c>
      <c r="O108" s="36">
        <v>130</v>
      </c>
      <c r="P108" s="36">
        <v>1543</v>
      </c>
      <c r="Q108" s="36">
        <v>1539</v>
      </c>
      <c r="R108" s="36">
        <v>120</v>
      </c>
      <c r="S108" s="36">
        <v>1819</v>
      </c>
      <c r="T108" s="36">
        <v>93.834599999999995</v>
      </c>
      <c r="U108" s="36">
        <v>97.752399999999994</v>
      </c>
      <c r="V108" s="36">
        <v>1847</v>
      </c>
      <c r="W108" s="36">
        <v>1839</v>
      </c>
      <c r="X108" s="36">
        <v>344</v>
      </c>
      <c r="Y108" s="36">
        <v>342</v>
      </c>
      <c r="Z108" s="36">
        <v>113</v>
      </c>
      <c r="AA108" s="36">
        <v>6</v>
      </c>
      <c r="AB108" s="36">
        <v>2</v>
      </c>
      <c r="AC108" s="36">
        <v>2</v>
      </c>
      <c r="AD108" s="36">
        <v>1865</v>
      </c>
      <c r="AE108" s="36">
        <v>3</v>
      </c>
      <c r="AF108" s="36">
        <v>17</v>
      </c>
      <c r="AG108" s="36">
        <v>14</v>
      </c>
      <c r="AH108" s="36">
        <v>0.43390000000000001</v>
      </c>
      <c r="AI108" s="36">
        <v>2.4400000000000002E-2</v>
      </c>
      <c r="AJ108" s="40">
        <f t="shared" ca="1" si="1"/>
        <v>5</v>
      </c>
      <c r="AK108" s="36">
        <v>1</v>
      </c>
      <c r="AL108" s="36">
        <v>0</v>
      </c>
      <c r="AM108" s="36">
        <v>1</v>
      </c>
      <c r="AN108" s="36">
        <v>0</v>
      </c>
      <c r="AO108" s="36">
        <v>4</v>
      </c>
      <c r="AP108" s="36">
        <v>2</v>
      </c>
      <c r="AQ108" s="36">
        <v>4</v>
      </c>
      <c r="AR108" s="36">
        <v>0</v>
      </c>
      <c r="AS108" s="36">
        <v>0</v>
      </c>
      <c r="AT108" s="36">
        <v>5.3097345132743365</v>
      </c>
      <c r="AU108" s="36">
        <v>8</v>
      </c>
      <c r="AV108" s="36">
        <v>41</v>
      </c>
      <c r="AW108" s="36">
        <v>1</v>
      </c>
      <c r="AX108" s="36">
        <v>0</v>
      </c>
      <c r="AY108" s="36">
        <v>1</v>
      </c>
      <c r="AZ108" s="36">
        <v>3</v>
      </c>
      <c r="BA108" s="36">
        <v>4</v>
      </c>
      <c r="BB108" s="36">
        <v>0</v>
      </c>
    </row>
    <row r="109" spans="1:54" hidden="1">
      <c r="A109" s="50">
        <v>41911</v>
      </c>
      <c r="B109" s="36" t="s">
        <v>183</v>
      </c>
      <c r="C109" s="36" t="s">
        <v>1258</v>
      </c>
      <c r="D109" s="36">
        <v>33491</v>
      </c>
      <c r="E109" s="36" t="s">
        <v>1259</v>
      </c>
      <c r="F109" s="51">
        <v>1</v>
      </c>
      <c r="G109" s="36">
        <v>0.87839999999999996</v>
      </c>
      <c r="H109" s="36">
        <v>0</v>
      </c>
      <c r="I109" s="36">
        <v>230.1688</v>
      </c>
      <c r="J109" s="36">
        <v>10727</v>
      </c>
      <c r="K109" s="36">
        <v>0</v>
      </c>
      <c r="L109" s="36">
        <v>144</v>
      </c>
      <c r="M109" s="36">
        <v>0</v>
      </c>
      <c r="N109" s="36">
        <v>216</v>
      </c>
      <c r="O109" s="36">
        <v>215</v>
      </c>
      <c r="P109" s="36">
        <v>1091</v>
      </c>
      <c r="Q109" s="36">
        <v>1090</v>
      </c>
      <c r="R109" s="36">
        <v>139</v>
      </c>
      <c r="S109" s="36">
        <v>10697</v>
      </c>
      <c r="T109" s="36">
        <v>96.0809</v>
      </c>
      <c r="U109" s="36">
        <v>99.628900000000002</v>
      </c>
      <c r="V109" s="36">
        <v>5595</v>
      </c>
      <c r="W109" s="36">
        <v>5591</v>
      </c>
      <c r="X109" s="36">
        <v>594</v>
      </c>
      <c r="Y109" s="36">
        <v>594</v>
      </c>
      <c r="Z109" s="36">
        <v>139</v>
      </c>
      <c r="AA109" s="36">
        <v>0</v>
      </c>
      <c r="AB109" s="36">
        <v>33</v>
      </c>
      <c r="AC109" s="36">
        <v>33</v>
      </c>
      <c r="AD109" s="36">
        <v>10661</v>
      </c>
      <c r="AE109" s="36">
        <v>5</v>
      </c>
      <c r="AF109" s="36">
        <v>36</v>
      </c>
      <c r="AG109" s="36">
        <v>33</v>
      </c>
      <c r="AH109" s="36">
        <v>0.2427</v>
      </c>
      <c r="AI109" s="36">
        <v>3.3000000000000002E-2</v>
      </c>
      <c r="AJ109" s="40">
        <f t="shared" ca="1" si="1"/>
        <v>5</v>
      </c>
      <c r="AK109" s="36">
        <v>0</v>
      </c>
      <c r="AL109" s="36">
        <v>0</v>
      </c>
      <c r="AM109" s="36">
        <v>0</v>
      </c>
      <c r="AN109" s="36">
        <v>0</v>
      </c>
      <c r="AO109" s="36">
        <v>1</v>
      </c>
      <c r="AP109" s="36">
        <v>0</v>
      </c>
      <c r="AQ109" s="36">
        <v>0</v>
      </c>
      <c r="AR109" s="36">
        <v>0</v>
      </c>
      <c r="AS109" s="36">
        <v>0</v>
      </c>
      <c r="AT109" s="36">
        <v>0</v>
      </c>
      <c r="AU109" s="36">
        <v>6</v>
      </c>
      <c r="AV109" s="36">
        <v>31</v>
      </c>
      <c r="AW109" s="36">
        <v>1</v>
      </c>
      <c r="AX109" s="36">
        <v>0</v>
      </c>
      <c r="AY109" s="36">
        <v>0</v>
      </c>
      <c r="AZ109" s="36">
        <v>0</v>
      </c>
      <c r="BA109" s="36">
        <v>1</v>
      </c>
      <c r="BB109" s="36">
        <v>0</v>
      </c>
    </row>
    <row r="110" spans="1:54" hidden="1">
      <c r="A110" s="50">
        <v>41911</v>
      </c>
      <c r="B110" s="36" t="s">
        <v>183</v>
      </c>
      <c r="C110" s="36" t="s">
        <v>1260</v>
      </c>
      <c r="D110" s="36">
        <v>19172</v>
      </c>
      <c r="E110" s="36" t="s">
        <v>1261</v>
      </c>
      <c r="F110" s="51">
        <v>1</v>
      </c>
      <c r="G110" s="36">
        <v>5.3712</v>
      </c>
      <c r="H110" s="36">
        <v>0</v>
      </c>
      <c r="I110" s="36">
        <v>25033.2981</v>
      </c>
      <c r="J110" s="36">
        <v>49716</v>
      </c>
      <c r="K110" s="36">
        <v>0</v>
      </c>
      <c r="L110" s="36">
        <v>636</v>
      </c>
      <c r="M110" s="36">
        <v>0</v>
      </c>
      <c r="N110" s="36">
        <v>1552</v>
      </c>
      <c r="O110" s="36">
        <v>1546</v>
      </c>
      <c r="P110" s="36">
        <v>33448</v>
      </c>
      <c r="Q110" s="36">
        <v>33387</v>
      </c>
      <c r="R110" s="36">
        <v>625</v>
      </c>
      <c r="S110" s="36">
        <v>49431</v>
      </c>
      <c r="T110" s="36">
        <v>97.890500000000003</v>
      </c>
      <c r="U110" s="36">
        <v>99.245400000000004</v>
      </c>
      <c r="V110" s="36">
        <v>12906</v>
      </c>
      <c r="W110" s="36">
        <v>12893</v>
      </c>
      <c r="X110" s="36">
        <v>3493</v>
      </c>
      <c r="Y110" s="36">
        <v>3485</v>
      </c>
      <c r="Z110" s="36">
        <v>623</v>
      </c>
      <c r="AA110" s="36">
        <v>3</v>
      </c>
      <c r="AB110" s="36">
        <v>69</v>
      </c>
      <c r="AC110" s="36">
        <v>68</v>
      </c>
      <c r="AD110" s="36">
        <v>49497</v>
      </c>
      <c r="AE110" s="36">
        <v>55</v>
      </c>
      <c r="AF110" s="36">
        <v>298</v>
      </c>
      <c r="AG110" s="36">
        <v>272</v>
      </c>
      <c r="AH110" s="36">
        <v>0.67100000000000004</v>
      </c>
      <c r="AI110" s="36">
        <v>8.6999999999999994E-2</v>
      </c>
      <c r="AJ110" s="40">
        <f t="shared" ca="1" si="1"/>
        <v>5</v>
      </c>
      <c r="AK110" s="36">
        <v>0</v>
      </c>
      <c r="AL110" s="36">
        <v>0</v>
      </c>
      <c r="AM110" s="36">
        <v>0</v>
      </c>
      <c r="AN110" s="36">
        <v>0</v>
      </c>
      <c r="AO110" s="36">
        <v>1</v>
      </c>
      <c r="AP110" s="36">
        <v>0</v>
      </c>
      <c r="AQ110" s="36">
        <v>0</v>
      </c>
      <c r="AR110" s="36">
        <v>0</v>
      </c>
      <c r="AS110" s="36">
        <v>0</v>
      </c>
      <c r="AT110" s="36">
        <v>0.4815409309791332</v>
      </c>
      <c r="AU110" s="36">
        <v>17</v>
      </c>
      <c r="AV110" s="36">
        <v>346</v>
      </c>
      <c r="AW110" s="36">
        <v>1</v>
      </c>
      <c r="AX110" s="36">
        <v>0</v>
      </c>
      <c r="AY110" s="36">
        <v>0</v>
      </c>
      <c r="AZ110" s="36">
        <v>0</v>
      </c>
      <c r="BA110" s="36">
        <v>1</v>
      </c>
      <c r="BB110" s="36">
        <v>0</v>
      </c>
    </row>
    <row r="111" spans="1:54" hidden="1">
      <c r="A111" s="50">
        <v>41911</v>
      </c>
      <c r="B111" s="36" t="s">
        <v>183</v>
      </c>
      <c r="C111" s="36" t="s">
        <v>576</v>
      </c>
      <c r="D111" s="36">
        <v>35842</v>
      </c>
      <c r="E111" s="36" t="s">
        <v>575</v>
      </c>
      <c r="F111" s="51">
        <v>1</v>
      </c>
      <c r="G111" s="36">
        <v>4.2215999999999996</v>
      </c>
      <c r="H111" s="36">
        <v>0</v>
      </c>
      <c r="I111" s="36">
        <v>7473.9961000000003</v>
      </c>
      <c r="J111" s="36">
        <v>25693</v>
      </c>
      <c r="K111" s="36">
        <v>0</v>
      </c>
      <c r="L111" s="36">
        <v>499</v>
      </c>
      <c r="M111" s="36">
        <v>0</v>
      </c>
      <c r="N111" s="36">
        <v>1038</v>
      </c>
      <c r="O111" s="36">
        <v>1032</v>
      </c>
      <c r="P111" s="36">
        <v>13841</v>
      </c>
      <c r="Q111" s="36">
        <v>13821</v>
      </c>
      <c r="R111" s="36">
        <v>472</v>
      </c>
      <c r="S111" s="36">
        <v>25370</v>
      </c>
      <c r="T111" s="36">
        <v>94.042400000000001</v>
      </c>
      <c r="U111" s="36">
        <v>98.600200000000001</v>
      </c>
      <c r="V111" s="36">
        <v>39140</v>
      </c>
      <c r="W111" s="36">
        <v>39101</v>
      </c>
      <c r="X111" s="36">
        <v>9516</v>
      </c>
      <c r="Y111" s="36">
        <v>9499</v>
      </c>
      <c r="Z111" s="36">
        <v>482</v>
      </c>
      <c r="AA111" s="36">
        <v>8</v>
      </c>
      <c r="AB111" s="36">
        <v>7</v>
      </c>
      <c r="AC111" s="36">
        <v>7</v>
      </c>
      <c r="AD111" s="36">
        <v>25546</v>
      </c>
      <c r="AE111" s="36">
        <v>26</v>
      </c>
      <c r="AF111" s="36">
        <v>18</v>
      </c>
      <c r="AG111" s="36">
        <v>18</v>
      </c>
      <c r="AH111" s="36">
        <v>0.38750000000000001</v>
      </c>
      <c r="AI111" s="36">
        <v>3.49E-2</v>
      </c>
      <c r="AJ111" s="40">
        <f t="shared" ca="1" si="1"/>
        <v>5</v>
      </c>
      <c r="AK111" s="36">
        <v>1</v>
      </c>
      <c r="AL111" s="36">
        <v>0</v>
      </c>
      <c r="AM111" s="36">
        <v>0</v>
      </c>
      <c r="AN111" s="36">
        <v>0</v>
      </c>
      <c r="AO111" s="36">
        <v>2</v>
      </c>
      <c r="AP111" s="36">
        <v>0</v>
      </c>
      <c r="AQ111" s="36">
        <v>2</v>
      </c>
      <c r="AR111" s="36">
        <v>0</v>
      </c>
      <c r="AS111" s="36">
        <v>0</v>
      </c>
      <c r="AT111" s="36">
        <v>1.6597510373443984</v>
      </c>
      <c r="AU111" s="36">
        <v>33</v>
      </c>
      <c r="AV111" s="36">
        <v>343</v>
      </c>
      <c r="AW111" s="36">
        <v>1</v>
      </c>
      <c r="AX111" s="36">
        <v>0</v>
      </c>
      <c r="AY111" s="36">
        <v>0</v>
      </c>
      <c r="AZ111" s="36">
        <v>1</v>
      </c>
      <c r="BA111" s="36">
        <v>6</v>
      </c>
      <c r="BB111" s="36">
        <v>1</v>
      </c>
    </row>
    <row r="112" spans="1:54" hidden="1">
      <c r="A112" s="50">
        <v>41911</v>
      </c>
      <c r="B112" s="36" t="s">
        <v>183</v>
      </c>
      <c r="C112" s="36" t="s">
        <v>1262</v>
      </c>
      <c r="D112" s="36">
        <v>19341</v>
      </c>
      <c r="E112" s="36" t="s">
        <v>559</v>
      </c>
      <c r="F112" s="51">
        <v>1</v>
      </c>
      <c r="G112" s="36">
        <v>3.6168</v>
      </c>
      <c r="H112" s="36">
        <v>0</v>
      </c>
      <c r="I112" s="36">
        <v>16630.0962</v>
      </c>
      <c r="J112" s="36">
        <v>47281</v>
      </c>
      <c r="K112" s="36">
        <v>6</v>
      </c>
      <c r="L112" s="36">
        <v>455</v>
      </c>
      <c r="M112" s="36">
        <v>0</v>
      </c>
      <c r="N112" s="36">
        <v>1639</v>
      </c>
      <c r="O112" s="36">
        <v>1588</v>
      </c>
      <c r="P112" s="36">
        <v>40953</v>
      </c>
      <c r="Q112" s="36">
        <v>40139</v>
      </c>
      <c r="R112" s="36">
        <v>455</v>
      </c>
      <c r="S112" s="36">
        <v>47185</v>
      </c>
      <c r="T112" s="36">
        <v>96.888300000000001</v>
      </c>
      <c r="U112" s="36">
        <v>97.813299999999998</v>
      </c>
      <c r="V112" s="36">
        <v>59939</v>
      </c>
      <c r="W112" s="36">
        <v>59865</v>
      </c>
      <c r="X112" s="36">
        <v>12352</v>
      </c>
      <c r="Y112" s="36">
        <v>12324</v>
      </c>
      <c r="Z112" s="36">
        <v>456</v>
      </c>
      <c r="AA112" s="36">
        <v>5</v>
      </c>
      <c r="AB112" s="36">
        <v>40</v>
      </c>
      <c r="AC112" s="36">
        <v>37</v>
      </c>
      <c r="AD112" s="36">
        <v>46860</v>
      </c>
      <c r="AE112" s="36">
        <v>100</v>
      </c>
      <c r="AF112" s="36">
        <v>231</v>
      </c>
      <c r="AG112" s="36">
        <v>223</v>
      </c>
      <c r="AH112" s="36">
        <v>0.41620000000000001</v>
      </c>
      <c r="AI112" s="36">
        <v>3.9899999999999998E-2</v>
      </c>
      <c r="AJ112" s="40">
        <f t="shared" ca="1" si="1"/>
        <v>5</v>
      </c>
      <c r="AK112" s="36">
        <v>0</v>
      </c>
      <c r="AL112" s="36">
        <v>0</v>
      </c>
      <c r="AM112" s="36">
        <v>0</v>
      </c>
      <c r="AN112" s="36">
        <v>0</v>
      </c>
      <c r="AO112" s="36">
        <v>2</v>
      </c>
      <c r="AP112" s="36">
        <v>0</v>
      </c>
      <c r="AQ112" s="36">
        <v>0</v>
      </c>
      <c r="AR112" s="36">
        <v>0</v>
      </c>
      <c r="AS112" s="36">
        <v>0</v>
      </c>
      <c r="AT112" s="36">
        <v>1.0964912280701753</v>
      </c>
      <c r="AU112" s="36">
        <v>51</v>
      </c>
      <c r="AV112" s="36">
        <v>910</v>
      </c>
      <c r="AW112" s="36">
        <v>1</v>
      </c>
      <c r="AX112" s="36">
        <v>1</v>
      </c>
      <c r="AY112" s="36">
        <v>0</v>
      </c>
      <c r="AZ112" s="36">
        <v>0</v>
      </c>
      <c r="BA112" s="36">
        <v>1</v>
      </c>
      <c r="BB112" s="36">
        <v>1</v>
      </c>
    </row>
    <row r="113" spans="1:54" hidden="1">
      <c r="A113" s="50">
        <v>41911</v>
      </c>
      <c r="B113" s="36" t="s">
        <v>184</v>
      </c>
      <c r="C113" s="36" t="s">
        <v>1263</v>
      </c>
      <c r="D113" s="36">
        <v>60672</v>
      </c>
      <c r="E113" s="36" t="s">
        <v>1264</v>
      </c>
      <c r="F113" s="51">
        <v>1</v>
      </c>
      <c r="G113" s="36">
        <v>1.3128</v>
      </c>
      <c r="H113" s="36">
        <v>0</v>
      </c>
      <c r="I113" s="36">
        <v>108.53449999999999</v>
      </c>
      <c r="J113" s="36">
        <v>4028</v>
      </c>
      <c r="K113" s="36">
        <v>0</v>
      </c>
      <c r="L113" s="36">
        <v>148</v>
      </c>
      <c r="M113" s="36">
        <v>0</v>
      </c>
      <c r="N113" s="36">
        <v>198</v>
      </c>
      <c r="O113" s="36">
        <v>198</v>
      </c>
      <c r="P113" s="36">
        <v>864</v>
      </c>
      <c r="Q113" s="36">
        <v>821</v>
      </c>
      <c r="R113" s="36">
        <v>148</v>
      </c>
      <c r="S113" s="36">
        <v>4004</v>
      </c>
      <c r="T113" s="36">
        <v>100</v>
      </c>
      <c r="U113" s="36">
        <v>94.456999999999994</v>
      </c>
      <c r="V113" s="36">
        <v>1043</v>
      </c>
      <c r="W113" s="36">
        <v>1043</v>
      </c>
      <c r="X113" s="36">
        <v>38</v>
      </c>
      <c r="Y113" s="36">
        <v>38</v>
      </c>
      <c r="Z113" s="36">
        <v>147</v>
      </c>
      <c r="AA113" s="36">
        <v>1</v>
      </c>
      <c r="AB113" s="36">
        <v>10</v>
      </c>
      <c r="AC113" s="36">
        <v>10</v>
      </c>
      <c r="AD113" s="36">
        <v>4114</v>
      </c>
      <c r="AE113" s="36">
        <v>0</v>
      </c>
      <c r="AF113" s="36">
        <v>44</v>
      </c>
      <c r="AG113" s="36">
        <v>42</v>
      </c>
      <c r="AH113" s="36">
        <v>1.0526</v>
      </c>
      <c r="AI113" s="36">
        <v>3.2099999999999997E-2</v>
      </c>
      <c r="AJ113" s="40">
        <f t="shared" ca="1" si="1"/>
        <v>5</v>
      </c>
      <c r="AK113" s="36">
        <v>0</v>
      </c>
      <c r="AL113" s="36">
        <v>1</v>
      </c>
      <c r="AM113" s="36">
        <v>0</v>
      </c>
      <c r="AN113" s="36">
        <v>0</v>
      </c>
      <c r="AO113" s="36">
        <v>2</v>
      </c>
      <c r="AP113" s="36">
        <v>0</v>
      </c>
      <c r="AQ113" s="36">
        <v>0</v>
      </c>
      <c r="AR113" s="36">
        <v>2</v>
      </c>
      <c r="AS113" s="36">
        <v>0</v>
      </c>
      <c r="AT113" s="36">
        <v>0.68027210884353739</v>
      </c>
      <c r="AU113" s="36">
        <v>0</v>
      </c>
      <c r="AV113" s="36">
        <v>67</v>
      </c>
      <c r="AW113" s="36">
        <v>0</v>
      </c>
      <c r="AX113" s="36">
        <v>1</v>
      </c>
      <c r="AY113" s="36">
        <v>0</v>
      </c>
      <c r="AZ113" s="36">
        <v>0</v>
      </c>
      <c r="BA113" s="36">
        <v>0</v>
      </c>
      <c r="BB113" s="36">
        <v>2</v>
      </c>
    </row>
    <row r="114" spans="1:54" hidden="1">
      <c r="A114" s="50">
        <v>41911</v>
      </c>
      <c r="B114" s="36" t="s">
        <v>183</v>
      </c>
      <c r="C114" s="36" t="s">
        <v>630</v>
      </c>
      <c r="D114" s="36">
        <v>34346</v>
      </c>
      <c r="E114" s="36" t="s">
        <v>631</v>
      </c>
      <c r="F114" s="51">
        <v>1</v>
      </c>
      <c r="G114" s="36">
        <v>1.4663999999999999</v>
      </c>
      <c r="H114" s="36">
        <v>0</v>
      </c>
      <c r="I114" s="36">
        <v>9385.8277999999991</v>
      </c>
      <c r="J114" s="36">
        <v>42062</v>
      </c>
      <c r="K114" s="36">
        <v>0</v>
      </c>
      <c r="L114" s="36">
        <v>224</v>
      </c>
      <c r="M114" s="36">
        <v>0</v>
      </c>
      <c r="N114" s="36">
        <v>353</v>
      </c>
      <c r="O114" s="36">
        <v>353</v>
      </c>
      <c r="P114" s="36">
        <v>4978</v>
      </c>
      <c r="Q114" s="36">
        <v>4975</v>
      </c>
      <c r="R114" s="36">
        <v>218</v>
      </c>
      <c r="S114" s="36">
        <v>41894</v>
      </c>
      <c r="T114" s="36">
        <v>97.321399999999997</v>
      </c>
      <c r="U114" s="36">
        <v>99.540599999999998</v>
      </c>
      <c r="V114" s="36">
        <v>12877</v>
      </c>
      <c r="W114" s="36">
        <v>12874</v>
      </c>
      <c r="X114" s="36">
        <v>12630</v>
      </c>
      <c r="Y114" s="36">
        <v>12626</v>
      </c>
      <c r="Z114" s="36">
        <v>207</v>
      </c>
      <c r="AA114" s="36">
        <v>1</v>
      </c>
      <c r="AB114" s="36">
        <v>61</v>
      </c>
      <c r="AC114" s="36">
        <v>61</v>
      </c>
      <c r="AD114" s="36">
        <v>29376</v>
      </c>
      <c r="AE114" s="36">
        <v>32</v>
      </c>
      <c r="AF114" s="36">
        <v>1999</v>
      </c>
      <c r="AG114" s="36">
        <v>1854</v>
      </c>
      <c r="AH114" s="36">
        <v>0.93840000000000001</v>
      </c>
      <c r="AI114" s="36">
        <v>8.5900000000000004E-2</v>
      </c>
      <c r="AJ114" s="40">
        <f t="shared" ca="1" si="1"/>
        <v>5</v>
      </c>
      <c r="AK114" s="36">
        <v>0</v>
      </c>
      <c r="AL114" s="36">
        <v>0</v>
      </c>
      <c r="AM114" s="36">
        <v>0</v>
      </c>
      <c r="AN114" s="36">
        <v>0</v>
      </c>
      <c r="AO114" s="36">
        <v>1</v>
      </c>
      <c r="AP114" s="36">
        <v>0</v>
      </c>
      <c r="AQ114" s="36">
        <v>0</v>
      </c>
      <c r="AR114" s="36">
        <v>0</v>
      </c>
      <c r="AS114" s="36">
        <v>0</v>
      </c>
      <c r="AT114" s="36">
        <v>0.48309178743961351</v>
      </c>
      <c r="AU114" s="36">
        <v>6</v>
      </c>
      <c r="AV114" s="36">
        <v>171</v>
      </c>
      <c r="AW114" s="36">
        <v>1</v>
      </c>
      <c r="AX114" s="36">
        <v>0</v>
      </c>
      <c r="AY114" s="36">
        <v>0</v>
      </c>
      <c r="AZ114" s="36">
        <v>0</v>
      </c>
      <c r="BA114" s="36">
        <v>4</v>
      </c>
      <c r="BB114" s="36">
        <v>0</v>
      </c>
    </row>
    <row r="115" spans="1:54" hidden="1">
      <c r="A115" s="50">
        <v>41911</v>
      </c>
      <c r="B115" s="36" t="s">
        <v>183</v>
      </c>
      <c r="C115" s="36" t="s">
        <v>788</v>
      </c>
      <c r="D115" s="36">
        <v>35843</v>
      </c>
      <c r="E115" s="36" t="s">
        <v>575</v>
      </c>
      <c r="F115" s="51">
        <v>1</v>
      </c>
      <c r="G115" s="36">
        <v>2.7624</v>
      </c>
      <c r="H115" s="36">
        <v>0</v>
      </c>
      <c r="I115" s="36">
        <v>3681.8411999999998</v>
      </c>
      <c r="J115" s="36">
        <v>12426</v>
      </c>
      <c r="K115" s="36">
        <v>0</v>
      </c>
      <c r="L115" s="36">
        <v>339</v>
      </c>
      <c r="M115" s="36">
        <v>0</v>
      </c>
      <c r="N115" s="36">
        <v>1040</v>
      </c>
      <c r="O115" s="36">
        <v>1040</v>
      </c>
      <c r="P115" s="36">
        <v>10062</v>
      </c>
      <c r="Q115" s="36">
        <v>10052</v>
      </c>
      <c r="R115" s="36">
        <v>329</v>
      </c>
      <c r="S115" s="36">
        <v>12215</v>
      </c>
      <c r="T115" s="36">
        <v>97.0501</v>
      </c>
      <c r="U115" s="36">
        <v>98.204300000000003</v>
      </c>
      <c r="V115" s="36">
        <v>17451</v>
      </c>
      <c r="W115" s="36">
        <v>17439</v>
      </c>
      <c r="X115" s="36">
        <v>4434</v>
      </c>
      <c r="Y115" s="36">
        <v>4426</v>
      </c>
      <c r="Z115" s="36">
        <v>343</v>
      </c>
      <c r="AA115" s="36">
        <v>5</v>
      </c>
      <c r="AB115" s="36">
        <v>1</v>
      </c>
      <c r="AC115" s="36">
        <v>1</v>
      </c>
      <c r="AD115" s="36">
        <v>12181</v>
      </c>
      <c r="AE115" s="36">
        <v>8</v>
      </c>
      <c r="AF115" s="36">
        <v>2</v>
      </c>
      <c r="AG115" s="36">
        <v>2</v>
      </c>
      <c r="AH115" s="36">
        <v>0.36509999999999998</v>
      </c>
      <c r="AI115" s="36">
        <v>4.36E-2</v>
      </c>
      <c r="AJ115" s="40">
        <f t="shared" ca="1" si="1"/>
        <v>5</v>
      </c>
      <c r="AK115" s="36">
        <v>0</v>
      </c>
      <c r="AL115" s="36">
        <v>0</v>
      </c>
      <c r="AM115" s="36">
        <v>0</v>
      </c>
      <c r="AN115" s="36">
        <v>0</v>
      </c>
      <c r="AO115" s="36">
        <v>1</v>
      </c>
      <c r="AP115" s="36">
        <v>0</v>
      </c>
      <c r="AQ115" s="36">
        <v>2</v>
      </c>
      <c r="AR115" s="36">
        <v>0</v>
      </c>
      <c r="AS115" s="36">
        <v>0</v>
      </c>
      <c r="AT115" s="36">
        <v>1.4577259475218658</v>
      </c>
      <c r="AU115" s="36">
        <v>10</v>
      </c>
      <c r="AV115" s="36">
        <v>221</v>
      </c>
      <c r="AW115" s="36">
        <v>1</v>
      </c>
      <c r="AX115" s="36">
        <v>0</v>
      </c>
      <c r="AY115" s="36">
        <v>0</v>
      </c>
      <c r="AZ115" s="36">
        <v>0</v>
      </c>
      <c r="BA115" s="36">
        <v>5</v>
      </c>
      <c r="BB115" s="36">
        <v>2</v>
      </c>
    </row>
    <row r="116" spans="1:54" hidden="1">
      <c r="A116" s="50">
        <v>41911</v>
      </c>
      <c r="B116" s="36" t="s">
        <v>183</v>
      </c>
      <c r="C116" s="36" t="s">
        <v>397</v>
      </c>
      <c r="D116" s="36">
        <v>28702</v>
      </c>
      <c r="E116" s="36" t="s">
        <v>398</v>
      </c>
      <c r="F116" s="51">
        <v>1</v>
      </c>
      <c r="G116" s="36">
        <v>1.8120000000000001</v>
      </c>
      <c r="H116" s="36">
        <v>0</v>
      </c>
      <c r="I116" s="36">
        <v>17551.415199999999</v>
      </c>
      <c r="J116" s="36">
        <v>11922</v>
      </c>
      <c r="K116" s="36">
        <v>0</v>
      </c>
      <c r="L116" s="36">
        <v>181</v>
      </c>
      <c r="M116" s="36">
        <v>0</v>
      </c>
      <c r="N116" s="36">
        <v>436</v>
      </c>
      <c r="O116" s="36">
        <v>428</v>
      </c>
      <c r="P116" s="36">
        <v>9263</v>
      </c>
      <c r="Q116" s="36">
        <v>9180</v>
      </c>
      <c r="R116" s="36">
        <v>180</v>
      </c>
      <c r="S116" s="36">
        <v>11848</v>
      </c>
      <c r="T116" s="36">
        <v>97.622799999999998</v>
      </c>
      <c r="U116" s="36">
        <v>98.488799999999998</v>
      </c>
      <c r="V116" s="36">
        <v>13052</v>
      </c>
      <c r="W116" s="36">
        <v>12992</v>
      </c>
      <c r="X116" s="36">
        <v>1727</v>
      </c>
      <c r="Y116" s="36">
        <v>1723</v>
      </c>
      <c r="Z116" s="36">
        <v>197</v>
      </c>
      <c r="AA116" s="36">
        <v>7</v>
      </c>
      <c r="AB116" s="36">
        <v>30</v>
      </c>
      <c r="AC116" s="36">
        <v>30</v>
      </c>
      <c r="AD116" s="36">
        <v>12302</v>
      </c>
      <c r="AE116" s="36">
        <v>232</v>
      </c>
      <c r="AF116" s="36">
        <v>89</v>
      </c>
      <c r="AG116" s="36">
        <v>84</v>
      </c>
      <c r="AH116" s="36">
        <v>0.80320000000000003</v>
      </c>
      <c r="AI116" s="36">
        <v>5.0700000000000002E-2</v>
      </c>
      <c r="AJ116" s="40">
        <f t="shared" ca="1" si="1"/>
        <v>5</v>
      </c>
      <c r="AK116" s="36">
        <v>0</v>
      </c>
      <c r="AL116" s="36">
        <v>0</v>
      </c>
      <c r="AM116" s="36">
        <v>0</v>
      </c>
      <c r="AN116" s="36">
        <v>0</v>
      </c>
      <c r="AO116" s="36">
        <v>2</v>
      </c>
      <c r="AP116" s="36">
        <v>0</v>
      </c>
      <c r="AQ116" s="36">
        <v>0</v>
      </c>
      <c r="AR116" s="36">
        <v>0</v>
      </c>
      <c r="AS116" s="36">
        <v>0</v>
      </c>
      <c r="AT116" s="36">
        <v>3.5532994923857872</v>
      </c>
      <c r="AU116" s="36">
        <v>9</v>
      </c>
      <c r="AV116" s="36">
        <v>157</v>
      </c>
      <c r="AW116" s="36">
        <v>1</v>
      </c>
      <c r="AX116" s="36">
        <v>0</v>
      </c>
      <c r="AY116" s="36">
        <v>1</v>
      </c>
      <c r="AZ116" s="36">
        <v>4</v>
      </c>
      <c r="BA116" s="36">
        <v>3</v>
      </c>
      <c r="BB116" s="36">
        <v>3</v>
      </c>
    </row>
    <row r="117" spans="1:54" hidden="1">
      <c r="A117" s="50">
        <v>41911</v>
      </c>
      <c r="B117" s="36" t="s">
        <v>184</v>
      </c>
      <c r="C117" s="36" t="s">
        <v>765</v>
      </c>
      <c r="D117" s="36">
        <v>60771</v>
      </c>
      <c r="E117" s="36" t="s">
        <v>396</v>
      </c>
      <c r="F117" s="51">
        <v>1</v>
      </c>
      <c r="G117" s="36">
        <v>2.8248000000000002</v>
      </c>
      <c r="H117" s="36">
        <v>0</v>
      </c>
      <c r="I117" s="36">
        <v>3626.116</v>
      </c>
      <c r="J117" s="36">
        <v>2268</v>
      </c>
      <c r="K117" s="36">
        <v>0</v>
      </c>
      <c r="L117" s="36">
        <v>277</v>
      </c>
      <c r="M117" s="36">
        <v>0</v>
      </c>
      <c r="N117" s="36">
        <v>368</v>
      </c>
      <c r="O117" s="36">
        <v>360</v>
      </c>
      <c r="P117" s="36">
        <v>1359</v>
      </c>
      <c r="Q117" s="36">
        <v>1350</v>
      </c>
      <c r="R117" s="36">
        <v>268</v>
      </c>
      <c r="S117" s="36">
        <v>2225</v>
      </c>
      <c r="T117" s="36">
        <v>94.647599999999997</v>
      </c>
      <c r="U117" s="36">
        <v>97.454400000000007</v>
      </c>
      <c r="V117" s="36">
        <v>1590</v>
      </c>
      <c r="W117" s="36">
        <v>1587</v>
      </c>
      <c r="X117" s="36">
        <v>347</v>
      </c>
      <c r="Y117" s="36">
        <v>347</v>
      </c>
      <c r="Z117" s="36">
        <v>291</v>
      </c>
      <c r="AA117" s="36">
        <v>9</v>
      </c>
      <c r="AB117" s="36">
        <v>30</v>
      </c>
      <c r="AC117" s="36">
        <v>29</v>
      </c>
      <c r="AD117" s="36">
        <v>2218</v>
      </c>
      <c r="AE117" s="36">
        <v>6</v>
      </c>
      <c r="AF117" s="36">
        <v>128</v>
      </c>
      <c r="AG117" s="36">
        <v>114</v>
      </c>
      <c r="AH117" s="36">
        <v>1.1432</v>
      </c>
      <c r="AI117" s="36">
        <v>4.9299999999999997E-2</v>
      </c>
      <c r="AJ117" s="40">
        <f t="shared" ca="1" si="1"/>
        <v>5</v>
      </c>
      <c r="AK117" s="36">
        <v>1</v>
      </c>
      <c r="AL117" s="36">
        <v>0</v>
      </c>
      <c r="AM117" s="36">
        <v>0</v>
      </c>
      <c r="AN117" s="36">
        <v>0</v>
      </c>
      <c r="AO117" s="36">
        <v>4</v>
      </c>
      <c r="AP117" s="36">
        <v>1</v>
      </c>
      <c r="AQ117" s="36">
        <v>4</v>
      </c>
      <c r="AR117" s="36">
        <v>2</v>
      </c>
      <c r="AS117" s="36">
        <v>0</v>
      </c>
      <c r="AT117" s="36">
        <v>3.0927835051546393</v>
      </c>
      <c r="AU117" s="36">
        <v>17</v>
      </c>
      <c r="AV117" s="36">
        <v>52</v>
      </c>
      <c r="AW117" s="36">
        <v>1</v>
      </c>
      <c r="AX117" s="36">
        <v>1</v>
      </c>
      <c r="AY117" s="36">
        <v>1</v>
      </c>
      <c r="AZ117" s="36">
        <v>4</v>
      </c>
      <c r="BA117" s="36">
        <v>4</v>
      </c>
      <c r="BB117" s="36">
        <v>4</v>
      </c>
    </row>
    <row r="118" spans="1:54" hidden="1">
      <c r="A118" s="50">
        <v>41911</v>
      </c>
      <c r="B118" s="36" t="s">
        <v>183</v>
      </c>
      <c r="C118" s="36" t="s">
        <v>876</v>
      </c>
      <c r="D118" s="36">
        <v>35841</v>
      </c>
      <c r="E118" s="36" t="s">
        <v>575</v>
      </c>
      <c r="F118" s="51">
        <v>1</v>
      </c>
      <c r="G118" s="36">
        <v>3.8784000000000001</v>
      </c>
      <c r="H118" s="36">
        <v>4.7999999999999996E-3</v>
      </c>
      <c r="I118" s="36">
        <v>10060.0039</v>
      </c>
      <c r="J118" s="36">
        <v>18267</v>
      </c>
      <c r="K118" s="36">
        <v>0</v>
      </c>
      <c r="L118" s="36">
        <v>537</v>
      </c>
      <c r="M118" s="36">
        <v>0</v>
      </c>
      <c r="N118" s="36">
        <v>1236</v>
      </c>
      <c r="O118" s="36">
        <v>1230</v>
      </c>
      <c r="P118" s="36">
        <v>14715</v>
      </c>
      <c r="Q118" s="36">
        <v>14690</v>
      </c>
      <c r="R118" s="36">
        <v>525</v>
      </c>
      <c r="S118" s="36">
        <v>17959</v>
      </c>
      <c r="T118" s="36">
        <v>97.290800000000004</v>
      </c>
      <c r="U118" s="36">
        <v>98.146900000000002</v>
      </c>
      <c r="V118" s="36">
        <v>28174</v>
      </c>
      <c r="W118" s="36">
        <v>28126</v>
      </c>
      <c r="X118" s="36">
        <v>6835</v>
      </c>
      <c r="Y118" s="36">
        <v>6822</v>
      </c>
      <c r="Z118" s="36">
        <v>508</v>
      </c>
      <c r="AA118" s="36">
        <v>3</v>
      </c>
      <c r="AB118" s="36">
        <v>17</v>
      </c>
      <c r="AC118" s="36">
        <v>17</v>
      </c>
      <c r="AD118" s="36">
        <v>18090</v>
      </c>
      <c r="AE118" s="36">
        <v>29</v>
      </c>
      <c r="AF118" s="36">
        <v>29</v>
      </c>
      <c r="AG118" s="36">
        <v>25</v>
      </c>
      <c r="AH118" s="36">
        <v>0.3498</v>
      </c>
      <c r="AI118" s="36">
        <v>0.1132</v>
      </c>
      <c r="AJ118" s="40">
        <f t="shared" ca="1" si="1"/>
        <v>5</v>
      </c>
      <c r="AK118" s="36">
        <v>0</v>
      </c>
      <c r="AL118" s="36">
        <v>0</v>
      </c>
      <c r="AM118" s="36">
        <v>0</v>
      </c>
      <c r="AN118" s="36">
        <v>0</v>
      </c>
      <c r="AO118" s="36">
        <v>1</v>
      </c>
      <c r="AP118" s="36">
        <v>0</v>
      </c>
      <c r="AQ118" s="36">
        <v>1</v>
      </c>
      <c r="AR118" s="36">
        <v>0</v>
      </c>
      <c r="AS118" s="36">
        <v>0</v>
      </c>
      <c r="AT118" s="36">
        <v>0.59055118110236215</v>
      </c>
      <c r="AU118" s="36">
        <v>18</v>
      </c>
      <c r="AV118" s="36">
        <v>333</v>
      </c>
      <c r="AW118" s="36">
        <v>1</v>
      </c>
      <c r="AX118" s="36">
        <v>0</v>
      </c>
      <c r="AY118" s="36">
        <v>0</v>
      </c>
      <c r="AZ118" s="36">
        <v>0</v>
      </c>
      <c r="BA118" s="36">
        <v>5</v>
      </c>
      <c r="BB118" s="36">
        <v>2</v>
      </c>
    </row>
    <row r="119" spans="1:54" hidden="1">
      <c r="A119" s="50">
        <v>41911</v>
      </c>
      <c r="B119" s="36" t="s">
        <v>183</v>
      </c>
      <c r="C119" s="36" t="s">
        <v>1265</v>
      </c>
      <c r="D119" s="36">
        <v>19342</v>
      </c>
      <c r="E119" s="36" t="s">
        <v>559</v>
      </c>
      <c r="F119" s="51">
        <v>1</v>
      </c>
      <c r="G119" s="36">
        <v>1.5072000000000001</v>
      </c>
      <c r="H119" s="36">
        <v>0</v>
      </c>
      <c r="I119" s="36">
        <v>11860.7991</v>
      </c>
      <c r="J119" s="36">
        <v>14097</v>
      </c>
      <c r="K119" s="36">
        <v>0</v>
      </c>
      <c r="L119" s="36">
        <v>202</v>
      </c>
      <c r="M119" s="36">
        <v>1</v>
      </c>
      <c r="N119" s="36">
        <v>584</v>
      </c>
      <c r="O119" s="36">
        <v>574</v>
      </c>
      <c r="P119" s="36">
        <v>8482</v>
      </c>
      <c r="Q119" s="36">
        <v>8140</v>
      </c>
      <c r="R119" s="36">
        <v>201</v>
      </c>
      <c r="S119" s="36">
        <v>14068</v>
      </c>
      <c r="T119" s="36">
        <v>97.801100000000005</v>
      </c>
      <c r="U119" s="36">
        <v>95.770499999999998</v>
      </c>
      <c r="V119" s="36">
        <v>7402</v>
      </c>
      <c r="W119" s="36">
        <v>7396</v>
      </c>
      <c r="X119" s="36">
        <v>2378</v>
      </c>
      <c r="Y119" s="36">
        <v>2370</v>
      </c>
      <c r="Z119" s="36">
        <v>198</v>
      </c>
      <c r="AA119" s="36">
        <v>1</v>
      </c>
      <c r="AB119" s="36">
        <v>3</v>
      </c>
      <c r="AC119" s="36">
        <v>3</v>
      </c>
      <c r="AD119" s="36">
        <v>14051</v>
      </c>
      <c r="AE119" s="36">
        <v>30</v>
      </c>
      <c r="AF119" s="36">
        <v>6</v>
      </c>
      <c r="AG119" s="36">
        <v>6</v>
      </c>
      <c r="AH119" s="36">
        <v>0.441</v>
      </c>
      <c r="AI119" s="36">
        <v>3.3099999999999997E-2</v>
      </c>
      <c r="AJ119" s="40">
        <f t="shared" ca="1" si="1"/>
        <v>5</v>
      </c>
      <c r="AK119" s="36">
        <v>0</v>
      </c>
      <c r="AL119" s="36">
        <v>0</v>
      </c>
      <c r="AM119" s="36">
        <v>0</v>
      </c>
      <c r="AN119" s="36">
        <v>0</v>
      </c>
      <c r="AO119" s="36">
        <v>2</v>
      </c>
      <c r="AP119" s="36">
        <v>0</v>
      </c>
      <c r="AQ119" s="36">
        <v>0</v>
      </c>
      <c r="AR119" s="36">
        <v>0</v>
      </c>
      <c r="AS119" s="36">
        <v>0</v>
      </c>
      <c r="AT119" s="36">
        <v>0.50505050505050508</v>
      </c>
      <c r="AU119" s="36">
        <v>11</v>
      </c>
      <c r="AV119" s="36">
        <v>371</v>
      </c>
      <c r="AW119" s="36">
        <v>1</v>
      </c>
      <c r="AX119" s="36">
        <v>1</v>
      </c>
      <c r="AY119" s="36">
        <v>0</v>
      </c>
      <c r="AZ119" s="36">
        <v>0</v>
      </c>
      <c r="BA119" s="36">
        <v>1</v>
      </c>
      <c r="BB119" s="36">
        <v>1</v>
      </c>
    </row>
    <row r="120" spans="1:54" hidden="1">
      <c r="A120" s="50">
        <v>41911</v>
      </c>
      <c r="B120" s="36" t="s">
        <v>183</v>
      </c>
      <c r="C120" s="36" t="s">
        <v>1266</v>
      </c>
      <c r="D120" s="36">
        <v>19343</v>
      </c>
      <c r="E120" s="36" t="s">
        <v>559</v>
      </c>
      <c r="F120" s="51">
        <v>1</v>
      </c>
      <c r="G120" s="36">
        <v>3.0287999999999999</v>
      </c>
      <c r="H120" s="36">
        <v>0</v>
      </c>
      <c r="I120" s="36">
        <v>25132.617099999999</v>
      </c>
      <c r="J120" s="36">
        <v>39072</v>
      </c>
      <c r="K120" s="36">
        <v>5</v>
      </c>
      <c r="L120" s="36">
        <v>307</v>
      </c>
      <c r="M120" s="36">
        <v>3</v>
      </c>
      <c r="N120" s="36">
        <v>2877</v>
      </c>
      <c r="O120" s="36">
        <v>2755</v>
      </c>
      <c r="P120" s="36">
        <v>21214</v>
      </c>
      <c r="Q120" s="36">
        <v>20525</v>
      </c>
      <c r="R120" s="36">
        <v>303</v>
      </c>
      <c r="S120" s="36">
        <v>38973</v>
      </c>
      <c r="T120" s="36">
        <v>94.511799999999994</v>
      </c>
      <c r="U120" s="36">
        <v>96.507000000000005</v>
      </c>
      <c r="V120" s="36">
        <v>50890</v>
      </c>
      <c r="W120" s="36">
        <v>50849</v>
      </c>
      <c r="X120" s="36">
        <v>7779</v>
      </c>
      <c r="Y120" s="36">
        <v>7765</v>
      </c>
      <c r="Z120" s="36">
        <v>297</v>
      </c>
      <c r="AA120" s="36">
        <v>1</v>
      </c>
      <c r="AB120" s="36">
        <v>22</v>
      </c>
      <c r="AC120" s="36">
        <v>22</v>
      </c>
      <c r="AD120" s="36">
        <v>38925</v>
      </c>
      <c r="AE120" s="36">
        <v>91</v>
      </c>
      <c r="AF120" s="36">
        <v>140</v>
      </c>
      <c r="AG120" s="36">
        <v>137</v>
      </c>
      <c r="AH120" s="36">
        <v>0.56710000000000005</v>
      </c>
      <c r="AI120" s="36">
        <v>6.9900000000000004E-2</v>
      </c>
      <c r="AJ120" s="40">
        <f t="shared" ca="1" si="1"/>
        <v>5</v>
      </c>
      <c r="AK120" s="36">
        <v>1</v>
      </c>
      <c r="AL120" s="36">
        <v>0</v>
      </c>
      <c r="AM120" s="36">
        <v>0</v>
      </c>
      <c r="AN120" s="36">
        <v>0</v>
      </c>
      <c r="AO120" s="36">
        <v>3</v>
      </c>
      <c r="AP120" s="36">
        <v>0</v>
      </c>
      <c r="AQ120" s="36">
        <v>1</v>
      </c>
      <c r="AR120" s="36">
        <v>0</v>
      </c>
      <c r="AS120" s="36">
        <v>0</v>
      </c>
      <c r="AT120" s="36">
        <v>0.33670033670033667</v>
      </c>
      <c r="AU120" s="36">
        <v>126</v>
      </c>
      <c r="AV120" s="36">
        <v>788</v>
      </c>
      <c r="AW120" s="36">
        <v>1</v>
      </c>
      <c r="AX120" s="36">
        <v>1</v>
      </c>
      <c r="AY120" s="36">
        <v>0</v>
      </c>
      <c r="AZ120" s="36">
        <v>0</v>
      </c>
      <c r="BA120" s="36">
        <v>1</v>
      </c>
      <c r="BB120" s="36">
        <v>1</v>
      </c>
    </row>
    <row r="121" spans="1:54" hidden="1">
      <c r="A121" s="50">
        <v>41911</v>
      </c>
      <c r="B121" s="36" t="s">
        <v>184</v>
      </c>
      <c r="C121" s="36" t="s">
        <v>1267</v>
      </c>
      <c r="D121" s="36">
        <v>61842</v>
      </c>
      <c r="E121" s="36" t="s">
        <v>875</v>
      </c>
      <c r="F121" s="51">
        <v>1</v>
      </c>
      <c r="G121" s="36">
        <v>0.51600000000000001</v>
      </c>
      <c r="H121" s="36">
        <v>2.8799999999999999E-2</v>
      </c>
      <c r="I121" s="36">
        <v>672.33109999999999</v>
      </c>
      <c r="J121" s="36">
        <v>1980</v>
      </c>
      <c r="K121" s="36">
        <v>0</v>
      </c>
      <c r="L121" s="36">
        <v>75</v>
      </c>
      <c r="M121" s="36">
        <v>0</v>
      </c>
      <c r="N121" s="36">
        <v>262</v>
      </c>
      <c r="O121" s="36">
        <v>254</v>
      </c>
      <c r="P121" s="36">
        <v>1654</v>
      </c>
      <c r="Q121" s="36">
        <v>1652</v>
      </c>
      <c r="R121" s="36">
        <v>74</v>
      </c>
      <c r="S121" s="36">
        <v>1980</v>
      </c>
      <c r="T121" s="36">
        <v>95.653899999999993</v>
      </c>
      <c r="U121" s="36">
        <v>99.879099999999994</v>
      </c>
      <c r="V121" s="36">
        <v>1926</v>
      </c>
      <c r="W121" s="36">
        <v>1926</v>
      </c>
      <c r="X121" s="36">
        <v>340</v>
      </c>
      <c r="Y121" s="36">
        <v>340</v>
      </c>
      <c r="Z121" s="36">
        <v>75</v>
      </c>
      <c r="AA121" s="36">
        <v>1</v>
      </c>
      <c r="AB121" s="36">
        <v>6</v>
      </c>
      <c r="AC121" s="36">
        <v>6</v>
      </c>
      <c r="AD121" s="36">
        <v>1954</v>
      </c>
      <c r="AE121" s="36">
        <v>3</v>
      </c>
      <c r="AF121" s="36">
        <v>64</v>
      </c>
      <c r="AG121" s="36">
        <v>61</v>
      </c>
      <c r="AH121" s="36">
        <v>1.0015000000000001</v>
      </c>
      <c r="AI121" s="36">
        <v>4.5499999999999999E-2</v>
      </c>
      <c r="AJ121" s="40">
        <f t="shared" ca="1" si="1"/>
        <v>5</v>
      </c>
      <c r="AK121" s="36">
        <v>0</v>
      </c>
      <c r="AL121" s="36">
        <v>0</v>
      </c>
      <c r="AM121" s="36">
        <v>0</v>
      </c>
      <c r="AN121" s="36">
        <v>0</v>
      </c>
      <c r="AO121" s="36">
        <v>1</v>
      </c>
      <c r="AP121" s="36">
        <v>0</v>
      </c>
      <c r="AQ121" s="36">
        <v>0</v>
      </c>
      <c r="AR121" s="36">
        <v>0</v>
      </c>
      <c r="AS121" s="36">
        <v>0</v>
      </c>
      <c r="AT121" s="36">
        <v>1.3333333333333335</v>
      </c>
      <c r="AU121" s="36">
        <v>9</v>
      </c>
      <c r="AV121" s="36">
        <v>2</v>
      </c>
      <c r="AW121" s="36">
        <v>1</v>
      </c>
      <c r="AX121" s="36">
        <v>0</v>
      </c>
      <c r="AY121" s="36">
        <v>0</v>
      </c>
      <c r="AZ121" s="36">
        <v>0</v>
      </c>
      <c r="BA121" s="36">
        <v>1</v>
      </c>
      <c r="BB121" s="36">
        <v>0</v>
      </c>
    </row>
    <row r="122" spans="1:54" hidden="1">
      <c r="A122" s="50">
        <v>41911</v>
      </c>
      <c r="B122" s="36" t="s">
        <v>185</v>
      </c>
      <c r="C122" s="36" t="s">
        <v>1268</v>
      </c>
      <c r="D122" s="36">
        <v>7731</v>
      </c>
      <c r="E122" s="36" t="s">
        <v>1269</v>
      </c>
      <c r="F122" s="51">
        <v>1</v>
      </c>
      <c r="G122" s="36">
        <v>0.35520000000000002</v>
      </c>
      <c r="H122" s="36">
        <v>0</v>
      </c>
      <c r="I122" s="36">
        <v>302.03870000000001</v>
      </c>
      <c r="J122" s="36">
        <v>11742</v>
      </c>
      <c r="K122" s="36">
        <v>0</v>
      </c>
      <c r="L122" s="36">
        <v>80</v>
      </c>
      <c r="M122" s="36">
        <v>0</v>
      </c>
      <c r="N122" s="36">
        <v>415</v>
      </c>
      <c r="O122" s="36">
        <v>403</v>
      </c>
      <c r="P122" s="36">
        <v>2210</v>
      </c>
      <c r="Q122" s="36">
        <v>2207</v>
      </c>
      <c r="R122" s="36">
        <v>80</v>
      </c>
      <c r="S122" s="36">
        <v>11737</v>
      </c>
      <c r="T122" s="36">
        <v>97.108400000000003</v>
      </c>
      <c r="U122" s="36">
        <v>99.821700000000007</v>
      </c>
      <c r="V122" s="36">
        <v>1465</v>
      </c>
      <c r="W122" s="36">
        <v>1465</v>
      </c>
      <c r="X122" s="36">
        <v>435</v>
      </c>
      <c r="Y122" s="36">
        <v>432</v>
      </c>
      <c r="Z122" s="36">
        <v>81</v>
      </c>
      <c r="AA122" s="36">
        <v>0</v>
      </c>
      <c r="AB122" s="36">
        <v>30</v>
      </c>
      <c r="AC122" s="36">
        <v>30</v>
      </c>
      <c r="AD122" s="36">
        <v>11756</v>
      </c>
      <c r="AE122" s="36">
        <v>10</v>
      </c>
      <c r="AF122" s="36">
        <v>210</v>
      </c>
      <c r="AG122" s="36">
        <v>199</v>
      </c>
      <c r="AH122" s="36">
        <v>0.85780000000000001</v>
      </c>
      <c r="AI122" s="36">
        <v>4.5699999999999998E-2</v>
      </c>
      <c r="AJ122" s="40">
        <f t="shared" ca="1" si="1"/>
        <v>5</v>
      </c>
      <c r="AK122" s="36">
        <v>0</v>
      </c>
      <c r="AL122" s="36">
        <v>0</v>
      </c>
      <c r="AM122" s="36">
        <v>0</v>
      </c>
      <c r="AN122" s="36">
        <v>0</v>
      </c>
      <c r="AO122" s="36">
        <v>1</v>
      </c>
      <c r="AP122" s="36">
        <v>1</v>
      </c>
      <c r="AQ122" s="36">
        <v>0</v>
      </c>
      <c r="AR122" s="36">
        <v>0</v>
      </c>
      <c r="AS122" s="36">
        <v>0</v>
      </c>
      <c r="AT122" s="36">
        <v>0</v>
      </c>
      <c r="AU122" s="36">
        <v>12</v>
      </c>
      <c r="AV122" s="36">
        <v>8</v>
      </c>
      <c r="AW122" s="36">
        <v>1</v>
      </c>
      <c r="AX122" s="36">
        <v>0</v>
      </c>
      <c r="AY122" s="36">
        <v>0</v>
      </c>
      <c r="AZ122" s="36">
        <v>1</v>
      </c>
      <c r="BA122" s="36">
        <v>1</v>
      </c>
      <c r="BB122" s="36">
        <v>0</v>
      </c>
    </row>
    <row r="123" spans="1:54" hidden="1">
      <c r="A123" s="50">
        <v>41911</v>
      </c>
      <c r="B123" s="36" t="s">
        <v>185</v>
      </c>
      <c r="C123" s="36" t="s">
        <v>1270</v>
      </c>
      <c r="D123" s="36">
        <v>15651</v>
      </c>
      <c r="E123" s="36" t="s">
        <v>1271</v>
      </c>
      <c r="F123" s="51">
        <v>1</v>
      </c>
      <c r="G123" s="36">
        <v>1.0704</v>
      </c>
      <c r="H123" s="36">
        <v>0</v>
      </c>
      <c r="I123" s="36">
        <v>5376.0465999999997</v>
      </c>
      <c r="J123" s="36">
        <v>12173</v>
      </c>
      <c r="K123" s="36">
        <v>0</v>
      </c>
      <c r="L123" s="36">
        <v>107</v>
      </c>
      <c r="M123" s="36">
        <v>0</v>
      </c>
      <c r="N123" s="36">
        <v>541</v>
      </c>
      <c r="O123" s="36">
        <v>532</v>
      </c>
      <c r="P123" s="36">
        <v>5864</v>
      </c>
      <c r="Q123" s="36">
        <v>5831</v>
      </c>
      <c r="R123" s="36">
        <v>106</v>
      </c>
      <c r="S123" s="36">
        <v>12015</v>
      </c>
      <c r="T123" s="36">
        <v>97.417400000000001</v>
      </c>
      <c r="U123" s="36">
        <v>98.146600000000007</v>
      </c>
      <c r="V123" s="36">
        <v>11908</v>
      </c>
      <c r="W123" s="36">
        <v>11896</v>
      </c>
      <c r="X123" s="36">
        <v>4327</v>
      </c>
      <c r="Y123" s="36">
        <v>4322</v>
      </c>
      <c r="Z123" s="36">
        <v>107</v>
      </c>
      <c r="AA123" s="36">
        <v>3</v>
      </c>
      <c r="AB123" s="36">
        <v>0</v>
      </c>
      <c r="AC123" s="36">
        <v>0</v>
      </c>
      <c r="AD123" s="36">
        <v>12151</v>
      </c>
      <c r="AE123" s="36">
        <v>35</v>
      </c>
      <c r="AF123" s="36">
        <v>2</v>
      </c>
      <c r="AG123" s="36">
        <v>2</v>
      </c>
      <c r="AH123" s="36">
        <v>0.26319999999999999</v>
      </c>
      <c r="AI123" s="36">
        <v>4.2500000000000003E-2</v>
      </c>
      <c r="AJ123" s="40">
        <f t="shared" ca="1" si="1"/>
        <v>5</v>
      </c>
      <c r="AK123" s="36">
        <v>0</v>
      </c>
      <c r="AL123" s="36">
        <v>0</v>
      </c>
      <c r="AM123" s="36">
        <v>0</v>
      </c>
      <c r="AN123" s="36">
        <v>0</v>
      </c>
      <c r="AO123" s="36">
        <v>1</v>
      </c>
      <c r="AP123" s="36">
        <v>0</v>
      </c>
      <c r="AQ123" s="36">
        <v>0</v>
      </c>
      <c r="AR123" s="36">
        <v>0</v>
      </c>
      <c r="AS123" s="36">
        <v>0</v>
      </c>
      <c r="AT123" s="36">
        <v>2.8037383177570092</v>
      </c>
      <c r="AU123" s="36">
        <v>10</v>
      </c>
      <c r="AV123" s="36">
        <v>191</v>
      </c>
      <c r="AW123" s="36">
        <v>1</v>
      </c>
      <c r="AX123" s="36">
        <v>0</v>
      </c>
      <c r="AY123" s="36">
        <v>0</v>
      </c>
      <c r="AZ123" s="36">
        <v>0</v>
      </c>
      <c r="BA123" s="36">
        <v>1</v>
      </c>
      <c r="BB123" s="36">
        <v>0</v>
      </c>
    </row>
    <row r="124" spans="1:54" hidden="1">
      <c r="A124" s="50">
        <v>41911</v>
      </c>
      <c r="B124" s="36" t="s">
        <v>185</v>
      </c>
      <c r="C124" s="36" t="s">
        <v>1272</v>
      </c>
      <c r="D124" s="36">
        <v>15653</v>
      </c>
      <c r="E124" s="36" t="s">
        <v>1271</v>
      </c>
      <c r="F124" s="51">
        <v>1</v>
      </c>
      <c r="G124" s="36">
        <v>0.40079999999999999</v>
      </c>
      <c r="H124" s="36">
        <v>0</v>
      </c>
      <c r="I124" s="36">
        <v>2254.2190000000001</v>
      </c>
      <c r="J124" s="36">
        <v>10870</v>
      </c>
      <c r="K124" s="36">
        <v>0</v>
      </c>
      <c r="L124" s="36">
        <v>93</v>
      </c>
      <c r="M124" s="36">
        <v>0</v>
      </c>
      <c r="N124" s="36">
        <v>448</v>
      </c>
      <c r="O124" s="36">
        <v>442</v>
      </c>
      <c r="P124" s="36">
        <v>6965</v>
      </c>
      <c r="Q124" s="36">
        <v>6932</v>
      </c>
      <c r="R124" s="36">
        <v>92</v>
      </c>
      <c r="S124" s="36">
        <v>10704</v>
      </c>
      <c r="T124" s="36">
        <v>97.599800000000002</v>
      </c>
      <c r="U124" s="36">
        <v>98.006299999999996</v>
      </c>
      <c r="V124" s="36">
        <v>13742</v>
      </c>
      <c r="W124" s="36">
        <v>13726</v>
      </c>
      <c r="X124" s="36">
        <v>1744</v>
      </c>
      <c r="Y124" s="36">
        <v>1739</v>
      </c>
      <c r="Z124" s="36">
        <v>96</v>
      </c>
      <c r="AA124" s="36">
        <v>0</v>
      </c>
      <c r="AB124" s="36">
        <v>0</v>
      </c>
      <c r="AC124" s="36">
        <v>0</v>
      </c>
      <c r="AD124" s="36">
        <v>10735</v>
      </c>
      <c r="AE124" s="36">
        <v>28</v>
      </c>
      <c r="AF124" s="36">
        <v>0</v>
      </c>
      <c r="AG124" s="36">
        <v>0</v>
      </c>
      <c r="AH124" s="36">
        <v>0.2989</v>
      </c>
      <c r="AI124" s="36">
        <v>4.1399999999999999E-2</v>
      </c>
      <c r="AJ124" s="40">
        <f t="shared" ca="1" si="1"/>
        <v>5</v>
      </c>
      <c r="AK124" s="36">
        <v>0</v>
      </c>
      <c r="AL124" s="36">
        <v>0</v>
      </c>
      <c r="AM124" s="36">
        <v>0</v>
      </c>
      <c r="AN124" s="36">
        <v>0</v>
      </c>
      <c r="AO124" s="36">
        <v>1</v>
      </c>
      <c r="AP124" s="36">
        <v>0</v>
      </c>
      <c r="AQ124" s="36">
        <v>0</v>
      </c>
      <c r="AR124" s="36">
        <v>0</v>
      </c>
      <c r="AS124" s="36">
        <v>0</v>
      </c>
      <c r="AT124" s="36">
        <v>0</v>
      </c>
      <c r="AU124" s="36">
        <v>7</v>
      </c>
      <c r="AV124" s="36">
        <v>199</v>
      </c>
      <c r="AW124" s="36">
        <v>1</v>
      </c>
      <c r="AX124" s="36">
        <v>0</v>
      </c>
      <c r="AY124" s="36">
        <v>0</v>
      </c>
      <c r="AZ124" s="36">
        <v>0</v>
      </c>
      <c r="BA124" s="36">
        <v>1</v>
      </c>
      <c r="BB124" s="36">
        <v>0</v>
      </c>
    </row>
    <row r="125" spans="1:54" hidden="1">
      <c r="A125" s="50">
        <v>41911</v>
      </c>
      <c r="B125" s="36" t="s">
        <v>185</v>
      </c>
      <c r="C125" s="36" t="s">
        <v>17</v>
      </c>
      <c r="D125" s="36">
        <v>11801</v>
      </c>
      <c r="E125" s="36" t="s">
        <v>187</v>
      </c>
      <c r="F125" s="51">
        <v>1</v>
      </c>
      <c r="G125" s="36">
        <v>0.24479999999999999</v>
      </c>
      <c r="H125" s="36">
        <v>0</v>
      </c>
      <c r="I125" s="36">
        <v>2512.1419000000001</v>
      </c>
      <c r="J125" s="36">
        <v>3547</v>
      </c>
      <c r="K125" s="36">
        <v>0</v>
      </c>
      <c r="L125" s="36">
        <v>31</v>
      </c>
      <c r="M125" s="36">
        <v>0</v>
      </c>
      <c r="N125" s="36">
        <v>103</v>
      </c>
      <c r="O125" s="36">
        <v>90</v>
      </c>
      <c r="P125" s="36">
        <v>3623</v>
      </c>
      <c r="Q125" s="36">
        <v>2964</v>
      </c>
      <c r="R125" s="36">
        <v>31</v>
      </c>
      <c r="S125" s="36">
        <v>3543</v>
      </c>
      <c r="T125" s="36">
        <v>87.378600000000006</v>
      </c>
      <c r="U125" s="36">
        <v>81.718400000000003</v>
      </c>
      <c r="V125" s="36">
        <v>3405</v>
      </c>
      <c r="W125" s="36">
        <v>3399</v>
      </c>
      <c r="X125" s="36">
        <v>884</v>
      </c>
      <c r="Y125" s="36">
        <v>882</v>
      </c>
      <c r="Z125" s="36">
        <v>33</v>
      </c>
      <c r="AA125" s="36">
        <v>0</v>
      </c>
      <c r="AB125" s="36">
        <v>4</v>
      </c>
      <c r="AC125" s="36">
        <v>4</v>
      </c>
      <c r="AD125" s="36">
        <v>3708</v>
      </c>
      <c r="AE125" s="36">
        <v>11</v>
      </c>
      <c r="AF125" s="36">
        <v>58</v>
      </c>
      <c r="AG125" s="36">
        <v>56</v>
      </c>
      <c r="AH125" s="36">
        <v>0.58230000000000004</v>
      </c>
      <c r="AI125" s="36">
        <v>4.6899999999999997E-2</v>
      </c>
      <c r="AJ125" s="40">
        <f t="shared" ca="1" si="1"/>
        <v>5</v>
      </c>
      <c r="AK125" s="36">
        <v>1</v>
      </c>
      <c r="AL125" s="36">
        <v>1</v>
      </c>
      <c r="AM125" s="36">
        <v>0</v>
      </c>
      <c r="AN125" s="36">
        <v>0</v>
      </c>
      <c r="AO125" s="36">
        <v>4</v>
      </c>
      <c r="AP125" s="36">
        <v>0</v>
      </c>
      <c r="AQ125" s="36">
        <v>7</v>
      </c>
      <c r="AR125" s="36">
        <v>7</v>
      </c>
      <c r="AS125" s="36">
        <v>0</v>
      </c>
      <c r="AT125" s="36">
        <v>0</v>
      </c>
      <c r="AU125" s="36">
        <v>13</v>
      </c>
      <c r="AV125" s="36">
        <v>663</v>
      </c>
      <c r="AW125" s="36">
        <v>1</v>
      </c>
      <c r="AX125" s="36">
        <v>1</v>
      </c>
      <c r="AY125" s="36">
        <v>0</v>
      </c>
      <c r="AZ125" s="36">
        <v>0</v>
      </c>
      <c r="BA125" s="36">
        <v>7</v>
      </c>
      <c r="BB125" s="36">
        <v>7</v>
      </c>
    </row>
    <row r="126" spans="1:54" hidden="1">
      <c r="A126" s="50">
        <v>41911</v>
      </c>
      <c r="B126" s="36" t="s">
        <v>185</v>
      </c>
      <c r="C126" s="36" t="s">
        <v>1273</v>
      </c>
      <c r="D126" s="36">
        <v>15671</v>
      </c>
      <c r="E126" s="36" t="s">
        <v>1274</v>
      </c>
      <c r="F126" s="51">
        <v>1</v>
      </c>
      <c r="G126" s="36">
        <v>0.56640009999999996</v>
      </c>
      <c r="H126" s="36">
        <v>4.7999999999999996E-3</v>
      </c>
      <c r="I126" s="36">
        <v>3287.4279000000001</v>
      </c>
      <c r="J126" s="36">
        <v>5834</v>
      </c>
      <c r="K126" s="36">
        <v>0</v>
      </c>
      <c r="L126" s="36">
        <v>84</v>
      </c>
      <c r="M126" s="36">
        <v>0</v>
      </c>
      <c r="N126" s="36">
        <v>153</v>
      </c>
      <c r="O126" s="36">
        <v>151</v>
      </c>
      <c r="P126" s="36">
        <v>3453</v>
      </c>
      <c r="Q126" s="36">
        <v>3445</v>
      </c>
      <c r="R126" s="36">
        <v>79</v>
      </c>
      <c r="S126" s="36">
        <v>5730</v>
      </c>
      <c r="T126" s="36">
        <v>92.818200000000004</v>
      </c>
      <c r="U126" s="36">
        <v>97.989800000000002</v>
      </c>
      <c r="V126" s="36">
        <v>13770</v>
      </c>
      <c r="W126" s="36">
        <v>13746</v>
      </c>
      <c r="X126" s="36">
        <v>4049</v>
      </c>
      <c r="Y126" s="36">
        <v>4035</v>
      </c>
      <c r="Z126" s="36">
        <v>73</v>
      </c>
      <c r="AA126" s="36">
        <v>1</v>
      </c>
      <c r="AB126" s="36">
        <v>23</v>
      </c>
      <c r="AC126" s="36">
        <v>23</v>
      </c>
      <c r="AD126" s="36">
        <v>5802</v>
      </c>
      <c r="AE126" s="36">
        <v>19</v>
      </c>
      <c r="AF126" s="36">
        <v>76</v>
      </c>
      <c r="AG126" s="36">
        <v>74</v>
      </c>
      <c r="AH126" s="36">
        <v>0.35770000000000002</v>
      </c>
      <c r="AI126" s="36">
        <v>3.8600000000000002E-2</v>
      </c>
      <c r="AJ126" s="40">
        <f t="shared" ca="1" si="1"/>
        <v>5</v>
      </c>
      <c r="AK126" s="36">
        <v>1</v>
      </c>
      <c r="AL126" s="36">
        <v>0</v>
      </c>
      <c r="AM126" s="36">
        <v>0</v>
      </c>
      <c r="AN126" s="36">
        <v>0</v>
      </c>
      <c r="AO126" s="36">
        <v>3</v>
      </c>
      <c r="AP126" s="36">
        <v>0</v>
      </c>
      <c r="AQ126" s="36">
        <v>1</v>
      </c>
      <c r="AR126" s="36">
        <v>0</v>
      </c>
      <c r="AS126" s="36">
        <v>0</v>
      </c>
      <c r="AT126" s="36">
        <v>1.3698630136986301</v>
      </c>
      <c r="AU126" s="36">
        <v>7</v>
      </c>
      <c r="AV126" s="36">
        <v>112</v>
      </c>
      <c r="AW126" s="36">
        <v>1</v>
      </c>
      <c r="AX126" s="36">
        <v>1</v>
      </c>
      <c r="AY126" s="36">
        <v>0</v>
      </c>
      <c r="AZ126" s="36">
        <v>0</v>
      </c>
      <c r="BA126" s="36">
        <v>1</v>
      </c>
      <c r="BB126" s="36">
        <v>1</v>
      </c>
    </row>
    <row r="127" spans="1:54" hidden="1">
      <c r="A127" s="50">
        <v>41911</v>
      </c>
      <c r="B127" s="36" t="s">
        <v>185</v>
      </c>
      <c r="C127" s="36" t="s">
        <v>901</v>
      </c>
      <c r="D127" s="36">
        <v>6612</v>
      </c>
      <c r="E127" s="36" t="s">
        <v>902</v>
      </c>
      <c r="F127" s="51">
        <v>1</v>
      </c>
      <c r="G127" s="36">
        <v>1.1448</v>
      </c>
      <c r="H127" s="36">
        <v>0</v>
      </c>
      <c r="I127" s="36">
        <v>8205.2759999999998</v>
      </c>
      <c r="J127" s="36">
        <v>7667</v>
      </c>
      <c r="K127" s="36">
        <v>0</v>
      </c>
      <c r="L127" s="36">
        <v>130</v>
      </c>
      <c r="M127" s="36">
        <v>0</v>
      </c>
      <c r="N127" s="36">
        <v>475</v>
      </c>
      <c r="O127" s="36">
        <v>463</v>
      </c>
      <c r="P127" s="36">
        <v>6760</v>
      </c>
      <c r="Q127" s="36">
        <v>6756</v>
      </c>
      <c r="R127" s="36">
        <v>130</v>
      </c>
      <c r="S127" s="36">
        <v>7655</v>
      </c>
      <c r="T127" s="36">
        <v>97.473699999999994</v>
      </c>
      <c r="U127" s="36">
        <v>99.784400000000005</v>
      </c>
      <c r="V127" s="36">
        <v>14328</v>
      </c>
      <c r="W127" s="36">
        <v>14289</v>
      </c>
      <c r="X127" s="36">
        <v>3539</v>
      </c>
      <c r="Y127" s="36">
        <v>3531</v>
      </c>
      <c r="Z127" s="36">
        <v>138</v>
      </c>
      <c r="AA127" s="36">
        <v>0</v>
      </c>
      <c r="AB127" s="36">
        <v>19</v>
      </c>
      <c r="AC127" s="36">
        <v>19</v>
      </c>
      <c r="AD127" s="36">
        <v>7735</v>
      </c>
      <c r="AE127" s="36">
        <v>18</v>
      </c>
      <c r="AF127" s="36">
        <v>82</v>
      </c>
      <c r="AG127" s="36">
        <v>77</v>
      </c>
      <c r="AH127" s="36">
        <v>0.49330000000000002</v>
      </c>
      <c r="AI127" s="36">
        <v>2.5899999999999999E-2</v>
      </c>
      <c r="AJ127" s="40">
        <f t="shared" ca="1" si="1"/>
        <v>5</v>
      </c>
      <c r="AK127" s="36">
        <v>0</v>
      </c>
      <c r="AL127" s="36">
        <v>0</v>
      </c>
      <c r="AM127" s="36">
        <v>0</v>
      </c>
      <c r="AN127" s="36">
        <v>0</v>
      </c>
      <c r="AO127" s="36">
        <v>1</v>
      </c>
      <c r="AP127" s="36">
        <v>0</v>
      </c>
      <c r="AQ127" s="36">
        <v>0</v>
      </c>
      <c r="AR127" s="36">
        <v>0</v>
      </c>
      <c r="AS127" s="36">
        <v>0</v>
      </c>
      <c r="AT127" s="36">
        <v>0</v>
      </c>
      <c r="AU127" s="36">
        <v>12</v>
      </c>
      <c r="AV127" s="36">
        <v>16</v>
      </c>
      <c r="AW127" s="36">
        <v>1</v>
      </c>
      <c r="AX127" s="36">
        <v>0</v>
      </c>
      <c r="AY127" s="36">
        <v>0</v>
      </c>
      <c r="AZ127" s="36">
        <v>0</v>
      </c>
      <c r="BA127" s="36">
        <v>2</v>
      </c>
      <c r="BB127" s="36">
        <v>0</v>
      </c>
    </row>
    <row r="128" spans="1:54" hidden="1">
      <c r="A128" s="50">
        <v>41911</v>
      </c>
      <c r="B128" s="36" t="s">
        <v>184</v>
      </c>
      <c r="C128" s="36" t="s">
        <v>622</v>
      </c>
      <c r="D128" s="36">
        <v>60737</v>
      </c>
      <c r="E128" s="36" t="s">
        <v>238</v>
      </c>
      <c r="F128" s="51">
        <v>1</v>
      </c>
      <c r="G128" s="36">
        <v>5.5368000000000004</v>
      </c>
      <c r="H128" s="36">
        <v>0</v>
      </c>
      <c r="I128" s="36">
        <v>17607.706200000001</v>
      </c>
      <c r="J128" s="36">
        <v>77998</v>
      </c>
      <c r="K128" s="36">
        <v>0</v>
      </c>
      <c r="L128" s="36">
        <v>495</v>
      </c>
      <c r="M128" s="36">
        <v>0</v>
      </c>
      <c r="N128" s="36">
        <v>690</v>
      </c>
      <c r="O128" s="36">
        <v>688</v>
      </c>
      <c r="P128" s="36">
        <v>12940</v>
      </c>
      <c r="Q128" s="36">
        <v>12935</v>
      </c>
      <c r="R128" s="36">
        <v>483</v>
      </c>
      <c r="S128" s="36">
        <v>77843</v>
      </c>
      <c r="T128" s="36">
        <v>97.292900000000003</v>
      </c>
      <c r="U128" s="36">
        <v>99.762699999999995</v>
      </c>
      <c r="V128" s="36">
        <v>4898</v>
      </c>
      <c r="W128" s="36">
        <v>4889</v>
      </c>
      <c r="X128" s="36">
        <v>3682</v>
      </c>
      <c r="Y128" s="36">
        <v>3672</v>
      </c>
      <c r="Z128" s="36">
        <v>529</v>
      </c>
      <c r="AA128" s="36">
        <v>6</v>
      </c>
      <c r="AB128" s="36">
        <v>21</v>
      </c>
      <c r="AC128" s="36">
        <v>21</v>
      </c>
      <c r="AD128" s="36">
        <v>60507</v>
      </c>
      <c r="AE128" s="36">
        <v>71</v>
      </c>
      <c r="AF128" s="36">
        <v>253</v>
      </c>
      <c r="AG128" s="36">
        <v>243</v>
      </c>
      <c r="AH128" s="36">
        <v>0.69120000000000004</v>
      </c>
      <c r="AI128" s="36">
        <v>3.5099999999999999E-2</v>
      </c>
      <c r="AJ128" s="40">
        <f t="shared" ca="1" si="1"/>
        <v>5</v>
      </c>
      <c r="AK128" s="36">
        <v>0</v>
      </c>
      <c r="AL128" s="36">
        <v>0</v>
      </c>
      <c r="AM128" s="36">
        <v>0</v>
      </c>
      <c r="AN128" s="36">
        <v>0</v>
      </c>
      <c r="AO128" s="36">
        <v>1</v>
      </c>
      <c r="AP128" s="36">
        <v>0</v>
      </c>
      <c r="AQ128" s="36">
        <v>0</v>
      </c>
      <c r="AR128" s="36">
        <v>0</v>
      </c>
      <c r="AS128" s="36">
        <v>0</v>
      </c>
      <c r="AT128" s="36">
        <v>1.1342155009451798</v>
      </c>
      <c r="AU128" s="36">
        <v>14</v>
      </c>
      <c r="AV128" s="36">
        <v>160</v>
      </c>
      <c r="AW128" s="36">
        <v>1</v>
      </c>
      <c r="AX128" s="36">
        <v>0</v>
      </c>
      <c r="AY128" s="36">
        <v>0</v>
      </c>
      <c r="AZ128" s="36">
        <v>1</v>
      </c>
      <c r="BA128" s="36">
        <v>5</v>
      </c>
      <c r="BB128" s="36">
        <v>0</v>
      </c>
    </row>
    <row r="129" spans="1:54" hidden="1">
      <c r="A129" s="50">
        <v>41911</v>
      </c>
      <c r="B129" s="36" t="s">
        <v>184</v>
      </c>
      <c r="C129" s="36" t="s">
        <v>422</v>
      </c>
      <c r="D129" s="36">
        <v>61791</v>
      </c>
      <c r="E129" s="36" t="s">
        <v>394</v>
      </c>
      <c r="F129" s="51">
        <v>1</v>
      </c>
      <c r="G129" s="36">
        <v>1.2864</v>
      </c>
      <c r="H129" s="36">
        <v>4.7999999999999996E-3</v>
      </c>
      <c r="I129" s="36">
        <v>53.105800000000002</v>
      </c>
      <c r="J129" s="36">
        <v>1640</v>
      </c>
      <c r="K129" s="36">
        <v>0</v>
      </c>
      <c r="L129" s="36">
        <v>174</v>
      </c>
      <c r="M129" s="36">
        <v>0</v>
      </c>
      <c r="N129" s="36">
        <v>227</v>
      </c>
      <c r="O129" s="36">
        <v>223</v>
      </c>
      <c r="P129" s="36">
        <v>1493</v>
      </c>
      <c r="Q129" s="36">
        <v>1491</v>
      </c>
      <c r="R129" s="36">
        <v>171</v>
      </c>
      <c r="S129" s="36">
        <v>1629</v>
      </c>
      <c r="T129" s="36">
        <v>96.5441</v>
      </c>
      <c r="U129" s="36">
        <v>99.196200000000005</v>
      </c>
      <c r="V129" s="36">
        <v>1276</v>
      </c>
      <c r="W129" s="36">
        <v>1271</v>
      </c>
      <c r="X129" s="36">
        <v>163</v>
      </c>
      <c r="Y129" s="36">
        <v>163</v>
      </c>
      <c r="Z129" s="36">
        <v>173</v>
      </c>
      <c r="AA129" s="36">
        <v>5</v>
      </c>
      <c r="AB129" s="36">
        <v>1</v>
      </c>
      <c r="AC129" s="36">
        <v>1</v>
      </c>
      <c r="AD129" s="36">
        <v>1647</v>
      </c>
      <c r="AE129" s="36">
        <v>4</v>
      </c>
      <c r="AF129" s="36">
        <v>8</v>
      </c>
      <c r="AG129" s="36">
        <v>7</v>
      </c>
      <c r="AH129" s="36">
        <v>0.7621</v>
      </c>
      <c r="AI129" s="36">
        <v>2.86E-2</v>
      </c>
      <c r="AJ129" s="40">
        <f t="shared" ca="1" si="1"/>
        <v>5</v>
      </c>
      <c r="AK129" s="36">
        <v>0</v>
      </c>
      <c r="AL129" s="36">
        <v>0</v>
      </c>
      <c r="AM129" s="36">
        <v>0</v>
      </c>
      <c r="AN129" s="36">
        <v>0</v>
      </c>
      <c r="AO129" s="36">
        <v>1</v>
      </c>
      <c r="AP129" s="36">
        <v>0</v>
      </c>
      <c r="AQ129" s="36">
        <v>1</v>
      </c>
      <c r="AR129" s="36">
        <v>0</v>
      </c>
      <c r="AS129" s="36">
        <v>0</v>
      </c>
      <c r="AT129" s="36">
        <v>2.8901734104046244</v>
      </c>
      <c r="AU129" s="36">
        <v>7</v>
      </c>
      <c r="AV129" s="36">
        <v>13</v>
      </c>
      <c r="AW129" s="36">
        <v>1</v>
      </c>
      <c r="AX129" s="36">
        <v>0</v>
      </c>
      <c r="AY129" s="36">
        <v>0</v>
      </c>
      <c r="AZ129" s="36">
        <v>2</v>
      </c>
      <c r="BA129" s="36">
        <v>4</v>
      </c>
      <c r="BB129" s="36">
        <v>0</v>
      </c>
    </row>
    <row r="130" spans="1:54" hidden="1">
      <c r="A130" s="50">
        <v>41911</v>
      </c>
      <c r="B130" s="36" t="s">
        <v>184</v>
      </c>
      <c r="C130" s="36" t="s">
        <v>635</v>
      </c>
      <c r="D130" s="36">
        <v>61792</v>
      </c>
      <c r="E130" s="36" t="s">
        <v>394</v>
      </c>
      <c r="F130" s="51">
        <v>1</v>
      </c>
      <c r="G130" s="36">
        <v>4.3823999999999996</v>
      </c>
      <c r="H130" s="36">
        <v>1.6799999999999999E-2</v>
      </c>
      <c r="I130" s="36">
        <v>1380.2354</v>
      </c>
      <c r="J130" s="36">
        <v>4220</v>
      </c>
      <c r="K130" s="36">
        <v>0</v>
      </c>
      <c r="L130" s="36">
        <v>423</v>
      </c>
      <c r="M130" s="36">
        <v>0</v>
      </c>
      <c r="N130" s="36">
        <v>849</v>
      </c>
      <c r="O130" s="36">
        <v>842</v>
      </c>
      <c r="P130" s="36">
        <v>2613</v>
      </c>
      <c r="Q130" s="36">
        <v>2602</v>
      </c>
      <c r="R130" s="36">
        <v>414</v>
      </c>
      <c r="S130" s="36">
        <v>4157</v>
      </c>
      <c r="T130" s="36">
        <v>97.065399999999997</v>
      </c>
      <c r="U130" s="36">
        <v>98.092399999999998</v>
      </c>
      <c r="V130" s="36">
        <v>1822</v>
      </c>
      <c r="W130" s="36">
        <v>1812</v>
      </c>
      <c r="X130" s="36">
        <v>221</v>
      </c>
      <c r="Y130" s="36">
        <v>216</v>
      </c>
      <c r="Z130" s="36">
        <v>423</v>
      </c>
      <c r="AA130" s="36">
        <v>6</v>
      </c>
      <c r="AB130" s="36">
        <v>25</v>
      </c>
      <c r="AC130" s="36">
        <v>21</v>
      </c>
      <c r="AD130" s="36">
        <v>4151</v>
      </c>
      <c r="AE130" s="36">
        <v>7</v>
      </c>
      <c r="AF130" s="36">
        <v>20</v>
      </c>
      <c r="AG130" s="36">
        <v>19</v>
      </c>
      <c r="AH130" s="36">
        <v>0.30209999999999998</v>
      </c>
      <c r="AI130" s="36">
        <v>3.09E-2</v>
      </c>
      <c r="AJ130" s="40">
        <f t="shared" ref="AJ130:AJ193" ca="1" si="2">DAY(TODAY()-A130)</f>
        <v>5</v>
      </c>
      <c r="AK130" s="36">
        <v>0</v>
      </c>
      <c r="AL130" s="36">
        <v>0</v>
      </c>
      <c r="AM130" s="36">
        <v>0</v>
      </c>
      <c r="AN130" s="36">
        <v>0</v>
      </c>
      <c r="AO130" s="36">
        <v>1</v>
      </c>
      <c r="AP130" s="36">
        <v>0</v>
      </c>
      <c r="AQ130" s="36">
        <v>1</v>
      </c>
      <c r="AR130" s="36">
        <v>1</v>
      </c>
      <c r="AS130" s="36">
        <v>0</v>
      </c>
      <c r="AT130" s="36">
        <v>1.4184397163120568</v>
      </c>
      <c r="AU130" s="36">
        <v>16</v>
      </c>
      <c r="AV130" s="36">
        <v>74</v>
      </c>
      <c r="AW130" s="36">
        <v>1</v>
      </c>
      <c r="AX130" s="36">
        <v>0</v>
      </c>
      <c r="AY130" s="36">
        <v>0</v>
      </c>
      <c r="AZ130" s="36">
        <v>2</v>
      </c>
      <c r="BA130" s="36">
        <v>4</v>
      </c>
      <c r="BB130" s="36">
        <v>3</v>
      </c>
    </row>
    <row r="131" spans="1:54" hidden="1">
      <c r="A131" s="50">
        <v>41911</v>
      </c>
      <c r="B131" s="36" t="s">
        <v>184</v>
      </c>
      <c r="C131" s="36" t="s">
        <v>399</v>
      </c>
      <c r="D131" s="36">
        <v>61793</v>
      </c>
      <c r="E131" s="36" t="s">
        <v>394</v>
      </c>
      <c r="F131" s="51">
        <v>1</v>
      </c>
      <c r="G131" s="36">
        <v>2.8632</v>
      </c>
      <c r="H131" s="36">
        <v>0</v>
      </c>
      <c r="I131" s="36">
        <v>677.74980000000005</v>
      </c>
      <c r="J131" s="36">
        <v>6637</v>
      </c>
      <c r="K131" s="36">
        <v>0</v>
      </c>
      <c r="L131" s="36">
        <v>360</v>
      </c>
      <c r="M131" s="36">
        <v>0</v>
      </c>
      <c r="N131" s="36">
        <v>528</v>
      </c>
      <c r="O131" s="36">
        <v>511</v>
      </c>
      <c r="P131" s="36">
        <v>4734</v>
      </c>
      <c r="Q131" s="36">
        <v>4704</v>
      </c>
      <c r="R131" s="36">
        <v>340</v>
      </c>
      <c r="S131" s="36">
        <v>6502</v>
      </c>
      <c r="T131" s="36">
        <v>91.403599999999997</v>
      </c>
      <c r="U131" s="36">
        <v>97.345100000000002</v>
      </c>
      <c r="V131" s="36">
        <v>2515</v>
      </c>
      <c r="W131" s="36">
        <v>2500</v>
      </c>
      <c r="X131" s="36">
        <v>335</v>
      </c>
      <c r="Y131" s="36">
        <v>331</v>
      </c>
      <c r="Z131" s="36">
        <v>352</v>
      </c>
      <c r="AA131" s="36">
        <v>13</v>
      </c>
      <c r="AB131" s="36">
        <v>12</v>
      </c>
      <c r="AC131" s="36">
        <v>12</v>
      </c>
      <c r="AD131" s="36">
        <v>6566</v>
      </c>
      <c r="AE131" s="36">
        <v>17</v>
      </c>
      <c r="AF131" s="36">
        <v>76</v>
      </c>
      <c r="AG131" s="36">
        <v>75</v>
      </c>
      <c r="AH131" s="36">
        <v>0.59709999999999996</v>
      </c>
      <c r="AI131" s="36">
        <v>3.95E-2</v>
      </c>
      <c r="AJ131" s="40">
        <f t="shared" ca="1" si="2"/>
        <v>5</v>
      </c>
      <c r="AK131" s="36">
        <v>1</v>
      </c>
      <c r="AL131" s="36">
        <v>0</v>
      </c>
      <c r="AM131" s="36">
        <v>0</v>
      </c>
      <c r="AN131" s="36">
        <v>0</v>
      </c>
      <c r="AO131" s="36">
        <v>4</v>
      </c>
      <c r="AP131" s="36">
        <v>1</v>
      </c>
      <c r="AQ131" s="36">
        <v>4</v>
      </c>
      <c r="AR131" s="36">
        <v>1</v>
      </c>
      <c r="AS131" s="36">
        <v>0</v>
      </c>
      <c r="AT131" s="36">
        <v>3.6931818181818183</v>
      </c>
      <c r="AU131" s="36">
        <v>37</v>
      </c>
      <c r="AV131" s="36">
        <v>165</v>
      </c>
      <c r="AW131" s="36">
        <v>1</v>
      </c>
      <c r="AX131" s="36">
        <v>1</v>
      </c>
      <c r="AY131" s="36">
        <v>1</v>
      </c>
      <c r="AZ131" s="36">
        <v>4</v>
      </c>
      <c r="BA131" s="36">
        <v>4</v>
      </c>
      <c r="BB131" s="36">
        <v>4</v>
      </c>
    </row>
    <row r="132" spans="1:54" hidden="1">
      <c r="A132" s="50">
        <v>41911</v>
      </c>
      <c r="B132" s="36" t="s">
        <v>183</v>
      </c>
      <c r="C132" s="36" t="s">
        <v>1275</v>
      </c>
      <c r="D132" s="36">
        <v>29151</v>
      </c>
      <c r="E132" s="36" t="s">
        <v>1276</v>
      </c>
      <c r="F132" s="51">
        <v>1</v>
      </c>
      <c r="G132" s="36">
        <v>2.9087999999999998</v>
      </c>
      <c r="H132" s="36">
        <v>0</v>
      </c>
      <c r="I132" s="36">
        <v>1906.9267</v>
      </c>
      <c r="J132" s="36">
        <v>3645</v>
      </c>
      <c r="K132" s="36">
        <v>0</v>
      </c>
      <c r="L132" s="36">
        <v>273</v>
      </c>
      <c r="M132" s="36">
        <v>0</v>
      </c>
      <c r="N132" s="36">
        <v>421</v>
      </c>
      <c r="O132" s="36">
        <v>412</v>
      </c>
      <c r="P132" s="36">
        <v>3258</v>
      </c>
      <c r="Q132" s="36">
        <v>3246</v>
      </c>
      <c r="R132" s="36">
        <v>270</v>
      </c>
      <c r="S132" s="36">
        <v>3615</v>
      </c>
      <c r="T132" s="36">
        <v>96.786799999999999</v>
      </c>
      <c r="U132" s="36">
        <v>98.811700000000002</v>
      </c>
      <c r="V132" s="36">
        <v>2218</v>
      </c>
      <c r="W132" s="36">
        <v>2218</v>
      </c>
      <c r="X132" s="36">
        <v>846</v>
      </c>
      <c r="Y132" s="36">
        <v>844</v>
      </c>
      <c r="Z132" s="36">
        <v>272</v>
      </c>
      <c r="AA132" s="36">
        <v>1</v>
      </c>
      <c r="AB132" s="36">
        <v>11</v>
      </c>
      <c r="AC132" s="36">
        <v>11</v>
      </c>
      <c r="AD132" s="36">
        <v>3625</v>
      </c>
      <c r="AE132" s="36">
        <v>4</v>
      </c>
      <c r="AF132" s="36">
        <v>95</v>
      </c>
      <c r="AG132" s="36">
        <v>88</v>
      </c>
      <c r="AH132" s="36">
        <v>0.34560000000000002</v>
      </c>
      <c r="AI132" s="36">
        <v>0</v>
      </c>
      <c r="AJ132" s="40">
        <f t="shared" ca="1" si="2"/>
        <v>5</v>
      </c>
      <c r="AK132" s="36">
        <v>0</v>
      </c>
      <c r="AL132" s="36">
        <v>0</v>
      </c>
      <c r="AM132" s="36">
        <v>0</v>
      </c>
      <c r="AN132" s="36">
        <v>0</v>
      </c>
      <c r="AO132" s="36">
        <v>1</v>
      </c>
      <c r="AP132" s="36">
        <v>0</v>
      </c>
      <c r="AQ132" s="36">
        <v>0</v>
      </c>
      <c r="AR132" s="36">
        <v>0</v>
      </c>
      <c r="AS132" s="36">
        <v>0</v>
      </c>
      <c r="AT132" s="36">
        <v>0.36764705882352938</v>
      </c>
      <c r="AU132" s="36">
        <v>12</v>
      </c>
      <c r="AV132" s="36">
        <v>42</v>
      </c>
      <c r="AW132" s="36">
        <v>1</v>
      </c>
      <c r="AX132" s="36">
        <v>0</v>
      </c>
      <c r="AY132" s="36">
        <v>0</v>
      </c>
      <c r="AZ132" s="36">
        <v>0</v>
      </c>
      <c r="BA132" s="36">
        <v>1</v>
      </c>
      <c r="BB132" s="36">
        <v>0</v>
      </c>
    </row>
    <row r="133" spans="1:54" hidden="1">
      <c r="A133" s="50">
        <v>41911</v>
      </c>
      <c r="B133" s="36" t="s">
        <v>185</v>
      </c>
      <c r="C133" s="36" t="s">
        <v>1277</v>
      </c>
      <c r="D133" s="36">
        <v>12263</v>
      </c>
      <c r="E133" s="36" t="s">
        <v>1278</v>
      </c>
      <c r="F133" s="51">
        <v>1</v>
      </c>
      <c r="G133" s="36">
        <v>3.8496000000000001</v>
      </c>
      <c r="H133" s="36">
        <v>0</v>
      </c>
      <c r="I133" s="36">
        <v>4672.6646000000001</v>
      </c>
      <c r="J133" s="36">
        <v>7510</v>
      </c>
      <c r="K133" s="36">
        <v>0</v>
      </c>
      <c r="L133" s="36">
        <v>588</v>
      </c>
      <c r="M133" s="36">
        <v>0</v>
      </c>
      <c r="N133" s="36">
        <v>971</v>
      </c>
      <c r="O133" s="36">
        <v>969</v>
      </c>
      <c r="P133" s="36">
        <v>6769</v>
      </c>
      <c r="Q133" s="36">
        <v>6764</v>
      </c>
      <c r="R133" s="36">
        <v>577</v>
      </c>
      <c r="S133" s="36">
        <v>7508</v>
      </c>
      <c r="T133" s="36">
        <v>97.927099999999996</v>
      </c>
      <c r="U133" s="36">
        <v>99.899500000000003</v>
      </c>
      <c r="V133" s="36">
        <v>13650</v>
      </c>
      <c r="W133" s="36">
        <v>13642</v>
      </c>
      <c r="X133" s="36">
        <v>1634</v>
      </c>
      <c r="Y133" s="36">
        <v>1628</v>
      </c>
      <c r="Z133" s="36">
        <v>617</v>
      </c>
      <c r="AA133" s="36">
        <v>4</v>
      </c>
      <c r="AB133" s="36">
        <v>34</v>
      </c>
      <c r="AC133" s="36">
        <v>34</v>
      </c>
      <c r="AD133" s="36">
        <v>7561</v>
      </c>
      <c r="AE133" s="36">
        <v>17</v>
      </c>
      <c r="AF133" s="36">
        <v>50</v>
      </c>
      <c r="AG133" s="36">
        <v>50</v>
      </c>
      <c r="AH133" s="36">
        <v>0.82230000000000003</v>
      </c>
      <c r="AI133" s="36">
        <v>4.1000000000000002E-2</v>
      </c>
      <c r="AJ133" s="40">
        <f t="shared" ca="1" si="2"/>
        <v>5</v>
      </c>
      <c r="AK133" s="36">
        <v>0</v>
      </c>
      <c r="AL133" s="36">
        <v>0</v>
      </c>
      <c r="AM133" s="36">
        <v>0</v>
      </c>
      <c r="AN133" s="36">
        <v>0</v>
      </c>
      <c r="AO133" s="36">
        <v>1</v>
      </c>
      <c r="AP133" s="36">
        <v>0</v>
      </c>
      <c r="AQ133" s="36">
        <v>0</v>
      </c>
      <c r="AR133" s="36">
        <v>0</v>
      </c>
      <c r="AS133" s="36">
        <v>0</v>
      </c>
      <c r="AT133" s="36">
        <v>0.64829821717990277</v>
      </c>
      <c r="AU133" s="36">
        <v>13</v>
      </c>
      <c r="AV133" s="36">
        <v>7</v>
      </c>
      <c r="AW133" s="36">
        <v>1</v>
      </c>
      <c r="AX133" s="36">
        <v>0</v>
      </c>
      <c r="AY133" s="36">
        <v>0</v>
      </c>
      <c r="AZ133" s="36">
        <v>0</v>
      </c>
      <c r="BA133" s="36">
        <v>1</v>
      </c>
      <c r="BB133" s="36">
        <v>0</v>
      </c>
    </row>
    <row r="134" spans="1:54" hidden="1">
      <c r="A134" s="50">
        <v>41911</v>
      </c>
      <c r="B134" s="36" t="s">
        <v>184</v>
      </c>
      <c r="C134" s="36" t="s">
        <v>1279</v>
      </c>
      <c r="D134" s="36">
        <v>62021</v>
      </c>
      <c r="E134" s="36" t="s">
        <v>1280</v>
      </c>
      <c r="F134" s="51">
        <v>1</v>
      </c>
      <c r="G134" s="36">
        <v>1.5791999999999999</v>
      </c>
      <c r="H134" s="36">
        <v>0</v>
      </c>
      <c r="I134" s="36">
        <v>292.25330000000002</v>
      </c>
      <c r="J134" s="36">
        <v>2441</v>
      </c>
      <c r="K134" s="36">
        <v>0</v>
      </c>
      <c r="L134" s="36">
        <v>269</v>
      </c>
      <c r="M134" s="36">
        <v>0</v>
      </c>
      <c r="N134" s="36">
        <v>354</v>
      </c>
      <c r="O134" s="36">
        <v>353</v>
      </c>
      <c r="P134" s="36">
        <v>557</v>
      </c>
      <c r="Q134" s="36">
        <v>556</v>
      </c>
      <c r="R134" s="36">
        <v>263</v>
      </c>
      <c r="S134" s="36">
        <v>2415</v>
      </c>
      <c r="T134" s="36">
        <v>97.493300000000005</v>
      </c>
      <c r="U134" s="36">
        <v>98.757199999999997</v>
      </c>
      <c r="V134" s="36">
        <v>1656</v>
      </c>
      <c r="W134" s="36">
        <v>1652</v>
      </c>
      <c r="X134" s="36">
        <v>304</v>
      </c>
      <c r="Y134" s="36">
        <v>304</v>
      </c>
      <c r="Z134" s="36">
        <v>265</v>
      </c>
      <c r="AA134" s="36">
        <v>1</v>
      </c>
      <c r="AB134" s="36">
        <v>94</v>
      </c>
      <c r="AC134" s="36">
        <v>94</v>
      </c>
      <c r="AD134" s="36">
        <v>2419</v>
      </c>
      <c r="AE134" s="36">
        <v>2</v>
      </c>
      <c r="AF134" s="36">
        <v>184</v>
      </c>
      <c r="AG134" s="36">
        <v>179</v>
      </c>
      <c r="AH134" s="36">
        <v>0.49530000000000002</v>
      </c>
      <c r="AI134" s="36">
        <v>2.7300000000000001E-2</v>
      </c>
      <c r="AJ134" s="40">
        <f t="shared" ca="1" si="2"/>
        <v>5</v>
      </c>
      <c r="AK134" s="36">
        <v>0</v>
      </c>
      <c r="AL134" s="36">
        <v>0</v>
      </c>
      <c r="AM134" s="36">
        <v>0</v>
      </c>
      <c r="AN134" s="36">
        <v>0</v>
      </c>
      <c r="AO134" s="36">
        <v>1</v>
      </c>
      <c r="AP134" s="36">
        <v>0</v>
      </c>
      <c r="AQ134" s="36">
        <v>0</v>
      </c>
      <c r="AR134" s="36">
        <v>0</v>
      </c>
      <c r="AS134" s="36">
        <v>0</v>
      </c>
      <c r="AT134" s="36">
        <v>0.37735849056603776</v>
      </c>
      <c r="AU134" s="36">
        <v>7</v>
      </c>
      <c r="AV134" s="36">
        <v>27</v>
      </c>
      <c r="AW134" s="36">
        <v>1</v>
      </c>
      <c r="AX134" s="36">
        <v>0</v>
      </c>
      <c r="AY134" s="36">
        <v>0</v>
      </c>
      <c r="AZ134" s="36">
        <v>0</v>
      </c>
      <c r="BA134" s="36">
        <v>1</v>
      </c>
      <c r="BB134" s="36">
        <v>0</v>
      </c>
    </row>
    <row r="135" spans="1:54" hidden="1">
      <c r="A135" s="50">
        <v>41911</v>
      </c>
      <c r="B135" s="36" t="s">
        <v>184</v>
      </c>
      <c r="C135" s="36" t="s">
        <v>1281</v>
      </c>
      <c r="D135" s="36">
        <v>47515</v>
      </c>
      <c r="E135" s="36" t="s">
        <v>592</v>
      </c>
      <c r="F135" s="51">
        <v>1</v>
      </c>
      <c r="G135" s="36">
        <v>0.80879999999999996</v>
      </c>
      <c r="H135" s="36">
        <v>0</v>
      </c>
      <c r="I135" s="36">
        <v>9061.2690000000002</v>
      </c>
      <c r="J135" s="36">
        <v>48028</v>
      </c>
      <c r="K135" s="36">
        <v>0</v>
      </c>
      <c r="L135" s="36">
        <v>166</v>
      </c>
      <c r="M135" s="36">
        <v>0</v>
      </c>
      <c r="N135" s="36">
        <v>257</v>
      </c>
      <c r="O135" s="36">
        <v>257</v>
      </c>
      <c r="P135" s="36">
        <v>6882</v>
      </c>
      <c r="Q135" s="36">
        <v>6878</v>
      </c>
      <c r="R135" s="36">
        <v>159</v>
      </c>
      <c r="S135" s="36">
        <v>47436</v>
      </c>
      <c r="T135" s="36">
        <v>95.783100000000005</v>
      </c>
      <c r="U135" s="36">
        <v>98.71</v>
      </c>
      <c r="V135" s="36">
        <v>40828</v>
      </c>
      <c r="W135" s="36">
        <v>40795</v>
      </c>
      <c r="X135" s="36">
        <v>11011</v>
      </c>
      <c r="Y135" s="36">
        <v>10995</v>
      </c>
      <c r="Z135" s="36">
        <v>140</v>
      </c>
      <c r="AA135" s="36">
        <v>1</v>
      </c>
      <c r="AB135" s="36">
        <v>9</v>
      </c>
      <c r="AC135" s="36">
        <v>8</v>
      </c>
      <c r="AD135" s="36">
        <v>36071</v>
      </c>
      <c r="AE135" s="36">
        <v>52</v>
      </c>
      <c r="AF135" s="36">
        <v>170</v>
      </c>
      <c r="AG135" s="36">
        <v>160</v>
      </c>
      <c r="AH135" s="36">
        <v>0.77380000000000004</v>
      </c>
      <c r="AI135" s="36">
        <v>3.9E-2</v>
      </c>
      <c r="AJ135" s="40">
        <f t="shared" ca="1" si="2"/>
        <v>5</v>
      </c>
      <c r="AK135" s="36">
        <v>0</v>
      </c>
      <c r="AL135" s="36">
        <v>0</v>
      </c>
      <c r="AM135" s="36">
        <v>0</v>
      </c>
      <c r="AN135" s="36">
        <v>0</v>
      </c>
      <c r="AO135" s="36">
        <v>1</v>
      </c>
      <c r="AP135" s="36">
        <v>0</v>
      </c>
      <c r="AQ135" s="36">
        <v>0</v>
      </c>
      <c r="AR135" s="36">
        <v>0</v>
      </c>
      <c r="AS135" s="36">
        <v>0</v>
      </c>
      <c r="AT135" s="36">
        <v>0.7142857142857143</v>
      </c>
      <c r="AU135" s="36">
        <v>7</v>
      </c>
      <c r="AV135" s="36">
        <v>596</v>
      </c>
      <c r="AW135" s="36">
        <v>1</v>
      </c>
      <c r="AX135" s="36">
        <v>0</v>
      </c>
      <c r="AY135" s="36">
        <v>0</v>
      </c>
      <c r="AZ135" s="36">
        <v>0</v>
      </c>
      <c r="BA135" s="36">
        <v>1</v>
      </c>
      <c r="BB135" s="36">
        <v>0</v>
      </c>
    </row>
    <row r="136" spans="1:54" hidden="1">
      <c r="A136" s="50">
        <v>41911</v>
      </c>
      <c r="B136" s="36" t="s">
        <v>183</v>
      </c>
      <c r="C136" s="36" t="s">
        <v>1282</v>
      </c>
      <c r="D136" s="36">
        <v>29153</v>
      </c>
      <c r="E136" s="36" t="s">
        <v>1276</v>
      </c>
      <c r="F136" s="51">
        <v>1</v>
      </c>
      <c r="G136" s="36">
        <v>2.1551999999999998</v>
      </c>
      <c r="H136" s="36">
        <v>0</v>
      </c>
      <c r="I136" s="36">
        <v>433.84820000000002</v>
      </c>
      <c r="J136" s="36">
        <v>2609</v>
      </c>
      <c r="K136" s="36">
        <v>0</v>
      </c>
      <c r="L136" s="36">
        <v>210</v>
      </c>
      <c r="M136" s="36">
        <v>0</v>
      </c>
      <c r="N136" s="36">
        <v>305</v>
      </c>
      <c r="O136" s="36">
        <v>305</v>
      </c>
      <c r="P136" s="36">
        <v>1819</v>
      </c>
      <c r="Q136" s="36">
        <v>1812</v>
      </c>
      <c r="R136" s="36">
        <v>209</v>
      </c>
      <c r="S136" s="36">
        <v>2583</v>
      </c>
      <c r="T136" s="36">
        <v>99.523799999999994</v>
      </c>
      <c r="U136" s="36">
        <v>98.622500000000002</v>
      </c>
      <c r="V136" s="36">
        <v>2311</v>
      </c>
      <c r="W136" s="36">
        <v>2311</v>
      </c>
      <c r="X136" s="36">
        <v>304</v>
      </c>
      <c r="Y136" s="36">
        <v>303</v>
      </c>
      <c r="Z136" s="36">
        <v>220</v>
      </c>
      <c r="AA136" s="36">
        <v>7</v>
      </c>
      <c r="AB136" s="36">
        <v>2</v>
      </c>
      <c r="AC136" s="36">
        <v>2</v>
      </c>
      <c r="AD136" s="36">
        <v>2591</v>
      </c>
      <c r="AE136" s="36">
        <v>11</v>
      </c>
      <c r="AF136" s="36">
        <v>6</v>
      </c>
      <c r="AG136" s="36">
        <v>5</v>
      </c>
      <c r="AH136" s="36">
        <v>0.23580000000000001</v>
      </c>
      <c r="AI136" s="36">
        <v>0</v>
      </c>
      <c r="AJ136" s="40">
        <f t="shared" ca="1" si="2"/>
        <v>5</v>
      </c>
      <c r="AK136" s="36">
        <v>0</v>
      </c>
      <c r="AL136" s="36">
        <v>0</v>
      </c>
      <c r="AM136" s="36">
        <v>0</v>
      </c>
      <c r="AN136" s="36">
        <v>0</v>
      </c>
      <c r="AO136" s="36">
        <v>1</v>
      </c>
      <c r="AP136" s="36">
        <v>0</v>
      </c>
      <c r="AQ136" s="36">
        <v>0</v>
      </c>
      <c r="AR136" s="36">
        <v>0</v>
      </c>
      <c r="AS136" s="36">
        <v>0</v>
      </c>
      <c r="AT136" s="36">
        <v>3.1818181818181817</v>
      </c>
      <c r="AU136" s="36">
        <v>1</v>
      </c>
      <c r="AV136" s="36">
        <v>33</v>
      </c>
      <c r="AW136" s="36">
        <v>0</v>
      </c>
      <c r="AX136" s="36">
        <v>0</v>
      </c>
      <c r="AY136" s="36">
        <v>1</v>
      </c>
      <c r="AZ136" s="36">
        <v>2</v>
      </c>
      <c r="BA136" s="36">
        <v>1</v>
      </c>
      <c r="BB136" s="36">
        <v>0</v>
      </c>
    </row>
    <row r="137" spans="1:54" hidden="1">
      <c r="A137" s="50">
        <v>41911</v>
      </c>
      <c r="B137" s="36" t="s">
        <v>185</v>
      </c>
      <c r="C137" s="36" t="s">
        <v>1283</v>
      </c>
      <c r="D137" s="36">
        <v>15673</v>
      </c>
      <c r="E137" s="36" t="s">
        <v>1274</v>
      </c>
      <c r="F137" s="51">
        <v>1</v>
      </c>
      <c r="G137" s="36">
        <v>1.7496</v>
      </c>
      <c r="H137" s="36">
        <v>0</v>
      </c>
      <c r="I137" s="36">
        <v>5416.0661</v>
      </c>
      <c r="J137" s="36">
        <v>31569</v>
      </c>
      <c r="K137" s="36">
        <v>0</v>
      </c>
      <c r="L137" s="36">
        <v>179</v>
      </c>
      <c r="M137" s="36">
        <v>0</v>
      </c>
      <c r="N137" s="36">
        <v>535</v>
      </c>
      <c r="O137" s="36">
        <v>533</v>
      </c>
      <c r="P137" s="36">
        <v>7115</v>
      </c>
      <c r="Q137" s="36">
        <v>7095</v>
      </c>
      <c r="R137" s="36">
        <v>175</v>
      </c>
      <c r="S137" s="36">
        <v>31235</v>
      </c>
      <c r="T137" s="36">
        <v>97.399900000000002</v>
      </c>
      <c r="U137" s="36">
        <v>98.663899999999998</v>
      </c>
      <c r="V137" s="36">
        <v>12798</v>
      </c>
      <c r="W137" s="36">
        <v>12778</v>
      </c>
      <c r="X137" s="36">
        <v>3932</v>
      </c>
      <c r="Y137" s="36">
        <v>3925</v>
      </c>
      <c r="Z137" s="36">
        <v>195</v>
      </c>
      <c r="AA137" s="36">
        <v>6</v>
      </c>
      <c r="AB137" s="36">
        <v>20</v>
      </c>
      <c r="AC137" s="36">
        <v>20</v>
      </c>
      <c r="AD137" s="36">
        <v>31446</v>
      </c>
      <c r="AE137" s="36">
        <v>33</v>
      </c>
      <c r="AF137" s="36">
        <v>76</v>
      </c>
      <c r="AG137" s="36">
        <v>72</v>
      </c>
      <c r="AH137" s="36">
        <v>0.2145</v>
      </c>
      <c r="AI137" s="36">
        <v>8.6400000000000005E-2</v>
      </c>
      <c r="AJ137" s="40">
        <f t="shared" ca="1" si="2"/>
        <v>5</v>
      </c>
      <c r="AK137" s="36">
        <v>0</v>
      </c>
      <c r="AL137" s="36">
        <v>0</v>
      </c>
      <c r="AM137" s="36">
        <v>0</v>
      </c>
      <c r="AN137" s="36">
        <v>0</v>
      </c>
      <c r="AO137" s="36">
        <v>2</v>
      </c>
      <c r="AP137" s="36">
        <v>0</v>
      </c>
      <c r="AQ137" s="36">
        <v>0</v>
      </c>
      <c r="AR137" s="36">
        <v>0</v>
      </c>
      <c r="AS137" s="36">
        <v>0</v>
      </c>
      <c r="AT137" s="36">
        <v>3.0769230769230771</v>
      </c>
      <c r="AU137" s="36">
        <v>6</v>
      </c>
      <c r="AV137" s="36">
        <v>354</v>
      </c>
      <c r="AW137" s="36">
        <v>1</v>
      </c>
      <c r="AX137" s="36">
        <v>0</v>
      </c>
      <c r="AY137" s="36">
        <v>1</v>
      </c>
      <c r="AZ137" s="36">
        <v>1</v>
      </c>
      <c r="BA137" s="36">
        <v>1</v>
      </c>
      <c r="BB137" s="36">
        <v>0</v>
      </c>
    </row>
    <row r="138" spans="1:54" hidden="1">
      <c r="A138" s="50">
        <v>41911</v>
      </c>
      <c r="B138" s="36" t="s">
        <v>185</v>
      </c>
      <c r="C138" s="36" t="s">
        <v>1284</v>
      </c>
      <c r="D138" s="36">
        <v>15672</v>
      </c>
      <c r="E138" s="36" t="s">
        <v>1274</v>
      </c>
      <c r="F138" s="51">
        <v>1</v>
      </c>
      <c r="G138" s="36">
        <v>1.524</v>
      </c>
      <c r="H138" s="36">
        <v>0</v>
      </c>
      <c r="I138" s="36">
        <v>7294.4679999999998</v>
      </c>
      <c r="J138" s="36">
        <v>21350</v>
      </c>
      <c r="K138" s="36">
        <v>0</v>
      </c>
      <c r="L138" s="36">
        <v>193</v>
      </c>
      <c r="M138" s="36">
        <v>0</v>
      </c>
      <c r="N138" s="36">
        <v>623</v>
      </c>
      <c r="O138" s="36">
        <v>620</v>
      </c>
      <c r="P138" s="36">
        <v>5596</v>
      </c>
      <c r="Q138" s="36">
        <v>5571</v>
      </c>
      <c r="R138" s="36">
        <v>185</v>
      </c>
      <c r="S138" s="36">
        <v>21013</v>
      </c>
      <c r="T138" s="36">
        <v>95.393299999999996</v>
      </c>
      <c r="U138" s="36">
        <v>97.981800000000007</v>
      </c>
      <c r="V138" s="36">
        <v>18383</v>
      </c>
      <c r="W138" s="36">
        <v>18371</v>
      </c>
      <c r="X138" s="36">
        <v>4565</v>
      </c>
      <c r="Y138" s="36">
        <v>4559</v>
      </c>
      <c r="Z138" s="36">
        <v>185</v>
      </c>
      <c r="AA138" s="36">
        <v>5</v>
      </c>
      <c r="AB138" s="36">
        <v>30</v>
      </c>
      <c r="AC138" s="36">
        <v>29</v>
      </c>
      <c r="AD138" s="36">
        <v>21008</v>
      </c>
      <c r="AE138" s="36">
        <v>28</v>
      </c>
      <c r="AF138" s="36">
        <v>57</v>
      </c>
      <c r="AG138" s="36">
        <v>55</v>
      </c>
      <c r="AH138" s="36">
        <v>0.3609</v>
      </c>
      <c r="AI138" s="36">
        <v>4.8000000000000001E-2</v>
      </c>
      <c r="AJ138" s="40">
        <f t="shared" ca="1" si="2"/>
        <v>5</v>
      </c>
      <c r="AK138" s="36">
        <v>0</v>
      </c>
      <c r="AL138" s="36">
        <v>0</v>
      </c>
      <c r="AM138" s="36">
        <v>0</v>
      </c>
      <c r="AN138" s="36">
        <v>0</v>
      </c>
      <c r="AO138" s="36">
        <v>2</v>
      </c>
      <c r="AP138" s="36">
        <v>0</v>
      </c>
      <c r="AQ138" s="36">
        <v>0</v>
      </c>
      <c r="AR138" s="36">
        <v>0</v>
      </c>
      <c r="AS138" s="36">
        <v>0</v>
      </c>
      <c r="AT138" s="36">
        <v>2.7027027027027026</v>
      </c>
      <c r="AU138" s="36">
        <v>11</v>
      </c>
      <c r="AV138" s="36">
        <v>362</v>
      </c>
      <c r="AW138" s="36">
        <v>1</v>
      </c>
      <c r="AX138" s="36">
        <v>1</v>
      </c>
      <c r="AY138" s="36">
        <v>0</v>
      </c>
      <c r="AZ138" s="36">
        <v>0</v>
      </c>
      <c r="BA138" s="36">
        <v>1</v>
      </c>
      <c r="BB138" s="36">
        <v>1</v>
      </c>
    </row>
    <row r="139" spans="1:54" hidden="1">
      <c r="A139" s="50">
        <v>41911</v>
      </c>
      <c r="B139" s="36" t="s">
        <v>183</v>
      </c>
      <c r="C139" s="36" t="s">
        <v>708</v>
      </c>
      <c r="D139" s="36">
        <v>24054</v>
      </c>
      <c r="E139" s="36" t="s">
        <v>709</v>
      </c>
      <c r="F139" s="51">
        <v>1</v>
      </c>
      <c r="G139" s="36">
        <v>2.4216000000000002</v>
      </c>
      <c r="H139" s="36">
        <v>0</v>
      </c>
      <c r="I139" s="36">
        <v>6625.8984</v>
      </c>
      <c r="J139" s="36">
        <v>40530</v>
      </c>
      <c r="K139" s="36">
        <v>0</v>
      </c>
      <c r="L139" s="36">
        <v>311</v>
      </c>
      <c r="M139" s="36">
        <v>0</v>
      </c>
      <c r="N139" s="36">
        <v>7386</v>
      </c>
      <c r="O139" s="36">
        <v>7386</v>
      </c>
      <c r="P139" s="36">
        <v>2519</v>
      </c>
      <c r="Q139" s="36">
        <v>2519</v>
      </c>
      <c r="R139" s="36">
        <v>300</v>
      </c>
      <c r="S139" s="36">
        <v>40469</v>
      </c>
      <c r="T139" s="36">
        <v>96.462999999999994</v>
      </c>
      <c r="U139" s="36">
        <v>99.849500000000006</v>
      </c>
      <c r="V139" s="36">
        <v>0</v>
      </c>
      <c r="W139" s="36">
        <v>0</v>
      </c>
      <c r="X139" s="36">
        <v>61</v>
      </c>
      <c r="Y139" s="36">
        <v>61</v>
      </c>
      <c r="Z139" s="36">
        <v>278</v>
      </c>
      <c r="AA139" s="36">
        <v>1</v>
      </c>
      <c r="AB139" s="36">
        <v>0</v>
      </c>
      <c r="AC139" s="36">
        <v>0</v>
      </c>
      <c r="AD139" s="36">
        <v>24910</v>
      </c>
      <c r="AE139" s="36">
        <v>21</v>
      </c>
      <c r="AF139" s="36">
        <v>178</v>
      </c>
      <c r="AG139" s="36">
        <v>168</v>
      </c>
      <c r="AH139" s="36">
        <v>1.4488000000000001</v>
      </c>
      <c r="AI139" s="36">
        <v>4.5100000000000001E-2</v>
      </c>
      <c r="AJ139" s="40">
        <f t="shared" ca="1" si="2"/>
        <v>5</v>
      </c>
      <c r="AK139" s="36">
        <v>0</v>
      </c>
      <c r="AL139" s="36">
        <v>0</v>
      </c>
      <c r="AM139" s="36">
        <v>0</v>
      </c>
      <c r="AN139" s="36">
        <v>0</v>
      </c>
      <c r="AO139" s="36">
        <v>1</v>
      </c>
      <c r="AP139" s="36">
        <v>0</v>
      </c>
      <c r="AQ139" s="36">
        <v>2</v>
      </c>
      <c r="AR139" s="36">
        <v>0</v>
      </c>
      <c r="AS139" s="36">
        <v>0</v>
      </c>
      <c r="AT139" s="36">
        <v>0.35971223021582738</v>
      </c>
      <c r="AU139" s="36">
        <v>11</v>
      </c>
      <c r="AV139" s="36">
        <v>61</v>
      </c>
      <c r="AW139" s="36">
        <v>1</v>
      </c>
      <c r="AX139" s="36">
        <v>0</v>
      </c>
      <c r="AY139" s="36">
        <v>0</v>
      </c>
      <c r="AZ139" s="36">
        <v>0</v>
      </c>
      <c r="BA139" s="36">
        <v>7</v>
      </c>
      <c r="BB139" s="36">
        <v>0</v>
      </c>
    </row>
    <row r="140" spans="1:54" hidden="1">
      <c r="A140" s="50">
        <v>41911</v>
      </c>
      <c r="B140" s="36" t="s">
        <v>183</v>
      </c>
      <c r="C140" s="36" t="s">
        <v>627</v>
      </c>
      <c r="D140" s="36">
        <v>19104</v>
      </c>
      <c r="E140" s="36" t="s">
        <v>618</v>
      </c>
      <c r="F140" s="51">
        <v>1</v>
      </c>
      <c r="G140" s="36">
        <v>0.26640000000000003</v>
      </c>
      <c r="H140" s="36">
        <v>0</v>
      </c>
      <c r="I140" s="36">
        <v>7515.7148999999999</v>
      </c>
      <c r="J140" s="36">
        <v>21928</v>
      </c>
      <c r="K140" s="36">
        <v>0</v>
      </c>
      <c r="L140" s="36">
        <v>56</v>
      </c>
      <c r="M140" s="36">
        <v>0</v>
      </c>
      <c r="N140" s="36">
        <v>48</v>
      </c>
      <c r="O140" s="36">
        <v>48</v>
      </c>
      <c r="P140" s="36">
        <v>2482</v>
      </c>
      <c r="Q140" s="36">
        <v>2439</v>
      </c>
      <c r="R140" s="36">
        <v>54</v>
      </c>
      <c r="S140" s="36">
        <v>21803</v>
      </c>
      <c r="T140" s="36">
        <v>96.428600000000003</v>
      </c>
      <c r="U140" s="36">
        <v>97.707400000000007</v>
      </c>
      <c r="V140" s="36">
        <v>8041</v>
      </c>
      <c r="W140" s="36">
        <v>8033</v>
      </c>
      <c r="X140" s="36">
        <v>1579</v>
      </c>
      <c r="Y140" s="36">
        <v>1576</v>
      </c>
      <c r="Z140" s="36">
        <v>53</v>
      </c>
      <c r="AA140" s="36">
        <v>1</v>
      </c>
      <c r="AB140" s="36">
        <v>5</v>
      </c>
      <c r="AC140" s="36">
        <v>5</v>
      </c>
      <c r="AD140" s="36">
        <v>14876</v>
      </c>
      <c r="AE140" s="36">
        <v>17</v>
      </c>
      <c r="AF140" s="36">
        <v>101</v>
      </c>
      <c r="AG140" s="36">
        <v>98</v>
      </c>
      <c r="AH140" s="36">
        <v>0.99460000000000004</v>
      </c>
      <c r="AI140" s="36">
        <v>8.9300000000000004E-2</v>
      </c>
      <c r="AJ140" s="40">
        <f t="shared" ca="1" si="2"/>
        <v>5</v>
      </c>
      <c r="AK140" s="36">
        <v>0</v>
      </c>
      <c r="AL140" s="36">
        <v>0</v>
      </c>
      <c r="AM140" s="36">
        <v>0</v>
      </c>
      <c r="AN140" s="36">
        <v>0</v>
      </c>
      <c r="AO140" s="36">
        <v>1</v>
      </c>
      <c r="AP140" s="36">
        <v>0</v>
      </c>
      <c r="AQ140" s="36">
        <v>0</v>
      </c>
      <c r="AR140" s="36">
        <v>0</v>
      </c>
      <c r="AS140" s="36">
        <v>0</v>
      </c>
      <c r="AT140" s="36">
        <v>1.8867924528301887</v>
      </c>
      <c r="AU140" s="36">
        <v>2</v>
      </c>
      <c r="AV140" s="36">
        <v>168</v>
      </c>
      <c r="AW140" s="36">
        <v>0</v>
      </c>
      <c r="AX140" s="36">
        <v>1</v>
      </c>
      <c r="AY140" s="36">
        <v>0</v>
      </c>
      <c r="AZ140" s="36">
        <v>0</v>
      </c>
      <c r="BA140" s="36">
        <v>0</v>
      </c>
      <c r="BB140" s="36">
        <v>6</v>
      </c>
    </row>
    <row r="141" spans="1:54" hidden="1">
      <c r="A141" s="50">
        <v>41911</v>
      </c>
      <c r="B141" s="36" t="s">
        <v>183</v>
      </c>
      <c r="C141" s="36" t="s">
        <v>625</v>
      </c>
      <c r="D141" s="36">
        <v>24536</v>
      </c>
      <c r="E141" s="36" t="s">
        <v>626</v>
      </c>
      <c r="F141" s="51">
        <v>1</v>
      </c>
      <c r="G141" s="36">
        <v>2.976</v>
      </c>
      <c r="H141" s="36">
        <v>0</v>
      </c>
      <c r="I141" s="36">
        <v>16202.3251</v>
      </c>
      <c r="J141" s="36">
        <v>66448</v>
      </c>
      <c r="K141" s="36">
        <v>0</v>
      </c>
      <c r="L141" s="36">
        <v>369</v>
      </c>
      <c r="M141" s="36">
        <v>0</v>
      </c>
      <c r="N141" s="36">
        <v>1525</v>
      </c>
      <c r="O141" s="36">
        <v>1521</v>
      </c>
      <c r="P141" s="36">
        <v>7872</v>
      </c>
      <c r="Q141" s="36">
        <v>7863</v>
      </c>
      <c r="R141" s="36">
        <v>361</v>
      </c>
      <c r="S141" s="36">
        <v>66243</v>
      </c>
      <c r="T141" s="36">
        <v>97.575400000000002</v>
      </c>
      <c r="U141" s="36">
        <v>99.577500000000001</v>
      </c>
      <c r="V141" s="36">
        <v>0</v>
      </c>
      <c r="W141" s="36">
        <v>0</v>
      </c>
      <c r="X141" s="36">
        <v>124</v>
      </c>
      <c r="Y141" s="36">
        <v>124</v>
      </c>
      <c r="Z141" s="36">
        <v>374</v>
      </c>
      <c r="AA141" s="36">
        <v>1</v>
      </c>
      <c r="AB141" s="36">
        <v>0</v>
      </c>
      <c r="AC141" s="36">
        <v>0</v>
      </c>
      <c r="AD141" s="36">
        <v>49658</v>
      </c>
      <c r="AE141" s="36">
        <v>61</v>
      </c>
      <c r="AF141" s="36">
        <v>259</v>
      </c>
      <c r="AG141" s="36">
        <v>241</v>
      </c>
      <c r="AH141" s="36">
        <v>1.1716</v>
      </c>
      <c r="AI141" s="36">
        <v>7.2499999999999995E-2</v>
      </c>
      <c r="AJ141" s="40">
        <f t="shared" ca="1" si="2"/>
        <v>5</v>
      </c>
      <c r="AK141" s="36">
        <v>0</v>
      </c>
      <c r="AL141" s="36">
        <v>0</v>
      </c>
      <c r="AM141" s="36">
        <v>0</v>
      </c>
      <c r="AN141" s="36">
        <v>0</v>
      </c>
      <c r="AO141" s="36">
        <v>1</v>
      </c>
      <c r="AP141" s="36">
        <v>0</v>
      </c>
      <c r="AQ141" s="36">
        <v>0</v>
      </c>
      <c r="AR141" s="36">
        <v>0</v>
      </c>
      <c r="AS141" s="36">
        <v>0</v>
      </c>
      <c r="AT141" s="36">
        <v>0.26737967914438499</v>
      </c>
      <c r="AU141" s="36">
        <v>12</v>
      </c>
      <c r="AV141" s="36">
        <v>214</v>
      </c>
      <c r="AW141" s="36">
        <v>1</v>
      </c>
      <c r="AX141" s="36">
        <v>0</v>
      </c>
      <c r="AY141" s="36">
        <v>0</v>
      </c>
      <c r="AZ141" s="36">
        <v>0</v>
      </c>
      <c r="BA141" s="36">
        <v>6</v>
      </c>
      <c r="BB141" s="36">
        <v>0</v>
      </c>
    </row>
    <row r="142" spans="1:54" hidden="1">
      <c r="A142" s="50">
        <v>41911</v>
      </c>
      <c r="B142" s="36" t="s">
        <v>183</v>
      </c>
      <c r="C142" s="36" t="s">
        <v>386</v>
      </c>
      <c r="D142" s="36">
        <v>30435</v>
      </c>
      <c r="E142" s="36" t="s">
        <v>387</v>
      </c>
      <c r="F142" s="51">
        <v>1</v>
      </c>
      <c r="G142" s="36">
        <v>2.8344</v>
      </c>
      <c r="H142" s="36">
        <v>0</v>
      </c>
      <c r="I142" s="36">
        <v>18683.469700000001</v>
      </c>
      <c r="J142" s="36">
        <v>49650</v>
      </c>
      <c r="K142" s="36">
        <v>0</v>
      </c>
      <c r="L142" s="36">
        <v>175</v>
      </c>
      <c r="M142" s="36">
        <v>0</v>
      </c>
      <c r="N142" s="36">
        <v>305</v>
      </c>
      <c r="O142" s="36">
        <v>305</v>
      </c>
      <c r="P142" s="36">
        <v>7205</v>
      </c>
      <c r="Q142" s="36">
        <v>7198</v>
      </c>
      <c r="R142" s="36">
        <v>168</v>
      </c>
      <c r="S142" s="36">
        <v>49469</v>
      </c>
      <c r="T142" s="36">
        <v>96</v>
      </c>
      <c r="U142" s="36">
        <v>99.538600000000002</v>
      </c>
      <c r="V142" s="36">
        <v>25690</v>
      </c>
      <c r="W142" s="36">
        <v>25663</v>
      </c>
      <c r="X142" s="36">
        <v>4322</v>
      </c>
      <c r="Y142" s="36">
        <v>4314</v>
      </c>
      <c r="Z142" s="36">
        <v>224</v>
      </c>
      <c r="AA142" s="36">
        <v>0</v>
      </c>
      <c r="AB142" s="36">
        <v>7</v>
      </c>
      <c r="AC142" s="36">
        <v>7</v>
      </c>
      <c r="AD142" s="36">
        <v>35799</v>
      </c>
      <c r="AE142" s="36">
        <v>73</v>
      </c>
      <c r="AF142" s="36">
        <v>227</v>
      </c>
      <c r="AG142" s="36">
        <v>212</v>
      </c>
      <c r="AH142" s="36">
        <v>0.68149999999999999</v>
      </c>
      <c r="AI142" s="36">
        <v>8.0600000000000005E-2</v>
      </c>
      <c r="AJ142" s="40">
        <f t="shared" ca="1" si="2"/>
        <v>5</v>
      </c>
      <c r="AK142" s="36">
        <v>0</v>
      </c>
      <c r="AL142" s="36">
        <v>0</v>
      </c>
      <c r="AM142" s="36">
        <v>0</v>
      </c>
      <c r="AN142" s="36">
        <v>0</v>
      </c>
      <c r="AO142" s="36">
        <v>1</v>
      </c>
      <c r="AP142" s="36">
        <v>0</v>
      </c>
      <c r="AQ142" s="36">
        <v>1</v>
      </c>
      <c r="AR142" s="36">
        <v>0</v>
      </c>
      <c r="AS142" s="36">
        <v>0</v>
      </c>
      <c r="AT142" s="36">
        <v>0</v>
      </c>
      <c r="AU142" s="36">
        <v>7</v>
      </c>
      <c r="AV142" s="36">
        <v>188</v>
      </c>
      <c r="AW142" s="36">
        <v>1</v>
      </c>
      <c r="AX142" s="36">
        <v>0</v>
      </c>
      <c r="AY142" s="36">
        <v>0</v>
      </c>
      <c r="AZ142" s="36">
        <v>0</v>
      </c>
      <c r="BA142" s="36">
        <v>2</v>
      </c>
      <c r="BB142" s="36">
        <v>0</v>
      </c>
    </row>
    <row r="143" spans="1:54" hidden="1">
      <c r="A143" s="50">
        <v>41911</v>
      </c>
      <c r="B143" s="36" t="s">
        <v>183</v>
      </c>
      <c r="C143" s="36" t="s">
        <v>940</v>
      </c>
      <c r="D143" s="36">
        <v>19105</v>
      </c>
      <c r="E143" s="36" t="s">
        <v>618</v>
      </c>
      <c r="F143" s="51">
        <v>1</v>
      </c>
      <c r="G143" s="36">
        <v>0.4032</v>
      </c>
      <c r="H143" s="36">
        <v>0</v>
      </c>
      <c r="I143" s="36">
        <v>6212.0051999999996</v>
      </c>
      <c r="J143" s="36">
        <v>21748</v>
      </c>
      <c r="K143" s="36">
        <v>0</v>
      </c>
      <c r="L143" s="36">
        <v>58</v>
      </c>
      <c r="M143" s="36">
        <v>0</v>
      </c>
      <c r="N143" s="36">
        <v>362</v>
      </c>
      <c r="O143" s="36">
        <v>355</v>
      </c>
      <c r="P143" s="36">
        <v>14042</v>
      </c>
      <c r="Q143" s="36">
        <v>13731</v>
      </c>
      <c r="R143" s="36">
        <v>58</v>
      </c>
      <c r="S143" s="36">
        <v>21678</v>
      </c>
      <c r="T143" s="36">
        <v>98.066299999999998</v>
      </c>
      <c r="U143" s="36">
        <v>97.470500000000001</v>
      </c>
      <c r="V143" s="36">
        <v>0</v>
      </c>
      <c r="W143" s="36">
        <v>0</v>
      </c>
      <c r="X143" s="36">
        <v>170</v>
      </c>
      <c r="Y143" s="36">
        <v>164</v>
      </c>
      <c r="Z143" s="36">
        <v>59</v>
      </c>
      <c r="AA143" s="36">
        <v>2</v>
      </c>
      <c r="AB143" s="36">
        <v>5</v>
      </c>
      <c r="AC143" s="36">
        <v>5</v>
      </c>
      <c r="AD143" s="36">
        <v>21182</v>
      </c>
      <c r="AE143" s="36">
        <v>46</v>
      </c>
      <c r="AF143" s="36">
        <v>334</v>
      </c>
      <c r="AG143" s="36">
        <v>321</v>
      </c>
      <c r="AH143" s="36">
        <v>0.98740000000000006</v>
      </c>
      <c r="AI143" s="36">
        <v>4.36E-2</v>
      </c>
      <c r="AJ143" s="40">
        <f t="shared" ca="1" si="2"/>
        <v>5</v>
      </c>
      <c r="AK143" s="36">
        <v>0</v>
      </c>
      <c r="AL143" s="36">
        <v>0</v>
      </c>
      <c r="AM143" s="36">
        <v>0</v>
      </c>
      <c r="AN143" s="36">
        <v>0</v>
      </c>
      <c r="AO143" s="36">
        <v>1</v>
      </c>
      <c r="AP143" s="36">
        <v>0</v>
      </c>
      <c r="AQ143" s="36">
        <v>1</v>
      </c>
      <c r="AR143" s="36">
        <v>0</v>
      </c>
      <c r="AS143" s="36">
        <v>0</v>
      </c>
      <c r="AT143" s="36">
        <v>3.3898305084745761</v>
      </c>
      <c r="AU143" s="36">
        <v>7</v>
      </c>
      <c r="AV143" s="36">
        <v>381</v>
      </c>
      <c r="AW143" s="36">
        <v>0</v>
      </c>
      <c r="AX143" s="36">
        <v>1</v>
      </c>
      <c r="AY143" s="36">
        <v>0</v>
      </c>
      <c r="AZ143" s="36">
        <v>0</v>
      </c>
      <c r="BA143" s="36">
        <v>3</v>
      </c>
      <c r="BB143" s="36">
        <v>7</v>
      </c>
    </row>
    <row r="144" spans="1:54" hidden="1">
      <c r="A144" s="50">
        <v>41911</v>
      </c>
      <c r="B144" s="36" t="s">
        <v>183</v>
      </c>
      <c r="C144" s="36" t="s">
        <v>636</v>
      </c>
      <c r="D144" s="36">
        <v>19344</v>
      </c>
      <c r="E144" s="36" t="s">
        <v>559</v>
      </c>
      <c r="F144" s="51">
        <v>1</v>
      </c>
      <c r="G144" s="36">
        <v>1.3176000000000001</v>
      </c>
      <c r="H144" s="36">
        <v>0</v>
      </c>
      <c r="I144" s="36">
        <v>6965.8995000000004</v>
      </c>
      <c r="J144" s="36">
        <v>18543</v>
      </c>
      <c r="K144" s="36">
        <v>0</v>
      </c>
      <c r="L144" s="36">
        <v>159</v>
      </c>
      <c r="M144" s="36">
        <v>1</v>
      </c>
      <c r="N144" s="36">
        <v>509</v>
      </c>
      <c r="O144" s="36">
        <v>490</v>
      </c>
      <c r="P144" s="36">
        <v>12506</v>
      </c>
      <c r="Q144" s="36">
        <v>12122</v>
      </c>
      <c r="R144" s="36">
        <v>158</v>
      </c>
      <c r="S144" s="36">
        <v>18489</v>
      </c>
      <c r="T144" s="36">
        <v>95.661699999999996</v>
      </c>
      <c r="U144" s="36">
        <v>96.647199999999998</v>
      </c>
      <c r="V144" s="36">
        <v>5119</v>
      </c>
      <c r="W144" s="36">
        <v>5119</v>
      </c>
      <c r="X144" s="36">
        <v>1443</v>
      </c>
      <c r="Y144" s="36">
        <v>1437</v>
      </c>
      <c r="Z144" s="36">
        <v>161</v>
      </c>
      <c r="AA144" s="36">
        <v>3</v>
      </c>
      <c r="AB144" s="36">
        <v>14</v>
      </c>
      <c r="AC144" s="36">
        <v>14</v>
      </c>
      <c r="AD144" s="36">
        <v>18846</v>
      </c>
      <c r="AE144" s="36">
        <v>55</v>
      </c>
      <c r="AF144" s="36">
        <v>145</v>
      </c>
      <c r="AG144" s="36">
        <v>136</v>
      </c>
      <c r="AH144" s="36">
        <v>0.43209999999999998</v>
      </c>
      <c r="AI144" s="36">
        <v>4.9599999999999998E-2</v>
      </c>
      <c r="AJ144" s="40">
        <f t="shared" ca="1" si="2"/>
        <v>5</v>
      </c>
      <c r="AK144" s="36">
        <v>0</v>
      </c>
      <c r="AL144" s="36">
        <v>0</v>
      </c>
      <c r="AM144" s="36">
        <v>0</v>
      </c>
      <c r="AN144" s="36">
        <v>0</v>
      </c>
      <c r="AO144" s="36">
        <v>2</v>
      </c>
      <c r="AP144" s="36">
        <v>0</v>
      </c>
      <c r="AQ144" s="36">
        <v>0</v>
      </c>
      <c r="AR144" s="36">
        <v>0</v>
      </c>
      <c r="AS144" s="36">
        <v>0</v>
      </c>
      <c r="AT144" s="36">
        <v>1.8633540372670807</v>
      </c>
      <c r="AU144" s="36">
        <v>20</v>
      </c>
      <c r="AV144" s="36">
        <v>438</v>
      </c>
      <c r="AW144" s="36">
        <v>1</v>
      </c>
      <c r="AX144" s="36">
        <v>1</v>
      </c>
      <c r="AY144" s="36">
        <v>0</v>
      </c>
      <c r="AZ144" s="36">
        <v>0</v>
      </c>
      <c r="BA144" s="36">
        <v>1</v>
      </c>
      <c r="BB144" s="36">
        <v>1</v>
      </c>
    </row>
    <row r="145" spans="1:54" hidden="1">
      <c r="A145" s="50">
        <v>41911</v>
      </c>
      <c r="B145" s="36" t="s">
        <v>184</v>
      </c>
      <c r="C145" s="36" t="s">
        <v>545</v>
      </c>
      <c r="D145" s="36">
        <v>61876</v>
      </c>
      <c r="E145" s="36" t="s">
        <v>544</v>
      </c>
      <c r="F145" s="51">
        <v>1</v>
      </c>
      <c r="G145" s="36">
        <v>1.3008</v>
      </c>
      <c r="H145" s="36">
        <v>0</v>
      </c>
      <c r="I145" s="36">
        <v>11194.344300000001</v>
      </c>
      <c r="J145" s="36">
        <v>14884</v>
      </c>
      <c r="K145" s="36">
        <v>0</v>
      </c>
      <c r="L145" s="36">
        <v>141</v>
      </c>
      <c r="M145" s="36">
        <v>0</v>
      </c>
      <c r="N145" s="36">
        <v>254</v>
      </c>
      <c r="O145" s="36">
        <v>252</v>
      </c>
      <c r="P145" s="36">
        <v>4276</v>
      </c>
      <c r="Q145" s="36">
        <v>4265</v>
      </c>
      <c r="R145" s="36">
        <v>136</v>
      </c>
      <c r="S145" s="36">
        <v>14824</v>
      </c>
      <c r="T145" s="36">
        <v>95.694400000000002</v>
      </c>
      <c r="U145" s="36">
        <v>99.340699999999998</v>
      </c>
      <c r="V145" s="36">
        <v>21444</v>
      </c>
      <c r="W145" s="36">
        <v>21432</v>
      </c>
      <c r="X145" s="36">
        <v>3496</v>
      </c>
      <c r="Y145" s="36">
        <v>3492</v>
      </c>
      <c r="Z145" s="36">
        <v>175</v>
      </c>
      <c r="AA145" s="36">
        <v>1</v>
      </c>
      <c r="AB145" s="36">
        <v>42</v>
      </c>
      <c r="AC145" s="36">
        <v>40</v>
      </c>
      <c r="AD145" s="36">
        <v>13961</v>
      </c>
      <c r="AE145" s="36">
        <v>22</v>
      </c>
      <c r="AF145" s="36">
        <v>114</v>
      </c>
      <c r="AG145" s="36">
        <v>100</v>
      </c>
      <c r="AH145" s="36">
        <v>0.45760000000000001</v>
      </c>
      <c r="AI145" s="36">
        <v>6.1100000000000002E-2</v>
      </c>
      <c r="AJ145" s="40">
        <f t="shared" ca="1" si="2"/>
        <v>5</v>
      </c>
      <c r="AK145" s="36">
        <v>0</v>
      </c>
      <c r="AL145" s="36">
        <v>0</v>
      </c>
      <c r="AM145" s="36">
        <v>0</v>
      </c>
      <c r="AN145" s="36">
        <v>0</v>
      </c>
      <c r="AO145" s="36">
        <v>1</v>
      </c>
      <c r="AP145" s="36">
        <v>0</v>
      </c>
      <c r="AQ145" s="36">
        <v>0</v>
      </c>
      <c r="AR145" s="36">
        <v>0</v>
      </c>
      <c r="AS145" s="36">
        <v>0</v>
      </c>
      <c r="AT145" s="36">
        <v>0.5714285714285714</v>
      </c>
      <c r="AU145" s="36">
        <v>7</v>
      </c>
      <c r="AV145" s="36">
        <v>71</v>
      </c>
      <c r="AW145" s="36">
        <v>1</v>
      </c>
      <c r="AX145" s="36">
        <v>0</v>
      </c>
      <c r="AY145" s="36">
        <v>0</v>
      </c>
      <c r="AZ145" s="36">
        <v>0</v>
      </c>
      <c r="BA145" s="36">
        <v>2</v>
      </c>
      <c r="BB145" s="36">
        <v>0</v>
      </c>
    </row>
    <row r="146" spans="1:54" hidden="1">
      <c r="A146" s="50">
        <v>41911</v>
      </c>
      <c r="B146" s="36" t="s">
        <v>185</v>
      </c>
      <c r="C146" s="36" t="s">
        <v>1285</v>
      </c>
      <c r="D146" s="36">
        <v>6884</v>
      </c>
      <c r="E146" s="36" t="s">
        <v>1286</v>
      </c>
      <c r="F146" s="51">
        <v>1</v>
      </c>
      <c r="G146" s="36">
        <v>7.4399999999999994E-2</v>
      </c>
      <c r="H146" s="36">
        <v>0</v>
      </c>
      <c r="I146" s="36">
        <v>20886.6106</v>
      </c>
      <c r="J146" s="36">
        <v>13457</v>
      </c>
      <c r="K146" s="36">
        <v>0</v>
      </c>
      <c r="L146" s="36">
        <v>19</v>
      </c>
      <c r="M146" s="36">
        <v>0</v>
      </c>
      <c r="N146" s="36">
        <v>3741</v>
      </c>
      <c r="O146" s="36">
        <v>3740</v>
      </c>
      <c r="P146" s="36">
        <v>1511</v>
      </c>
      <c r="Q146" s="36">
        <v>1304</v>
      </c>
      <c r="R146" s="36">
        <v>18</v>
      </c>
      <c r="S146" s="36">
        <v>13443</v>
      </c>
      <c r="T146" s="36">
        <v>94.711500000000001</v>
      </c>
      <c r="U146" s="36">
        <v>86.210700000000003</v>
      </c>
      <c r="V146" s="36">
        <v>0</v>
      </c>
      <c r="W146" s="36">
        <v>0</v>
      </c>
      <c r="X146" s="36">
        <v>53</v>
      </c>
      <c r="Y146" s="36">
        <v>51</v>
      </c>
      <c r="Z146" s="36">
        <v>18</v>
      </c>
      <c r="AA146" s="36">
        <v>1</v>
      </c>
      <c r="AB146" s="36">
        <v>0</v>
      </c>
      <c r="AC146" s="36">
        <v>0</v>
      </c>
      <c r="AD146" s="36">
        <v>13092</v>
      </c>
      <c r="AE146" s="36">
        <v>21</v>
      </c>
      <c r="AF146" s="36">
        <v>10</v>
      </c>
      <c r="AG146" s="36">
        <v>9</v>
      </c>
      <c r="AH146" s="36">
        <v>0.875</v>
      </c>
      <c r="AI146" s="36">
        <v>8.5500000000000007E-2</v>
      </c>
      <c r="AJ146" s="40">
        <f t="shared" ca="1" si="2"/>
        <v>5</v>
      </c>
      <c r="AK146" s="36">
        <v>0</v>
      </c>
      <c r="AL146" s="36">
        <v>1</v>
      </c>
      <c r="AM146" s="36">
        <v>0</v>
      </c>
      <c r="AN146" s="36">
        <v>0</v>
      </c>
      <c r="AO146" s="36">
        <v>2</v>
      </c>
      <c r="AP146" s="36">
        <v>0</v>
      </c>
      <c r="AQ146" s="36">
        <v>0</v>
      </c>
      <c r="AR146" s="36">
        <v>1</v>
      </c>
      <c r="AS146" s="36">
        <v>0</v>
      </c>
      <c r="AT146" s="36">
        <v>5.5555555555555554</v>
      </c>
      <c r="AU146" s="36">
        <v>2</v>
      </c>
      <c r="AV146" s="36">
        <v>221</v>
      </c>
      <c r="AW146" s="36">
        <v>0</v>
      </c>
      <c r="AX146" s="36">
        <v>1</v>
      </c>
      <c r="AY146" s="36">
        <v>0</v>
      </c>
      <c r="AZ146" s="36">
        <v>0</v>
      </c>
      <c r="BA146" s="36">
        <v>0</v>
      </c>
      <c r="BB146" s="36">
        <v>1</v>
      </c>
    </row>
    <row r="147" spans="1:54" hidden="1">
      <c r="A147" s="50">
        <v>41911</v>
      </c>
      <c r="B147" s="36" t="s">
        <v>185</v>
      </c>
      <c r="C147" s="36" t="s">
        <v>1287</v>
      </c>
      <c r="D147" s="36">
        <v>8872</v>
      </c>
      <c r="E147" s="36" t="s">
        <v>1288</v>
      </c>
      <c r="F147" s="51">
        <v>1</v>
      </c>
      <c r="G147" s="36">
        <v>9.1200000000000003E-2</v>
      </c>
      <c r="H147" s="36">
        <v>0</v>
      </c>
      <c r="I147" s="36">
        <v>3076.7557999999999</v>
      </c>
      <c r="J147" s="36">
        <v>5374</v>
      </c>
      <c r="K147" s="36">
        <v>0</v>
      </c>
      <c r="L147" s="36">
        <v>33</v>
      </c>
      <c r="M147" s="36">
        <v>0</v>
      </c>
      <c r="N147" s="36">
        <v>1194</v>
      </c>
      <c r="O147" s="36">
        <v>1194</v>
      </c>
      <c r="P147" s="36">
        <v>3869</v>
      </c>
      <c r="Q147" s="36">
        <v>3866</v>
      </c>
      <c r="R147" s="36">
        <v>19</v>
      </c>
      <c r="S147" s="36">
        <v>5373</v>
      </c>
      <c r="T147" s="36">
        <v>57.575800000000001</v>
      </c>
      <c r="U147" s="36">
        <v>99.903899999999993</v>
      </c>
      <c r="V147" s="36">
        <v>2840</v>
      </c>
      <c r="W147" s="36">
        <v>2838</v>
      </c>
      <c r="X147" s="36">
        <v>580</v>
      </c>
      <c r="Y147" s="36">
        <v>577</v>
      </c>
      <c r="Z147" s="36">
        <v>23</v>
      </c>
      <c r="AA147" s="36">
        <v>0</v>
      </c>
      <c r="AB147" s="36">
        <v>3</v>
      </c>
      <c r="AC147" s="36">
        <v>3</v>
      </c>
      <c r="AD147" s="36">
        <v>5390</v>
      </c>
      <c r="AE147" s="36">
        <v>15</v>
      </c>
      <c r="AF147" s="36">
        <v>12</v>
      </c>
      <c r="AG147" s="36">
        <v>12</v>
      </c>
      <c r="AH147" s="36">
        <v>0.86260000000000003</v>
      </c>
      <c r="AI147" s="36">
        <v>3.1899999999999998E-2</v>
      </c>
      <c r="AJ147" s="40">
        <f t="shared" ca="1" si="2"/>
        <v>5</v>
      </c>
      <c r="AK147" s="36">
        <v>1</v>
      </c>
      <c r="AL147" s="36">
        <v>0</v>
      </c>
      <c r="AM147" s="36">
        <v>0</v>
      </c>
      <c r="AN147" s="36">
        <v>0</v>
      </c>
      <c r="AO147" s="36">
        <v>2</v>
      </c>
      <c r="AP147" s="36">
        <v>0</v>
      </c>
      <c r="AQ147" s="36">
        <v>1</v>
      </c>
      <c r="AR147" s="36">
        <v>0</v>
      </c>
      <c r="AS147" s="36">
        <v>0</v>
      </c>
      <c r="AT147" s="36">
        <v>0</v>
      </c>
      <c r="AU147" s="36">
        <v>14</v>
      </c>
      <c r="AV147" s="36">
        <v>4</v>
      </c>
      <c r="AW147" s="36">
        <v>1</v>
      </c>
      <c r="AX147" s="36">
        <v>0</v>
      </c>
      <c r="AY147" s="36">
        <v>0</v>
      </c>
      <c r="AZ147" s="36">
        <v>0</v>
      </c>
      <c r="BA147" s="36">
        <v>1</v>
      </c>
      <c r="BB147" s="36">
        <v>0</v>
      </c>
    </row>
    <row r="148" spans="1:54" hidden="1">
      <c r="A148" s="50">
        <v>41911</v>
      </c>
      <c r="B148" s="36" t="s">
        <v>183</v>
      </c>
      <c r="C148" s="36" t="s">
        <v>558</v>
      </c>
      <c r="D148" s="36">
        <v>19346</v>
      </c>
      <c r="E148" s="36" t="s">
        <v>559</v>
      </c>
      <c r="F148" s="51">
        <v>1</v>
      </c>
      <c r="G148" s="36">
        <v>0.68640000000000001</v>
      </c>
      <c r="H148" s="36">
        <v>0</v>
      </c>
      <c r="I148" s="36">
        <v>16311.101500000001</v>
      </c>
      <c r="J148" s="36">
        <v>27814</v>
      </c>
      <c r="K148" s="36">
        <v>2</v>
      </c>
      <c r="L148" s="36">
        <v>99</v>
      </c>
      <c r="M148" s="36">
        <v>0</v>
      </c>
      <c r="N148" s="36">
        <v>2906</v>
      </c>
      <c r="O148" s="36">
        <v>2863</v>
      </c>
      <c r="P148" s="36">
        <v>10956</v>
      </c>
      <c r="Q148" s="36">
        <v>10752</v>
      </c>
      <c r="R148" s="36">
        <v>99</v>
      </c>
      <c r="S148" s="36">
        <v>27537</v>
      </c>
      <c r="T148" s="36">
        <v>98.520300000000006</v>
      </c>
      <c r="U148" s="36">
        <v>97.160600000000002</v>
      </c>
      <c r="V148" s="36">
        <v>35310</v>
      </c>
      <c r="W148" s="36">
        <v>35275</v>
      </c>
      <c r="X148" s="36">
        <v>6487</v>
      </c>
      <c r="Y148" s="36">
        <v>6482</v>
      </c>
      <c r="Z148" s="36">
        <v>96</v>
      </c>
      <c r="AA148" s="36">
        <v>1</v>
      </c>
      <c r="AB148" s="36">
        <v>7</v>
      </c>
      <c r="AC148" s="36">
        <v>6</v>
      </c>
      <c r="AD148" s="36">
        <v>28064</v>
      </c>
      <c r="AE148" s="36">
        <v>27</v>
      </c>
      <c r="AF148" s="36">
        <v>108</v>
      </c>
      <c r="AG148" s="36">
        <v>107</v>
      </c>
      <c r="AH148" s="36">
        <v>0.4204</v>
      </c>
      <c r="AI148" s="36">
        <v>0.05</v>
      </c>
      <c r="AJ148" s="40">
        <f t="shared" ca="1" si="2"/>
        <v>5</v>
      </c>
      <c r="AK148" s="36">
        <v>0</v>
      </c>
      <c r="AL148" s="36">
        <v>0</v>
      </c>
      <c r="AM148" s="36">
        <v>0</v>
      </c>
      <c r="AN148" s="36">
        <v>0</v>
      </c>
      <c r="AO148" s="36">
        <v>1</v>
      </c>
      <c r="AP148" s="36">
        <v>0</v>
      </c>
      <c r="AQ148" s="36">
        <v>0</v>
      </c>
      <c r="AR148" s="36">
        <v>0</v>
      </c>
      <c r="AS148" s="36">
        <v>0</v>
      </c>
      <c r="AT148" s="36">
        <v>1.0416666666666665</v>
      </c>
      <c r="AU148" s="36">
        <v>43</v>
      </c>
      <c r="AV148" s="36">
        <v>481</v>
      </c>
      <c r="AW148" s="36">
        <v>0</v>
      </c>
      <c r="AX148" s="36">
        <v>1</v>
      </c>
      <c r="AY148" s="36">
        <v>0</v>
      </c>
      <c r="AZ148" s="36">
        <v>0</v>
      </c>
      <c r="BA148" s="36">
        <v>3</v>
      </c>
      <c r="BB148" s="36">
        <v>1</v>
      </c>
    </row>
    <row r="149" spans="1:54" hidden="1">
      <c r="A149" s="50">
        <v>41911</v>
      </c>
      <c r="B149" s="36" t="s">
        <v>185</v>
      </c>
      <c r="C149" s="36" t="s">
        <v>942</v>
      </c>
      <c r="D149" s="36">
        <v>6615</v>
      </c>
      <c r="E149" s="36" t="s">
        <v>902</v>
      </c>
      <c r="F149" s="51">
        <v>1</v>
      </c>
      <c r="G149" s="36">
        <v>0.30480000000000002</v>
      </c>
      <c r="H149" s="36">
        <v>0</v>
      </c>
      <c r="I149" s="36">
        <v>14570.8195</v>
      </c>
      <c r="J149" s="36">
        <v>4981</v>
      </c>
      <c r="K149" s="36">
        <v>0</v>
      </c>
      <c r="L149" s="36">
        <v>26</v>
      </c>
      <c r="M149" s="36">
        <v>0</v>
      </c>
      <c r="N149" s="36">
        <v>380</v>
      </c>
      <c r="O149" s="36">
        <v>371</v>
      </c>
      <c r="P149" s="36">
        <v>4013</v>
      </c>
      <c r="Q149" s="36">
        <v>4009</v>
      </c>
      <c r="R149" s="36">
        <v>26</v>
      </c>
      <c r="S149" s="36">
        <v>4942</v>
      </c>
      <c r="T149" s="36">
        <v>97.631600000000006</v>
      </c>
      <c r="U149" s="36">
        <v>99.118099999999998</v>
      </c>
      <c r="V149" s="36">
        <v>0</v>
      </c>
      <c r="W149" s="36">
        <v>0</v>
      </c>
      <c r="X149" s="36">
        <v>65</v>
      </c>
      <c r="Y149" s="36">
        <v>63</v>
      </c>
      <c r="Z149" s="36">
        <v>27</v>
      </c>
      <c r="AA149" s="36">
        <v>2</v>
      </c>
      <c r="AB149" s="36">
        <v>5</v>
      </c>
      <c r="AC149" s="36">
        <v>5</v>
      </c>
      <c r="AD149" s="36">
        <v>4958</v>
      </c>
      <c r="AE149" s="36">
        <v>19</v>
      </c>
      <c r="AF149" s="36">
        <v>25</v>
      </c>
      <c r="AG149" s="36">
        <v>16</v>
      </c>
      <c r="AH149" s="36">
        <v>0.62029999999999996</v>
      </c>
      <c r="AI149" s="36">
        <v>9.0700000000000003E-2</v>
      </c>
      <c r="AJ149" s="40">
        <f t="shared" ca="1" si="2"/>
        <v>5</v>
      </c>
      <c r="AK149" s="36">
        <v>0</v>
      </c>
      <c r="AL149" s="36">
        <v>0</v>
      </c>
      <c r="AM149" s="36">
        <v>0</v>
      </c>
      <c r="AN149" s="36">
        <v>0</v>
      </c>
      <c r="AO149" s="36">
        <v>1</v>
      </c>
      <c r="AP149" s="36">
        <v>0</v>
      </c>
      <c r="AQ149" s="36">
        <v>0</v>
      </c>
      <c r="AR149" s="36">
        <v>0</v>
      </c>
      <c r="AS149" s="36">
        <v>0</v>
      </c>
      <c r="AT149" s="36">
        <v>7.4074074074074066</v>
      </c>
      <c r="AU149" s="36">
        <v>9</v>
      </c>
      <c r="AV149" s="36">
        <v>43</v>
      </c>
      <c r="AW149" s="36">
        <v>1</v>
      </c>
      <c r="AX149" s="36">
        <v>0</v>
      </c>
      <c r="AY149" s="36">
        <v>0</v>
      </c>
      <c r="AZ149" s="36">
        <v>0</v>
      </c>
      <c r="BA149" s="36">
        <v>3</v>
      </c>
      <c r="BB149" s="36">
        <v>0</v>
      </c>
    </row>
    <row r="150" spans="1:54" hidden="1">
      <c r="A150" s="50">
        <v>41911</v>
      </c>
      <c r="B150" s="36" t="s">
        <v>185</v>
      </c>
      <c r="C150" s="36" t="s">
        <v>15</v>
      </c>
      <c r="D150" s="36">
        <v>8912</v>
      </c>
      <c r="E150" s="36" t="s">
        <v>186</v>
      </c>
      <c r="F150" s="51">
        <v>1</v>
      </c>
      <c r="G150" s="36">
        <v>1.1279999999999999</v>
      </c>
      <c r="H150" s="36">
        <v>0</v>
      </c>
      <c r="I150" s="36">
        <v>16262.609399999999</v>
      </c>
      <c r="J150" s="36">
        <v>12783</v>
      </c>
      <c r="K150" s="36">
        <v>0</v>
      </c>
      <c r="L150" s="36">
        <v>123</v>
      </c>
      <c r="M150" s="36">
        <v>0</v>
      </c>
      <c r="N150" s="36">
        <v>407</v>
      </c>
      <c r="O150" s="36">
        <v>407</v>
      </c>
      <c r="P150" s="36">
        <v>6264</v>
      </c>
      <c r="Q150" s="36">
        <v>6261</v>
      </c>
      <c r="R150" s="36">
        <v>121</v>
      </c>
      <c r="S150" s="36">
        <v>12728</v>
      </c>
      <c r="T150" s="36">
        <v>98.373999999999995</v>
      </c>
      <c r="U150" s="36">
        <v>99.522099999999995</v>
      </c>
      <c r="V150" s="36">
        <v>23235</v>
      </c>
      <c r="W150" s="36">
        <v>23134</v>
      </c>
      <c r="X150" s="36">
        <v>4511</v>
      </c>
      <c r="Y150" s="36">
        <v>4384</v>
      </c>
      <c r="Z150" s="36">
        <v>136</v>
      </c>
      <c r="AA150" s="36">
        <v>11</v>
      </c>
      <c r="AB150" s="36">
        <v>3</v>
      </c>
      <c r="AC150" s="36">
        <v>3</v>
      </c>
      <c r="AD150" s="36">
        <v>13715</v>
      </c>
      <c r="AE150" s="36">
        <v>115</v>
      </c>
      <c r="AF150" s="36">
        <v>19</v>
      </c>
      <c r="AG150" s="36">
        <v>19</v>
      </c>
      <c r="AH150" s="36">
        <v>0.99239999999999995</v>
      </c>
      <c r="AI150" s="36">
        <v>0.2291</v>
      </c>
      <c r="AJ150" s="40">
        <f t="shared" ca="1" si="2"/>
        <v>5</v>
      </c>
      <c r="AK150" s="36">
        <v>0</v>
      </c>
      <c r="AL150" s="36">
        <v>0</v>
      </c>
      <c r="AM150" s="36">
        <v>1</v>
      </c>
      <c r="AN150" s="36">
        <v>0</v>
      </c>
      <c r="AO150" s="36">
        <v>2</v>
      </c>
      <c r="AP150" s="36">
        <v>5</v>
      </c>
      <c r="AQ150" s="36">
        <v>0</v>
      </c>
      <c r="AR150" s="36">
        <v>0</v>
      </c>
      <c r="AS150" s="36">
        <v>0</v>
      </c>
      <c r="AT150" s="36">
        <v>8.0882352941176467</v>
      </c>
      <c r="AU150" s="36">
        <v>2</v>
      </c>
      <c r="AV150" s="36">
        <v>58</v>
      </c>
      <c r="AW150" s="36">
        <v>0</v>
      </c>
      <c r="AX150" s="36">
        <v>0</v>
      </c>
      <c r="AY150" s="36">
        <v>1</v>
      </c>
      <c r="AZ150" s="36">
        <v>5</v>
      </c>
      <c r="BA150" s="36">
        <v>0</v>
      </c>
      <c r="BB150" s="36">
        <v>0</v>
      </c>
    </row>
    <row r="151" spans="1:54" hidden="1">
      <c r="A151" s="50">
        <v>41911</v>
      </c>
      <c r="B151" s="36" t="s">
        <v>185</v>
      </c>
      <c r="C151" s="36" t="s">
        <v>1289</v>
      </c>
      <c r="D151" s="36">
        <v>7272</v>
      </c>
      <c r="E151" s="36" t="s">
        <v>1290</v>
      </c>
      <c r="F151" s="51">
        <v>1</v>
      </c>
      <c r="G151" s="36">
        <v>0.21360000000000001</v>
      </c>
      <c r="H151" s="36">
        <v>0</v>
      </c>
      <c r="I151" s="36">
        <v>3070.7999</v>
      </c>
      <c r="J151" s="36">
        <v>6309</v>
      </c>
      <c r="K151" s="36">
        <v>0</v>
      </c>
      <c r="L151" s="36">
        <v>58</v>
      </c>
      <c r="M151" s="36">
        <v>0</v>
      </c>
      <c r="N151" s="36">
        <v>7108</v>
      </c>
      <c r="O151" s="36">
        <v>7103</v>
      </c>
      <c r="P151" s="36">
        <v>4951</v>
      </c>
      <c r="Q151" s="36">
        <v>4950</v>
      </c>
      <c r="R151" s="36">
        <v>55</v>
      </c>
      <c r="S151" s="36">
        <v>6260</v>
      </c>
      <c r="T151" s="36">
        <v>94.760900000000007</v>
      </c>
      <c r="U151" s="36">
        <v>99.203299999999999</v>
      </c>
      <c r="V151" s="36">
        <v>1314</v>
      </c>
      <c r="W151" s="36">
        <v>1312</v>
      </c>
      <c r="X151" s="36">
        <v>769</v>
      </c>
      <c r="Y151" s="36">
        <v>769</v>
      </c>
      <c r="Z151" s="36">
        <v>61</v>
      </c>
      <c r="AA151" s="36">
        <v>0</v>
      </c>
      <c r="AB151" s="36">
        <v>25</v>
      </c>
      <c r="AC151" s="36">
        <v>25</v>
      </c>
      <c r="AD151" s="36">
        <v>6304</v>
      </c>
      <c r="AE151" s="36">
        <v>28</v>
      </c>
      <c r="AF151" s="36">
        <v>216</v>
      </c>
      <c r="AG151" s="36">
        <v>215</v>
      </c>
      <c r="AH151" s="36">
        <v>0.34639999999999999</v>
      </c>
      <c r="AI151" s="36">
        <v>2.5100000000000001E-2</v>
      </c>
      <c r="AJ151" s="40">
        <f t="shared" ca="1" si="2"/>
        <v>5</v>
      </c>
      <c r="AK151" s="36">
        <v>1</v>
      </c>
      <c r="AL151" s="36">
        <v>0</v>
      </c>
      <c r="AM151" s="36">
        <v>0</v>
      </c>
      <c r="AN151" s="36">
        <v>0</v>
      </c>
      <c r="AO151" s="36">
        <v>2</v>
      </c>
      <c r="AP151" s="36">
        <v>0</v>
      </c>
      <c r="AQ151" s="36">
        <v>1</v>
      </c>
      <c r="AR151" s="36">
        <v>0</v>
      </c>
      <c r="AS151" s="36">
        <v>0</v>
      </c>
      <c r="AT151" s="36">
        <v>0</v>
      </c>
      <c r="AU151" s="36">
        <v>8</v>
      </c>
      <c r="AV151" s="36">
        <v>50</v>
      </c>
      <c r="AW151" s="36">
        <v>1</v>
      </c>
      <c r="AX151" s="36">
        <v>0</v>
      </c>
      <c r="AY151" s="36">
        <v>0</v>
      </c>
      <c r="AZ151" s="36">
        <v>0</v>
      </c>
      <c r="BA151" s="36">
        <v>2</v>
      </c>
      <c r="BB151" s="36">
        <v>0</v>
      </c>
    </row>
    <row r="152" spans="1:54" hidden="1">
      <c r="A152" s="50">
        <v>41911</v>
      </c>
      <c r="B152" s="36" t="s">
        <v>183</v>
      </c>
      <c r="C152" s="36" t="s">
        <v>623</v>
      </c>
      <c r="D152" s="36">
        <v>57959</v>
      </c>
      <c r="E152" s="36" t="s">
        <v>384</v>
      </c>
      <c r="F152" s="51">
        <v>1</v>
      </c>
      <c r="G152" s="36">
        <v>5.7336</v>
      </c>
      <c r="H152" s="36">
        <v>0</v>
      </c>
      <c r="I152" s="36">
        <v>41560.318099999997</v>
      </c>
      <c r="J152" s="36">
        <v>82909</v>
      </c>
      <c r="K152" s="36">
        <v>0</v>
      </c>
      <c r="L152" s="36">
        <v>785</v>
      </c>
      <c r="M152" s="36">
        <v>0</v>
      </c>
      <c r="N152" s="36">
        <v>1116</v>
      </c>
      <c r="O152" s="36">
        <v>1116</v>
      </c>
      <c r="P152" s="36">
        <v>10418</v>
      </c>
      <c r="Q152" s="36">
        <v>10412</v>
      </c>
      <c r="R152" s="36">
        <v>766</v>
      </c>
      <c r="S152" s="36">
        <v>82856</v>
      </c>
      <c r="T152" s="36">
        <v>97.579599999999999</v>
      </c>
      <c r="U152" s="36">
        <v>99.878500000000003</v>
      </c>
      <c r="V152" s="36">
        <v>0</v>
      </c>
      <c r="W152" s="36">
        <v>0</v>
      </c>
      <c r="X152" s="36">
        <v>164</v>
      </c>
      <c r="Y152" s="36">
        <v>163</v>
      </c>
      <c r="Z152" s="36">
        <v>826</v>
      </c>
      <c r="AA152" s="36">
        <v>2</v>
      </c>
      <c r="AB152" s="36">
        <v>104</v>
      </c>
      <c r="AC152" s="36">
        <v>104</v>
      </c>
      <c r="AD152" s="36">
        <v>58086</v>
      </c>
      <c r="AE152" s="36">
        <v>86</v>
      </c>
      <c r="AF152" s="36">
        <v>536</v>
      </c>
      <c r="AG152" s="36">
        <v>501</v>
      </c>
      <c r="AH152" s="36">
        <v>1.5844</v>
      </c>
      <c r="AI152" s="36">
        <v>5.9299999999999999E-2</v>
      </c>
      <c r="AJ152" s="40">
        <f t="shared" ca="1" si="2"/>
        <v>5</v>
      </c>
      <c r="AK152" s="36">
        <v>0</v>
      </c>
      <c r="AL152" s="36">
        <v>0</v>
      </c>
      <c r="AM152" s="36">
        <v>0</v>
      </c>
      <c r="AN152" s="36">
        <v>0</v>
      </c>
      <c r="AO152" s="36">
        <v>1</v>
      </c>
      <c r="AP152" s="36">
        <v>0</v>
      </c>
      <c r="AQ152" s="36">
        <v>0</v>
      </c>
      <c r="AR152" s="36">
        <v>0</v>
      </c>
      <c r="AS152" s="36">
        <v>0</v>
      </c>
      <c r="AT152" s="36">
        <v>0.24213075060532688</v>
      </c>
      <c r="AU152" s="36">
        <v>19</v>
      </c>
      <c r="AV152" s="36">
        <v>59</v>
      </c>
      <c r="AW152" s="36">
        <v>1</v>
      </c>
      <c r="AX152" s="36">
        <v>0</v>
      </c>
      <c r="AY152" s="36">
        <v>0</v>
      </c>
      <c r="AZ152" s="36">
        <v>0</v>
      </c>
      <c r="BA152" s="36">
        <v>5</v>
      </c>
      <c r="BB152" s="36">
        <v>0</v>
      </c>
    </row>
    <row r="153" spans="1:54" hidden="1">
      <c r="A153" s="50">
        <v>41911</v>
      </c>
      <c r="B153" s="36" t="s">
        <v>183</v>
      </c>
      <c r="C153" s="36" t="s">
        <v>879</v>
      </c>
      <c r="D153" s="36">
        <v>19136</v>
      </c>
      <c r="E153" s="36" t="s">
        <v>577</v>
      </c>
      <c r="F153" s="51">
        <v>1</v>
      </c>
      <c r="G153" s="36">
        <v>1.7831999999999999</v>
      </c>
      <c r="H153" s="36">
        <v>0</v>
      </c>
      <c r="I153" s="36">
        <v>21768.649399999998</v>
      </c>
      <c r="J153" s="36">
        <v>58100</v>
      </c>
      <c r="K153" s="36">
        <v>0</v>
      </c>
      <c r="L153" s="36">
        <v>239</v>
      </c>
      <c r="M153" s="36">
        <v>0</v>
      </c>
      <c r="N153" s="36">
        <v>198</v>
      </c>
      <c r="O153" s="36">
        <v>198</v>
      </c>
      <c r="P153" s="36">
        <v>9187</v>
      </c>
      <c r="Q153" s="36">
        <v>9183</v>
      </c>
      <c r="R153" s="36">
        <v>231</v>
      </c>
      <c r="S153" s="36">
        <v>57917</v>
      </c>
      <c r="T153" s="36">
        <v>96.652699999999996</v>
      </c>
      <c r="U153" s="36">
        <v>99.641599999999997</v>
      </c>
      <c r="V153" s="36">
        <v>22364</v>
      </c>
      <c r="W153" s="36">
        <v>22337</v>
      </c>
      <c r="X153" s="36">
        <v>7815</v>
      </c>
      <c r="Y153" s="36">
        <v>7805</v>
      </c>
      <c r="Z153" s="36">
        <v>236</v>
      </c>
      <c r="AA153" s="36">
        <v>1</v>
      </c>
      <c r="AB153" s="36">
        <v>11</v>
      </c>
      <c r="AC153" s="36">
        <v>11</v>
      </c>
      <c r="AD153" s="36">
        <v>43008</v>
      </c>
      <c r="AE153" s="36">
        <v>69</v>
      </c>
      <c r="AF153" s="36">
        <v>112</v>
      </c>
      <c r="AG153" s="36">
        <v>104</v>
      </c>
      <c r="AH153" s="36">
        <v>0.99660000000000004</v>
      </c>
      <c r="AI153" s="36">
        <v>7.2900000000000006E-2</v>
      </c>
      <c r="AJ153" s="40">
        <f t="shared" ca="1" si="2"/>
        <v>5</v>
      </c>
      <c r="AK153" s="36">
        <v>0</v>
      </c>
      <c r="AL153" s="36">
        <v>0</v>
      </c>
      <c r="AM153" s="36">
        <v>0</v>
      </c>
      <c r="AN153" s="36">
        <v>0</v>
      </c>
      <c r="AO153" s="36">
        <v>1</v>
      </c>
      <c r="AP153" s="36">
        <v>0</v>
      </c>
      <c r="AQ153" s="36">
        <v>0</v>
      </c>
      <c r="AR153" s="36">
        <v>0</v>
      </c>
      <c r="AS153" s="36">
        <v>0</v>
      </c>
      <c r="AT153" s="36">
        <v>0.42372881355932202</v>
      </c>
      <c r="AU153" s="36">
        <v>8</v>
      </c>
      <c r="AV153" s="36">
        <v>187</v>
      </c>
      <c r="AW153" s="36">
        <v>1</v>
      </c>
      <c r="AX153" s="36">
        <v>0</v>
      </c>
      <c r="AY153" s="36">
        <v>0</v>
      </c>
      <c r="AZ153" s="36">
        <v>0</v>
      </c>
      <c r="BA153" s="36">
        <v>2</v>
      </c>
      <c r="BB153" s="36">
        <v>0</v>
      </c>
    </row>
    <row r="154" spans="1:54" hidden="1">
      <c r="A154" s="50">
        <v>41911</v>
      </c>
      <c r="B154" s="36" t="s">
        <v>183</v>
      </c>
      <c r="C154" s="36" t="s">
        <v>701</v>
      </c>
      <c r="D154" s="36">
        <v>23836</v>
      </c>
      <c r="E154" s="36" t="s">
        <v>594</v>
      </c>
      <c r="F154" s="51">
        <v>1</v>
      </c>
      <c r="G154" s="36">
        <v>5.5751999999999997</v>
      </c>
      <c r="H154" s="36">
        <v>0</v>
      </c>
      <c r="I154" s="36">
        <v>21689.641299999999</v>
      </c>
      <c r="J154" s="36">
        <v>39089</v>
      </c>
      <c r="K154" s="36">
        <v>0</v>
      </c>
      <c r="L154" s="36">
        <v>245</v>
      </c>
      <c r="M154" s="36">
        <v>0</v>
      </c>
      <c r="N154" s="36">
        <v>533</v>
      </c>
      <c r="O154" s="36">
        <v>532</v>
      </c>
      <c r="P154" s="36">
        <v>5521</v>
      </c>
      <c r="Q154" s="36">
        <v>5518</v>
      </c>
      <c r="R154" s="36">
        <v>236</v>
      </c>
      <c r="S154" s="36">
        <v>39025</v>
      </c>
      <c r="T154" s="36">
        <v>96.145799999999994</v>
      </c>
      <c r="U154" s="36">
        <v>99.781999999999996</v>
      </c>
      <c r="V154" s="36">
        <v>7059</v>
      </c>
      <c r="W154" s="36">
        <v>7058</v>
      </c>
      <c r="X154" s="36">
        <v>1401</v>
      </c>
      <c r="Y154" s="36">
        <v>1394</v>
      </c>
      <c r="Z154" s="36">
        <v>425</v>
      </c>
      <c r="AA154" s="36">
        <v>2</v>
      </c>
      <c r="AB154" s="36">
        <v>6</v>
      </c>
      <c r="AC154" s="36">
        <v>6</v>
      </c>
      <c r="AD154" s="36">
        <v>29037</v>
      </c>
      <c r="AE154" s="36">
        <v>36</v>
      </c>
      <c r="AF154" s="36">
        <v>46</v>
      </c>
      <c r="AG154" s="36">
        <v>46</v>
      </c>
      <c r="AH154" s="36">
        <v>1.6800999999999999</v>
      </c>
      <c r="AI154" s="36">
        <v>9.9299999999999999E-2</v>
      </c>
      <c r="AJ154" s="40">
        <f t="shared" ca="1" si="2"/>
        <v>5</v>
      </c>
      <c r="AK154" s="36">
        <v>0</v>
      </c>
      <c r="AL154" s="36">
        <v>0</v>
      </c>
      <c r="AM154" s="36">
        <v>0</v>
      </c>
      <c r="AN154" s="36">
        <v>0</v>
      </c>
      <c r="AO154" s="36">
        <v>1</v>
      </c>
      <c r="AP154" s="36">
        <v>0</v>
      </c>
      <c r="AQ154" s="36">
        <v>0</v>
      </c>
      <c r="AR154" s="36">
        <v>0</v>
      </c>
      <c r="AS154" s="36">
        <v>0</v>
      </c>
      <c r="AT154" s="36">
        <v>0.47058823529411759</v>
      </c>
      <c r="AU154" s="36">
        <v>10</v>
      </c>
      <c r="AV154" s="36">
        <v>67</v>
      </c>
      <c r="AW154" s="36">
        <v>1</v>
      </c>
      <c r="AX154" s="36">
        <v>0</v>
      </c>
      <c r="AY154" s="36">
        <v>0</v>
      </c>
      <c r="AZ154" s="36">
        <v>0</v>
      </c>
      <c r="BA154" s="36">
        <v>4</v>
      </c>
      <c r="BB154" s="36">
        <v>0</v>
      </c>
    </row>
    <row r="155" spans="1:54" hidden="1">
      <c r="A155" s="50">
        <v>41911</v>
      </c>
      <c r="B155" s="36" t="s">
        <v>184</v>
      </c>
      <c r="C155" s="36" t="s">
        <v>236</v>
      </c>
      <c r="D155" s="36">
        <v>62048</v>
      </c>
      <c r="E155" s="36" t="s">
        <v>237</v>
      </c>
      <c r="F155" s="51">
        <v>1</v>
      </c>
      <c r="G155" s="36">
        <v>9.3960000000000008</v>
      </c>
      <c r="H155" s="36">
        <v>1.2E-2</v>
      </c>
      <c r="I155" s="36">
        <v>14310.6198</v>
      </c>
      <c r="J155" s="36">
        <v>37422</v>
      </c>
      <c r="K155" s="36">
        <v>0</v>
      </c>
      <c r="L155" s="36">
        <v>1179</v>
      </c>
      <c r="M155" s="36">
        <v>0</v>
      </c>
      <c r="N155" s="36">
        <v>4079</v>
      </c>
      <c r="O155" s="36">
        <v>4071</v>
      </c>
      <c r="P155" s="36">
        <v>32473</v>
      </c>
      <c r="Q155" s="36">
        <v>32435</v>
      </c>
      <c r="R155" s="36">
        <v>1157</v>
      </c>
      <c r="S155" s="36">
        <v>37089</v>
      </c>
      <c r="T155" s="36">
        <v>97.941500000000005</v>
      </c>
      <c r="U155" s="36">
        <v>98.994200000000006</v>
      </c>
      <c r="V155" s="36">
        <v>2</v>
      </c>
      <c r="W155" s="36">
        <v>1</v>
      </c>
      <c r="X155" s="36">
        <v>276</v>
      </c>
      <c r="Y155" s="36">
        <v>272</v>
      </c>
      <c r="Z155" s="36">
        <v>1103</v>
      </c>
      <c r="AA155" s="36">
        <v>10</v>
      </c>
      <c r="AB155" s="36">
        <v>87</v>
      </c>
      <c r="AC155" s="36">
        <v>85</v>
      </c>
      <c r="AD155" s="36">
        <v>37526</v>
      </c>
      <c r="AE155" s="36">
        <v>36</v>
      </c>
      <c r="AF155" s="36">
        <v>170</v>
      </c>
      <c r="AG155" s="36">
        <v>151</v>
      </c>
      <c r="AH155" s="36">
        <v>1.2790999999999999</v>
      </c>
      <c r="AI155" s="36">
        <v>0.12180000000000001</v>
      </c>
      <c r="AJ155" s="40">
        <f t="shared" ca="1" si="2"/>
        <v>5</v>
      </c>
      <c r="AK155" s="36">
        <v>0</v>
      </c>
      <c r="AL155" s="36">
        <v>0</v>
      </c>
      <c r="AM155" s="36">
        <v>0</v>
      </c>
      <c r="AN155" s="36">
        <v>0</v>
      </c>
      <c r="AO155" s="36">
        <v>1</v>
      </c>
      <c r="AP155" s="36">
        <v>0</v>
      </c>
      <c r="AQ155" s="36">
        <v>0</v>
      </c>
      <c r="AR155" s="36">
        <v>0</v>
      </c>
      <c r="AS155" s="36">
        <v>0</v>
      </c>
      <c r="AT155" s="36">
        <v>0.90661831368993651</v>
      </c>
      <c r="AU155" s="36">
        <v>30</v>
      </c>
      <c r="AV155" s="36">
        <v>371</v>
      </c>
      <c r="AW155" s="36">
        <v>1</v>
      </c>
      <c r="AX155" s="36">
        <v>0</v>
      </c>
      <c r="AY155" s="36">
        <v>0</v>
      </c>
      <c r="AZ155" s="36">
        <v>0</v>
      </c>
      <c r="BA155" s="36">
        <v>3</v>
      </c>
      <c r="BB155" s="36">
        <v>1</v>
      </c>
    </row>
    <row r="156" spans="1:54" hidden="1">
      <c r="A156" s="50">
        <v>41911</v>
      </c>
      <c r="B156" s="36" t="s">
        <v>184</v>
      </c>
      <c r="C156" s="36" t="s">
        <v>1291</v>
      </c>
      <c r="D156" s="36">
        <v>60616</v>
      </c>
      <c r="E156" s="36" t="s">
        <v>900</v>
      </c>
      <c r="F156" s="51">
        <v>1</v>
      </c>
      <c r="G156" s="36">
        <v>2.4047999999999998</v>
      </c>
      <c r="H156" s="36">
        <v>4.7999999999999996E-3</v>
      </c>
      <c r="I156" s="36">
        <v>3080.8443000000002</v>
      </c>
      <c r="J156" s="36">
        <v>12496</v>
      </c>
      <c r="K156" s="36">
        <v>0</v>
      </c>
      <c r="L156" s="36">
        <v>439</v>
      </c>
      <c r="M156" s="36">
        <v>0</v>
      </c>
      <c r="N156" s="36">
        <v>4099</v>
      </c>
      <c r="O156" s="36">
        <v>4097</v>
      </c>
      <c r="P156" s="36">
        <v>7964</v>
      </c>
      <c r="Q156" s="36">
        <v>7960</v>
      </c>
      <c r="R156" s="36">
        <v>433</v>
      </c>
      <c r="S156" s="36">
        <v>12446</v>
      </c>
      <c r="T156" s="36">
        <v>98.585099999999997</v>
      </c>
      <c r="U156" s="36">
        <v>99.549800000000005</v>
      </c>
      <c r="V156" s="36">
        <v>8681</v>
      </c>
      <c r="W156" s="36">
        <v>8680</v>
      </c>
      <c r="X156" s="36">
        <v>1075</v>
      </c>
      <c r="Y156" s="36">
        <v>1041</v>
      </c>
      <c r="Z156" s="36">
        <v>397</v>
      </c>
      <c r="AA156" s="36">
        <v>9</v>
      </c>
      <c r="AB156" s="36">
        <v>62</v>
      </c>
      <c r="AC156" s="36">
        <v>60</v>
      </c>
      <c r="AD156" s="36">
        <v>12526</v>
      </c>
      <c r="AE156" s="36">
        <v>8</v>
      </c>
      <c r="AF156" s="36">
        <v>95</v>
      </c>
      <c r="AG156" s="36">
        <v>91</v>
      </c>
      <c r="AH156" s="36">
        <v>0.50090000000000001</v>
      </c>
      <c r="AI156" s="36">
        <v>0.19109999999999999</v>
      </c>
      <c r="AJ156" s="40">
        <f t="shared" ca="1" si="2"/>
        <v>5</v>
      </c>
      <c r="AK156" s="36">
        <v>0</v>
      </c>
      <c r="AL156" s="36">
        <v>0</v>
      </c>
      <c r="AM156" s="36">
        <v>0</v>
      </c>
      <c r="AN156" s="36">
        <v>0</v>
      </c>
      <c r="AO156" s="36">
        <v>1</v>
      </c>
      <c r="AP156" s="36">
        <v>0</v>
      </c>
      <c r="AQ156" s="36">
        <v>0</v>
      </c>
      <c r="AR156" s="36">
        <v>0</v>
      </c>
      <c r="AS156" s="36">
        <v>0</v>
      </c>
      <c r="AT156" s="36">
        <v>2.2670025188916876</v>
      </c>
      <c r="AU156" s="36">
        <v>8</v>
      </c>
      <c r="AV156" s="36">
        <v>54</v>
      </c>
      <c r="AW156" s="36">
        <v>0</v>
      </c>
      <c r="AX156" s="36">
        <v>0</v>
      </c>
      <c r="AY156" s="36">
        <v>1</v>
      </c>
      <c r="AZ156" s="36">
        <v>1</v>
      </c>
      <c r="BA156" s="36">
        <v>0</v>
      </c>
      <c r="BB156" s="36">
        <v>0</v>
      </c>
    </row>
    <row r="157" spans="1:54" hidden="1">
      <c r="A157" s="50">
        <v>41911</v>
      </c>
      <c r="B157" s="36" t="s">
        <v>185</v>
      </c>
      <c r="C157" s="36" t="s">
        <v>1292</v>
      </c>
      <c r="D157" s="36">
        <v>8832</v>
      </c>
      <c r="E157" s="36" t="s">
        <v>1293</v>
      </c>
      <c r="F157" s="51">
        <v>1</v>
      </c>
      <c r="G157" s="36">
        <v>0.44640000000000002</v>
      </c>
      <c r="H157" s="36">
        <v>0</v>
      </c>
      <c r="I157" s="36">
        <v>276.9092</v>
      </c>
      <c r="J157" s="36">
        <v>707</v>
      </c>
      <c r="K157" s="36">
        <v>0</v>
      </c>
      <c r="L157" s="36">
        <v>15</v>
      </c>
      <c r="M157" s="36">
        <v>0</v>
      </c>
      <c r="N157" s="36">
        <v>30</v>
      </c>
      <c r="O157" s="36">
        <v>29</v>
      </c>
      <c r="P157" s="36">
        <v>573</v>
      </c>
      <c r="Q157" s="36">
        <v>476</v>
      </c>
      <c r="R157" s="36">
        <v>15</v>
      </c>
      <c r="S157" s="36">
        <v>707</v>
      </c>
      <c r="T157" s="36">
        <v>96.666700000000006</v>
      </c>
      <c r="U157" s="36">
        <v>83.071600000000004</v>
      </c>
      <c r="V157" s="36">
        <v>3207</v>
      </c>
      <c r="W157" s="36">
        <v>3203</v>
      </c>
      <c r="X157" s="36">
        <v>556</v>
      </c>
      <c r="Y157" s="36">
        <v>554</v>
      </c>
      <c r="Z157" s="36">
        <v>14</v>
      </c>
      <c r="AA157" s="36">
        <v>0</v>
      </c>
      <c r="AB157" s="36">
        <v>0</v>
      </c>
      <c r="AC157" s="36">
        <v>0</v>
      </c>
      <c r="AD157" s="36">
        <v>721</v>
      </c>
      <c r="AE157" s="36">
        <v>5</v>
      </c>
      <c r="AF157" s="36">
        <v>0</v>
      </c>
      <c r="AG157" s="36">
        <v>0</v>
      </c>
      <c r="AH157" s="36">
        <v>0.59770000000000001</v>
      </c>
      <c r="AI157" s="36">
        <v>6.2100000000000002E-2</v>
      </c>
      <c r="AJ157" s="40">
        <f t="shared" ca="1" si="2"/>
        <v>5</v>
      </c>
      <c r="AK157" s="36">
        <v>0</v>
      </c>
      <c r="AL157" s="36">
        <v>1</v>
      </c>
      <c r="AM157" s="36">
        <v>0</v>
      </c>
      <c r="AN157" s="36">
        <v>0</v>
      </c>
      <c r="AO157" s="36">
        <v>2</v>
      </c>
      <c r="AP157" s="36">
        <v>0</v>
      </c>
      <c r="AQ157" s="36">
        <v>0</v>
      </c>
      <c r="AR157" s="36">
        <v>1</v>
      </c>
      <c r="AS157" s="36">
        <v>0</v>
      </c>
      <c r="AT157" s="36">
        <v>0</v>
      </c>
      <c r="AU157" s="36">
        <v>1</v>
      </c>
      <c r="AV157" s="36">
        <v>97</v>
      </c>
      <c r="AW157" s="36">
        <v>0</v>
      </c>
      <c r="AX157" s="36">
        <v>1</v>
      </c>
      <c r="AY157" s="36">
        <v>0</v>
      </c>
      <c r="AZ157" s="36">
        <v>0</v>
      </c>
      <c r="BA157" s="36">
        <v>0</v>
      </c>
      <c r="BB157" s="36">
        <v>1</v>
      </c>
    </row>
    <row r="158" spans="1:54" hidden="1">
      <c r="A158" s="50">
        <v>41911</v>
      </c>
      <c r="B158" s="36" t="s">
        <v>183</v>
      </c>
      <c r="C158" s="36" t="s">
        <v>624</v>
      </c>
      <c r="D158" s="36">
        <v>19165</v>
      </c>
      <c r="E158" s="36" t="s">
        <v>389</v>
      </c>
      <c r="F158" s="51">
        <v>1</v>
      </c>
      <c r="G158" s="36">
        <v>1.5407999999999999</v>
      </c>
      <c r="H158" s="36">
        <v>0</v>
      </c>
      <c r="I158" s="36">
        <v>17253.932199999999</v>
      </c>
      <c r="J158" s="36">
        <v>32521</v>
      </c>
      <c r="K158" s="36">
        <v>6</v>
      </c>
      <c r="L158" s="36">
        <v>92</v>
      </c>
      <c r="M158" s="36">
        <v>0</v>
      </c>
      <c r="N158" s="36">
        <v>239</v>
      </c>
      <c r="O158" s="36">
        <v>239</v>
      </c>
      <c r="P158" s="36">
        <v>2834</v>
      </c>
      <c r="Q158" s="36">
        <v>2820</v>
      </c>
      <c r="R158" s="36">
        <v>84</v>
      </c>
      <c r="S158" s="36">
        <v>32056</v>
      </c>
      <c r="T158" s="36">
        <v>91.304299999999998</v>
      </c>
      <c r="U158" s="36">
        <v>98.083200000000005</v>
      </c>
      <c r="V158" s="36">
        <v>5487</v>
      </c>
      <c r="W158" s="36">
        <v>5483</v>
      </c>
      <c r="X158" s="36">
        <v>2916</v>
      </c>
      <c r="Y158" s="36">
        <v>2913</v>
      </c>
      <c r="Z158" s="36">
        <v>96</v>
      </c>
      <c r="AA158" s="36">
        <v>6</v>
      </c>
      <c r="AB158" s="36">
        <v>0</v>
      </c>
      <c r="AC158" s="36">
        <v>0</v>
      </c>
      <c r="AD158" s="36">
        <v>23388</v>
      </c>
      <c r="AE158" s="36">
        <v>187</v>
      </c>
      <c r="AF158" s="36">
        <v>41</v>
      </c>
      <c r="AG158" s="36">
        <v>40</v>
      </c>
      <c r="AH158" s="36">
        <v>0.42459999999999998</v>
      </c>
      <c r="AI158" s="36">
        <v>7.2800000000000004E-2</v>
      </c>
      <c r="AJ158" s="40">
        <f t="shared" ca="1" si="2"/>
        <v>5</v>
      </c>
      <c r="AK158" s="36">
        <v>1</v>
      </c>
      <c r="AL158" s="36">
        <v>0</v>
      </c>
      <c r="AM158" s="36">
        <v>1</v>
      </c>
      <c r="AN158" s="36">
        <v>0</v>
      </c>
      <c r="AO158" s="36">
        <v>4</v>
      </c>
      <c r="AP158" s="36">
        <v>1</v>
      </c>
      <c r="AQ158" s="36">
        <v>4</v>
      </c>
      <c r="AR158" s="36">
        <v>0</v>
      </c>
      <c r="AS158" s="36">
        <v>0</v>
      </c>
      <c r="AT158" s="36">
        <v>6.25</v>
      </c>
      <c r="AU158" s="36">
        <v>8</v>
      </c>
      <c r="AV158" s="36">
        <v>479</v>
      </c>
      <c r="AW158" s="36">
        <v>1</v>
      </c>
      <c r="AX158" s="36">
        <v>0</v>
      </c>
      <c r="AY158" s="36">
        <v>1</v>
      </c>
      <c r="AZ158" s="36">
        <v>1</v>
      </c>
      <c r="BA158" s="36">
        <v>4</v>
      </c>
      <c r="BB158" s="36">
        <v>0</v>
      </c>
    </row>
    <row r="159" spans="1:54" hidden="1">
      <c r="A159" s="50">
        <v>41911</v>
      </c>
      <c r="B159" s="36" t="s">
        <v>183</v>
      </c>
      <c r="C159" s="36" t="s">
        <v>564</v>
      </c>
      <c r="D159" s="36">
        <v>18874</v>
      </c>
      <c r="E159" s="36" t="s">
        <v>523</v>
      </c>
      <c r="F159" s="51">
        <v>1</v>
      </c>
      <c r="G159" s="36">
        <v>1.9703999999999999</v>
      </c>
      <c r="H159" s="36">
        <v>0</v>
      </c>
      <c r="I159" s="36">
        <v>19571.9231</v>
      </c>
      <c r="J159" s="36">
        <v>58424</v>
      </c>
      <c r="K159" s="36">
        <v>0</v>
      </c>
      <c r="L159" s="36">
        <v>212</v>
      </c>
      <c r="M159" s="36">
        <v>0</v>
      </c>
      <c r="N159" s="36">
        <v>546</v>
      </c>
      <c r="O159" s="36">
        <v>545</v>
      </c>
      <c r="P159" s="36">
        <v>8033</v>
      </c>
      <c r="Q159" s="36">
        <v>8026</v>
      </c>
      <c r="R159" s="36">
        <v>203</v>
      </c>
      <c r="S159" s="36">
        <v>58167</v>
      </c>
      <c r="T159" s="36">
        <v>95.579300000000003</v>
      </c>
      <c r="U159" s="36">
        <v>99.473399999999998</v>
      </c>
      <c r="V159" s="36">
        <v>17124</v>
      </c>
      <c r="W159" s="36">
        <v>17111</v>
      </c>
      <c r="X159" s="36">
        <v>3102</v>
      </c>
      <c r="Y159" s="36">
        <v>3096</v>
      </c>
      <c r="Z159" s="36">
        <v>220</v>
      </c>
      <c r="AA159" s="36">
        <v>1</v>
      </c>
      <c r="AB159" s="36">
        <v>15</v>
      </c>
      <c r="AC159" s="36">
        <v>15</v>
      </c>
      <c r="AD159" s="36">
        <v>44573</v>
      </c>
      <c r="AE159" s="36">
        <v>63</v>
      </c>
      <c r="AF159" s="36">
        <v>268</v>
      </c>
      <c r="AG159" s="36">
        <v>255</v>
      </c>
      <c r="AH159" s="36">
        <v>0.76419999999999999</v>
      </c>
      <c r="AI159" s="36">
        <v>5.0099999999999999E-2</v>
      </c>
      <c r="AJ159" s="40">
        <f t="shared" ca="1" si="2"/>
        <v>5</v>
      </c>
      <c r="AK159" s="36">
        <v>0</v>
      </c>
      <c r="AL159" s="36">
        <v>0</v>
      </c>
      <c r="AM159" s="36">
        <v>0</v>
      </c>
      <c r="AN159" s="36">
        <v>0</v>
      </c>
      <c r="AO159" s="36">
        <v>1</v>
      </c>
      <c r="AP159" s="36">
        <v>0</v>
      </c>
      <c r="AQ159" s="36">
        <v>0</v>
      </c>
      <c r="AR159" s="36">
        <v>0</v>
      </c>
      <c r="AS159" s="36">
        <v>0</v>
      </c>
      <c r="AT159" s="36">
        <v>0.45454545454545453</v>
      </c>
      <c r="AU159" s="36">
        <v>10</v>
      </c>
      <c r="AV159" s="36">
        <v>264</v>
      </c>
      <c r="AW159" s="36">
        <v>1</v>
      </c>
      <c r="AX159" s="36">
        <v>0</v>
      </c>
      <c r="AY159" s="36">
        <v>0</v>
      </c>
      <c r="AZ159" s="36">
        <v>0</v>
      </c>
      <c r="BA159" s="36">
        <v>2</v>
      </c>
      <c r="BB159" s="36">
        <v>0</v>
      </c>
    </row>
    <row r="160" spans="1:54" hidden="1">
      <c r="A160" s="49">
        <v>41911</v>
      </c>
      <c r="B160" s="36" t="s">
        <v>188</v>
      </c>
      <c r="C160" s="36" t="s">
        <v>571</v>
      </c>
      <c r="D160" s="36">
        <v>30</v>
      </c>
      <c r="E160" s="36" t="s">
        <v>572</v>
      </c>
      <c r="F160" s="36">
        <v>0</v>
      </c>
      <c r="G160" s="36">
        <v>1.0329809999999999</v>
      </c>
      <c r="H160" s="36">
        <v>0</v>
      </c>
      <c r="I160" s="36">
        <v>3266.96</v>
      </c>
      <c r="J160" s="36">
        <v>5235</v>
      </c>
      <c r="K160" s="36">
        <v>0</v>
      </c>
      <c r="L160" s="36">
        <v>59</v>
      </c>
      <c r="M160" s="36">
        <v>0</v>
      </c>
      <c r="N160" s="36">
        <v>18</v>
      </c>
      <c r="O160" s="36">
        <v>17</v>
      </c>
      <c r="P160" s="36">
        <v>4514</v>
      </c>
      <c r="Q160" s="36">
        <v>4457</v>
      </c>
      <c r="R160" s="36">
        <v>59</v>
      </c>
      <c r="S160" s="36">
        <v>5184</v>
      </c>
      <c r="T160" s="36">
        <v>94.44444</v>
      </c>
      <c r="U160" s="36">
        <v>97.775350000000003</v>
      </c>
      <c r="V160" s="36">
        <v>21639</v>
      </c>
      <c r="W160" s="36">
        <v>21624</v>
      </c>
      <c r="X160" s="36">
        <v>1</v>
      </c>
      <c r="Y160" s="36">
        <v>1</v>
      </c>
      <c r="Z160" s="36">
        <v>48</v>
      </c>
      <c r="AA160" s="36">
        <v>3</v>
      </c>
      <c r="AB160" s="36">
        <v>1</v>
      </c>
      <c r="AC160" s="36">
        <v>1</v>
      </c>
      <c r="AD160" s="36">
        <v>5982</v>
      </c>
      <c r="AE160" s="36">
        <v>379</v>
      </c>
      <c r="AF160" s="36">
        <v>0</v>
      </c>
      <c r="AG160" s="36">
        <v>0</v>
      </c>
      <c r="AH160" s="36">
        <v>3.5956139999999999</v>
      </c>
      <c r="AI160" s="36">
        <v>3.1540239999999997E-2</v>
      </c>
      <c r="AJ160" s="40">
        <f t="shared" ca="1" si="2"/>
        <v>5</v>
      </c>
      <c r="AK160" s="36">
        <v>0</v>
      </c>
      <c r="AL160" s="36">
        <v>0</v>
      </c>
      <c r="AM160" s="36">
        <v>0</v>
      </c>
      <c r="AN160" s="36">
        <v>1</v>
      </c>
      <c r="AO160" s="36">
        <v>1</v>
      </c>
      <c r="AP160" s="36">
        <v>1</v>
      </c>
      <c r="AQ160" s="36">
        <v>1</v>
      </c>
      <c r="AR160" s="36">
        <v>0</v>
      </c>
      <c r="AS160" s="36">
        <v>2</v>
      </c>
      <c r="AT160" s="36">
        <v>6.25</v>
      </c>
      <c r="AU160" s="36">
        <v>1</v>
      </c>
      <c r="AV160" s="36">
        <v>108</v>
      </c>
      <c r="AW160" s="36">
        <v>0</v>
      </c>
      <c r="AX160" s="36">
        <v>1</v>
      </c>
      <c r="AY160" s="36">
        <v>0</v>
      </c>
      <c r="AZ160" s="36">
        <v>1</v>
      </c>
      <c r="BA160" s="36">
        <v>1</v>
      </c>
      <c r="BB160" s="36">
        <v>3</v>
      </c>
    </row>
    <row r="161" spans="1:54" hidden="1">
      <c r="A161" s="49">
        <v>41911</v>
      </c>
      <c r="B161" s="36" t="s">
        <v>188</v>
      </c>
      <c r="C161" s="36" t="s">
        <v>217</v>
      </c>
      <c r="D161" s="36">
        <v>108</v>
      </c>
      <c r="E161" s="36" t="s">
        <v>218</v>
      </c>
      <c r="F161" s="36">
        <v>0</v>
      </c>
      <c r="G161" s="36">
        <v>0.68382220000000005</v>
      </c>
      <c r="H161" s="36">
        <v>0</v>
      </c>
      <c r="I161" s="36">
        <v>3233.3850000000002</v>
      </c>
      <c r="J161" s="36">
        <v>10335</v>
      </c>
      <c r="K161" s="36">
        <v>0</v>
      </c>
      <c r="L161" s="36">
        <v>59</v>
      </c>
      <c r="M161" s="36">
        <v>0</v>
      </c>
      <c r="N161" s="36">
        <v>51</v>
      </c>
      <c r="O161" s="36">
        <v>48</v>
      </c>
      <c r="P161" s="36">
        <v>8674</v>
      </c>
      <c r="Q161" s="36">
        <v>8645</v>
      </c>
      <c r="R161" s="36">
        <v>56</v>
      </c>
      <c r="S161" s="36">
        <v>10133</v>
      </c>
      <c r="T161" s="36">
        <v>89.331999999999994</v>
      </c>
      <c r="U161" s="36">
        <v>97.717680000000001</v>
      </c>
      <c r="V161" s="36">
        <v>1838</v>
      </c>
      <c r="W161" s="36">
        <v>1837</v>
      </c>
      <c r="X161" s="36">
        <v>0</v>
      </c>
      <c r="Y161" s="36">
        <v>0</v>
      </c>
      <c r="Z161" s="36">
        <v>50</v>
      </c>
      <c r="AA161" s="36">
        <v>0</v>
      </c>
      <c r="AB161" s="36">
        <v>5</v>
      </c>
      <c r="AC161" s="36">
        <v>5</v>
      </c>
      <c r="AD161" s="36">
        <v>10067</v>
      </c>
      <c r="AE161" s="36">
        <v>25</v>
      </c>
      <c r="AF161" s="36">
        <v>35</v>
      </c>
      <c r="AG161" s="36">
        <v>34</v>
      </c>
      <c r="AH161" s="36">
        <v>1.8619829999999999</v>
      </c>
      <c r="AI161" s="36">
        <v>1.790315E-2</v>
      </c>
      <c r="AJ161" s="40">
        <f t="shared" ca="1" si="2"/>
        <v>5</v>
      </c>
      <c r="AK161" s="36">
        <v>1</v>
      </c>
      <c r="AL161" s="36">
        <v>0</v>
      </c>
      <c r="AM161" s="36">
        <v>0</v>
      </c>
      <c r="AN161" s="36">
        <v>0</v>
      </c>
      <c r="AO161" s="36">
        <v>3</v>
      </c>
      <c r="AP161" s="36">
        <v>0</v>
      </c>
      <c r="AQ161" s="36">
        <v>7</v>
      </c>
      <c r="AR161" s="36">
        <v>1</v>
      </c>
      <c r="AS161" s="36">
        <v>0</v>
      </c>
      <c r="AT161" s="36">
        <v>0</v>
      </c>
      <c r="AU161" s="36">
        <v>6</v>
      </c>
      <c r="AV161" s="36">
        <v>231</v>
      </c>
      <c r="AW161" s="36">
        <v>1</v>
      </c>
      <c r="AX161" s="36">
        <v>1</v>
      </c>
      <c r="AY161" s="36">
        <v>0</v>
      </c>
      <c r="AZ161" s="36">
        <v>0</v>
      </c>
      <c r="BA161" s="36">
        <v>7</v>
      </c>
      <c r="BB161" s="36">
        <v>7</v>
      </c>
    </row>
    <row r="162" spans="1:54" hidden="1">
      <c r="A162" s="49">
        <v>41911</v>
      </c>
      <c r="B162" s="36" t="s">
        <v>188</v>
      </c>
      <c r="C162" s="36" t="s">
        <v>643</v>
      </c>
      <c r="D162" s="36">
        <v>115</v>
      </c>
      <c r="E162" s="36" t="s">
        <v>644</v>
      </c>
      <c r="F162" s="36">
        <v>0</v>
      </c>
      <c r="G162" s="36">
        <v>2.0554000000000001</v>
      </c>
      <c r="H162" s="36">
        <v>1.055556E-3</v>
      </c>
      <c r="I162" s="36">
        <v>12582.91</v>
      </c>
      <c r="J162" s="36">
        <v>14206</v>
      </c>
      <c r="K162" s="36">
        <v>0</v>
      </c>
      <c r="L162" s="36">
        <v>165</v>
      </c>
      <c r="M162" s="36">
        <v>0</v>
      </c>
      <c r="N162" s="36">
        <v>119</v>
      </c>
      <c r="O162" s="36">
        <v>119</v>
      </c>
      <c r="P162" s="36">
        <v>11614</v>
      </c>
      <c r="Q162" s="36">
        <v>11597</v>
      </c>
      <c r="R162" s="36">
        <v>155</v>
      </c>
      <c r="S162" s="36">
        <v>13779</v>
      </c>
      <c r="T162" s="36">
        <v>93.939390000000003</v>
      </c>
      <c r="U162" s="36">
        <v>96.852249999999998</v>
      </c>
      <c r="V162" s="36">
        <v>89007</v>
      </c>
      <c r="W162" s="36">
        <v>88892</v>
      </c>
      <c r="X162" s="36">
        <v>0</v>
      </c>
      <c r="Y162" s="36">
        <v>0</v>
      </c>
      <c r="Z162" s="36">
        <v>127</v>
      </c>
      <c r="AA162" s="36">
        <v>1</v>
      </c>
      <c r="AB162" s="36">
        <v>21</v>
      </c>
      <c r="AC162" s="36">
        <v>21</v>
      </c>
      <c r="AD162" s="36">
        <v>13881</v>
      </c>
      <c r="AE162" s="36">
        <v>19</v>
      </c>
      <c r="AF162" s="36">
        <v>74</v>
      </c>
      <c r="AG162" s="36">
        <v>72</v>
      </c>
      <c r="AH162" s="36">
        <v>2.2050990000000001</v>
      </c>
      <c r="AI162" s="36">
        <v>0.2247324</v>
      </c>
      <c r="AJ162" s="40">
        <f t="shared" ca="1" si="2"/>
        <v>5</v>
      </c>
      <c r="AK162" s="36">
        <v>1</v>
      </c>
      <c r="AL162" s="36">
        <v>0</v>
      </c>
      <c r="AM162" s="36">
        <v>0</v>
      </c>
      <c r="AN162" s="36">
        <v>0</v>
      </c>
      <c r="AO162" s="36">
        <v>3</v>
      </c>
      <c r="AP162" s="36">
        <v>0</v>
      </c>
      <c r="AQ162" s="36">
        <v>4</v>
      </c>
      <c r="AR162" s="36">
        <v>3</v>
      </c>
      <c r="AS162" s="36">
        <v>0</v>
      </c>
      <c r="AT162" s="36">
        <v>0.78740157480314954</v>
      </c>
      <c r="AU162" s="36">
        <v>10</v>
      </c>
      <c r="AV162" s="36">
        <v>444</v>
      </c>
      <c r="AW162" s="36">
        <v>1</v>
      </c>
      <c r="AX162" s="36">
        <v>1</v>
      </c>
      <c r="AY162" s="36">
        <v>0</v>
      </c>
      <c r="AZ162" s="36">
        <v>0</v>
      </c>
      <c r="BA162" s="36">
        <v>4</v>
      </c>
      <c r="BB162" s="36">
        <v>4</v>
      </c>
    </row>
    <row r="163" spans="1:54" hidden="1">
      <c r="A163" s="49">
        <v>41911</v>
      </c>
      <c r="B163" s="36" t="s">
        <v>188</v>
      </c>
      <c r="C163" s="36" t="s">
        <v>654</v>
      </c>
      <c r="D163" s="36">
        <v>115</v>
      </c>
      <c r="E163" s="36" t="s">
        <v>644</v>
      </c>
      <c r="F163" s="36">
        <v>0</v>
      </c>
      <c r="G163" s="36">
        <v>1.918569</v>
      </c>
      <c r="H163" s="36">
        <v>0</v>
      </c>
      <c r="I163" s="36">
        <v>5075.5749999999998</v>
      </c>
      <c r="J163" s="36">
        <v>6147</v>
      </c>
      <c r="K163" s="36">
        <v>0</v>
      </c>
      <c r="L163" s="36">
        <v>91</v>
      </c>
      <c r="M163" s="36">
        <v>0</v>
      </c>
      <c r="N163" s="36">
        <v>80</v>
      </c>
      <c r="O163" s="36">
        <v>80</v>
      </c>
      <c r="P163" s="36">
        <v>4537</v>
      </c>
      <c r="Q163" s="36">
        <v>4531</v>
      </c>
      <c r="R163" s="36">
        <v>88</v>
      </c>
      <c r="S163" s="36">
        <v>5973</v>
      </c>
      <c r="T163" s="36">
        <v>96.703299999999999</v>
      </c>
      <c r="U163" s="36">
        <v>97.040850000000006</v>
      </c>
      <c r="V163" s="36">
        <v>27984</v>
      </c>
      <c r="W163" s="36">
        <v>27950</v>
      </c>
      <c r="X163" s="36">
        <v>0</v>
      </c>
      <c r="Y163" s="36">
        <v>0</v>
      </c>
      <c r="Z163" s="36">
        <v>98</v>
      </c>
      <c r="AA163" s="36">
        <v>0</v>
      </c>
      <c r="AB163" s="36">
        <v>0</v>
      </c>
      <c r="AC163" s="36">
        <v>0</v>
      </c>
      <c r="AD163" s="36">
        <v>5963</v>
      </c>
      <c r="AE163" s="36">
        <v>2</v>
      </c>
      <c r="AF163" s="36">
        <v>5</v>
      </c>
      <c r="AG163" s="36">
        <v>5</v>
      </c>
      <c r="AH163" s="36">
        <v>2.2618079999999998</v>
      </c>
      <c r="AI163" s="36">
        <v>4.002174E-2</v>
      </c>
      <c r="AJ163" s="40">
        <f t="shared" ca="1" si="2"/>
        <v>5</v>
      </c>
      <c r="AK163" s="36">
        <v>0</v>
      </c>
      <c r="AL163" s="36">
        <v>0</v>
      </c>
      <c r="AM163" s="36">
        <v>0</v>
      </c>
      <c r="AN163" s="36">
        <v>0</v>
      </c>
      <c r="AO163" s="36">
        <v>1</v>
      </c>
      <c r="AP163" s="36">
        <v>0</v>
      </c>
      <c r="AQ163" s="36">
        <v>3</v>
      </c>
      <c r="AR163" s="36">
        <v>3</v>
      </c>
      <c r="AS163" s="36">
        <v>0</v>
      </c>
      <c r="AT163" s="36">
        <v>0</v>
      </c>
      <c r="AU163" s="36">
        <v>3</v>
      </c>
      <c r="AV163" s="36">
        <v>180</v>
      </c>
      <c r="AW163" s="36">
        <v>0</v>
      </c>
      <c r="AX163" s="36">
        <v>1</v>
      </c>
      <c r="AY163" s="36">
        <v>0</v>
      </c>
      <c r="AZ163" s="36">
        <v>0</v>
      </c>
      <c r="BA163" s="36">
        <v>3</v>
      </c>
      <c r="BB163" s="36">
        <v>4</v>
      </c>
    </row>
    <row r="164" spans="1:54" hidden="1">
      <c r="A164" s="50">
        <v>41912</v>
      </c>
      <c r="B164" s="36" t="s">
        <v>183</v>
      </c>
      <c r="C164" s="36" t="s">
        <v>617</v>
      </c>
      <c r="D164" s="36">
        <v>19102</v>
      </c>
      <c r="E164" s="36" t="s">
        <v>618</v>
      </c>
      <c r="F164" s="51">
        <v>1</v>
      </c>
      <c r="G164" s="36">
        <v>1.7927999999999999</v>
      </c>
      <c r="H164" s="36">
        <v>0</v>
      </c>
      <c r="I164" s="36">
        <v>3535.0108</v>
      </c>
      <c r="J164" s="36">
        <v>9490</v>
      </c>
      <c r="K164" s="36">
        <v>0</v>
      </c>
      <c r="L164" s="36">
        <v>245</v>
      </c>
      <c r="M164" s="36">
        <v>0</v>
      </c>
      <c r="N164" s="36">
        <v>514</v>
      </c>
      <c r="O164" s="36">
        <v>503</v>
      </c>
      <c r="P164" s="36">
        <v>12058</v>
      </c>
      <c r="Q164" s="36">
        <v>11801</v>
      </c>
      <c r="R164" s="36">
        <v>243</v>
      </c>
      <c r="S164" s="36">
        <v>9478</v>
      </c>
      <c r="T164" s="36">
        <v>97.061099999999996</v>
      </c>
      <c r="U164" s="36">
        <v>97.744900000000001</v>
      </c>
      <c r="V164" s="36">
        <v>40068</v>
      </c>
      <c r="W164" s="36">
        <v>40032</v>
      </c>
      <c r="X164" s="36">
        <v>6738</v>
      </c>
      <c r="Y164" s="36">
        <v>6737</v>
      </c>
      <c r="Z164" s="36">
        <v>240</v>
      </c>
      <c r="AA164" s="36">
        <v>0</v>
      </c>
      <c r="AB164" s="36">
        <v>20</v>
      </c>
      <c r="AC164" s="36">
        <v>20</v>
      </c>
      <c r="AD164" s="36">
        <v>10402</v>
      </c>
      <c r="AE164" s="36">
        <v>7</v>
      </c>
      <c r="AF164" s="36">
        <v>150</v>
      </c>
      <c r="AG164" s="36">
        <v>148</v>
      </c>
      <c r="AH164" s="36">
        <v>0.45219999999999999</v>
      </c>
      <c r="AI164" s="36">
        <v>5.5599999999999997E-2</v>
      </c>
      <c r="AJ164" s="40">
        <f t="shared" ca="1" si="2"/>
        <v>4</v>
      </c>
      <c r="AK164" s="36">
        <v>0</v>
      </c>
      <c r="AL164" s="36">
        <v>0</v>
      </c>
      <c r="AM164" s="36">
        <v>0</v>
      </c>
      <c r="AN164" s="36">
        <v>0</v>
      </c>
      <c r="AO164" s="36">
        <v>2</v>
      </c>
      <c r="AP164" s="36">
        <v>0</v>
      </c>
      <c r="AQ164" s="36">
        <v>0</v>
      </c>
      <c r="AR164" s="36">
        <v>0</v>
      </c>
      <c r="AS164" s="36">
        <v>0</v>
      </c>
      <c r="AT164" s="36">
        <v>0</v>
      </c>
      <c r="AU164" s="36">
        <v>13</v>
      </c>
      <c r="AV164" s="36">
        <v>269</v>
      </c>
      <c r="AW164" s="36">
        <v>1</v>
      </c>
      <c r="AX164" s="36">
        <v>1</v>
      </c>
      <c r="AY164" s="36">
        <v>0</v>
      </c>
      <c r="AZ164" s="36">
        <v>0</v>
      </c>
      <c r="BA164" s="36">
        <v>7</v>
      </c>
      <c r="BB164" s="36">
        <v>6</v>
      </c>
    </row>
    <row r="165" spans="1:54" hidden="1">
      <c r="A165" s="50">
        <v>41912</v>
      </c>
      <c r="B165" s="36" t="s">
        <v>183</v>
      </c>
      <c r="C165" s="36" t="s">
        <v>620</v>
      </c>
      <c r="D165" s="36">
        <v>19103</v>
      </c>
      <c r="E165" s="36" t="s">
        <v>618</v>
      </c>
      <c r="F165" s="51">
        <v>1</v>
      </c>
      <c r="G165" s="36">
        <v>0.77039999999999997</v>
      </c>
      <c r="H165" s="36">
        <v>4.7999999999999996E-3</v>
      </c>
      <c r="I165" s="36">
        <v>19999.300800000001</v>
      </c>
      <c r="J165" s="36">
        <v>28788</v>
      </c>
      <c r="K165" s="36">
        <v>0</v>
      </c>
      <c r="L165" s="36">
        <v>122</v>
      </c>
      <c r="M165" s="36">
        <v>0</v>
      </c>
      <c r="N165" s="36">
        <v>802</v>
      </c>
      <c r="O165" s="36">
        <v>789</v>
      </c>
      <c r="P165" s="36">
        <v>27345</v>
      </c>
      <c r="Q165" s="36">
        <v>26815</v>
      </c>
      <c r="R165" s="36">
        <v>121</v>
      </c>
      <c r="S165" s="36">
        <v>28778</v>
      </c>
      <c r="T165" s="36">
        <v>97.572699999999998</v>
      </c>
      <c r="U165" s="36">
        <v>98.027699999999996</v>
      </c>
      <c r="V165" s="36">
        <v>18969</v>
      </c>
      <c r="W165" s="36">
        <v>18952</v>
      </c>
      <c r="X165" s="36">
        <v>4235</v>
      </c>
      <c r="Y165" s="36">
        <v>4231</v>
      </c>
      <c r="Z165" s="36">
        <v>105</v>
      </c>
      <c r="AA165" s="36">
        <v>0</v>
      </c>
      <c r="AB165" s="36">
        <v>4</v>
      </c>
      <c r="AC165" s="36">
        <v>4</v>
      </c>
      <c r="AD165" s="36">
        <v>28452</v>
      </c>
      <c r="AE165" s="36">
        <v>14</v>
      </c>
      <c r="AF165" s="36">
        <v>107</v>
      </c>
      <c r="AG165" s="36">
        <v>100</v>
      </c>
      <c r="AH165" s="36">
        <v>1.2471000000000001</v>
      </c>
      <c r="AI165" s="36">
        <v>8.7599999999999997E-2</v>
      </c>
      <c r="AJ165" s="40">
        <f t="shared" ca="1" si="2"/>
        <v>4</v>
      </c>
      <c r="AK165" s="36">
        <v>0</v>
      </c>
      <c r="AL165" s="36">
        <v>0</v>
      </c>
      <c r="AM165" s="36">
        <v>0</v>
      </c>
      <c r="AN165" s="36">
        <v>0</v>
      </c>
      <c r="AO165" s="36">
        <v>1</v>
      </c>
      <c r="AP165" s="36">
        <v>0</v>
      </c>
      <c r="AQ165" s="36">
        <v>0</v>
      </c>
      <c r="AR165" s="36">
        <v>0</v>
      </c>
      <c r="AS165" s="36">
        <v>0</v>
      </c>
      <c r="AT165" s="36">
        <v>0</v>
      </c>
      <c r="AU165" s="36">
        <v>14</v>
      </c>
      <c r="AV165" s="36">
        <v>540</v>
      </c>
      <c r="AW165" s="36">
        <v>1</v>
      </c>
      <c r="AX165" s="36">
        <v>0</v>
      </c>
      <c r="AY165" s="36">
        <v>0</v>
      </c>
      <c r="AZ165" s="36">
        <v>0</v>
      </c>
      <c r="BA165" s="36">
        <v>3</v>
      </c>
      <c r="BB165" s="36">
        <v>4</v>
      </c>
    </row>
    <row r="166" spans="1:54" hidden="1">
      <c r="A166" s="50">
        <v>41912</v>
      </c>
      <c r="B166" s="36" t="s">
        <v>184</v>
      </c>
      <c r="C166" s="36" t="s">
        <v>1388</v>
      </c>
      <c r="D166" s="36">
        <v>45863</v>
      </c>
      <c r="E166" s="36" t="s">
        <v>1389</v>
      </c>
      <c r="F166" s="51">
        <v>1</v>
      </c>
      <c r="G166" s="36">
        <v>1.7592000000000001</v>
      </c>
      <c r="H166" s="36">
        <v>0</v>
      </c>
      <c r="I166" s="36">
        <v>197.3768</v>
      </c>
      <c r="J166" s="36">
        <v>158</v>
      </c>
      <c r="K166" s="36">
        <v>0</v>
      </c>
      <c r="L166" s="36">
        <v>217</v>
      </c>
      <c r="M166" s="36">
        <v>0</v>
      </c>
      <c r="N166" s="36">
        <v>643</v>
      </c>
      <c r="O166" s="36">
        <v>615</v>
      </c>
      <c r="P166" s="36">
        <v>6700</v>
      </c>
      <c r="Q166" s="36">
        <v>6669</v>
      </c>
      <c r="R166" s="36">
        <v>214</v>
      </c>
      <c r="S166" s="36">
        <v>154</v>
      </c>
      <c r="T166" s="36">
        <v>94.323099999999997</v>
      </c>
      <c r="U166" s="36">
        <v>97.017399999999995</v>
      </c>
      <c r="V166" s="36">
        <v>3176</v>
      </c>
      <c r="W166" s="36">
        <v>3176</v>
      </c>
      <c r="X166" s="36">
        <v>201</v>
      </c>
      <c r="Y166" s="36">
        <v>201</v>
      </c>
      <c r="Z166" s="36">
        <v>209</v>
      </c>
      <c r="AA166" s="36">
        <v>0</v>
      </c>
      <c r="AB166" s="36">
        <v>37</v>
      </c>
      <c r="AC166" s="36">
        <v>36</v>
      </c>
      <c r="AD166" s="36">
        <v>2605</v>
      </c>
      <c r="AE166" s="36">
        <v>2</v>
      </c>
      <c r="AF166" s="36">
        <v>207</v>
      </c>
      <c r="AG166" s="36">
        <v>197</v>
      </c>
      <c r="AH166" s="36">
        <v>1.0794999999999999</v>
      </c>
      <c r="AI166" s="36">
        <v>6.5799999999999997E-2</v>
      </c>
      <c r="AJ166" s="40">
        <f t="shared" ca="1" si="2"/>
        <v>4</v>
      </c>
      <c r="AK166" s="36">
        <v>1</v>
      </c>
      <c r="AL166" s="36">
        <v>0</v>
      </c>
      <c r="AM166" s="36">
        <v>0</v>
      </c>
      <c r="AN166" s="36">
        <v>0</v>
      </c>
      <c r="AO166" s="36">
        <v>2</v>
      </c>
      <c r="AP166" s="36">
        <v>0</v>
      </c>
      <c r="AQ166" s="36">
        <v>1</v>
      </c>
      <c r="AR166" s="36">
        <v>0</v>
      </c>
      <c r="AS166" s="36">
        <v>0</v>
      </c>
      <c r="AT166" s="36">
        <v>0</v>
      </c>
      <c r="AU166" s="36">
        <v>31</v>
      </c>
      <c r="AV166" s="36">
        <v>35</v>
      </c>
      <c r="AW166" s="36">
        <v>1</v>
      </c>
      <c r="AX166" s="36">
        <v>0</v>
      </c>
      <c r="AY166" s="36">
        <v>0</v>
      </c>
      <c r="AZ166" s="36">
        <v>0</v>
      </c>
      <c r="BA166" s="36">
        <v>1</v>
      </c>
      <c r="BB166" s="36">
        <v>0</v>
      </c>
    </row>
    <row r="167" spans="1:54" hidden="1">
      <c r="A167" s="50">
        <v>41912</v>
      </c>
      <c r="B167" s="36" t="s">
        <v>184</v>
      </c>
      <c r="C167" s="36" t="s">
        <v>1390</v>
      </c>
      <c r="D167" s="36">
        <v>45861</v>
      </c>
      <c r="E167" s="36" t="s">
        <v>1389</v>
      </c>
      <c r="F167" s="51">
        <v>1</v>
      </c>
      <c r="G167" s="36">
        <v>5.9256000000000002</v>
      </c>
      <c r="H167" s="36">
        <v>0</v>
      </c>
      <c r="I167" s="36">
        <v>3341.567</v>
      </c>
      <c r="J167" s="36">
        <v>8524</v>
      </c>
      <c r="K167" s="36">
        <v>0</v>
      </c>
      <c r="L167" s="36">
        <v>416</v>
      </c>
      <c r="M167" s="36">
        <v>0</v>
      </c>
      <c r="N167" s="36">
        <v>762</v>
      </c>
      <c r="O167" s="36">
        <v>747</v>
      </c>
      <c r="P167" s="36">
        <v>4619</v>
      </c>
      <c r="Q167" s="36">
        <v>4586</v>
      </c>
      <c r="R167" s="36">
        <v>413</v>
      </c>
      <c r="S167" s="36">
        <v>8503</v>
      </c>
      <c r="T167" s="36">
        <v>97.3245</v>
      </c>
      <c r="U167" s="36">
        <v>99.040999999999997</v>
      </c>
      <c r="V167" s="36">
        <v>12890</v>
      </c>
      <c r="W167" s="36">
        <v>12885</v>
      </c>
      <c r="X167" s="36">
        <v>2157</v>
      </c>
      <c r="Y167" s="36">
        <v>2155</v>
      </c>
      <c r="Z167" s="36">
        <v>426</v>
      </c>
      <c r="AA167" s="36">
        <v>2</v>
      </c>
      <c r="AB167" s="36">
        <v>26</v>
      </c>
      <c r="AC167" s="36">
        <v>26</v>
      </c>
      <c r="AD167" s="36">
        <v>8437</v>
      </c>
      <c r="AE167" s="36">
        <v>18</v>
      </c>
      <c r="AF167" s="36">
        <v>59</v>
      </c>
      <c r="AG167" s="36">
        <v>57</v>
      </c>
      <c r="AH167" s="36">
        <v>0.6179</v>
      </c>
      <c r="AI167" s="36">
        <v>0.16639999999999999</v>
      </c>
      <c r="AJ167" s="40">
        <f t="shared" ca="1" si="2"/>
        <v>4</v>
      </c>
      <c r="AK167" s="36">
        <v>0</v>
      </c>
      <c r="AL167" s="36">
        <v>0</v>
      </c>
      <c r="AM167" s="36">
        <v>0</v>
      </c>
      <c r="AN167" s="36">
        <v>0</v>
      </c>
      <c r="AO167" s="36">
        <v>1</v>
      </c>
      <c r="AP167" s="36">
        <v>0</v>
      </c>
      <c r="AQ167" s="36">
        <v>0</v>
      </c>
      <c r="AR167" s="36">
        <v>0</v>
      </c>
      <c r="AS167" s="36">
        <v>0</v>
      </c>
      <c r="AT167" s="36">
        <v>0.46948356807511737</v>
      </c>
      <c r="AU167" s="36">
        <v>18</v>
      </c>
      <c r="AV167" s="36">
        <v>54</v>
      </c>
      <c r="AW167" s="36">
        <v>1</v>
      </c>
      <c r="AX167" s="36">
        <v>0</v>
      </c>
      <c r="AY167" s="36">
        <v>0</v>
      </c>
      <c r="AZ167" s="36">
        <v>0</v>
      </c>
      <c r="BA167" s="36">
        <v>1</v>
      </c>
      <c r="BB167" s="36">
        <v>0</v>
      </c>
    </row>
    <row r="168" spans="1:54" hidden="1">
      <c r="A168" s="50">
        <v>41912</v>
      </c>
      <c r="B168" s="36" t="s">
        <v>183</v>
      </c>
      <c r="C168" s="36" t="s">
        <v>619</v>
      </c>
      <c r="D168" s="36">
        <v>19101</v>
      </c>
      <c r="E168" s="36" t="s">
        <v>618</v>
      </c>
      <c r="F168" s="51">
        <v>1</v>
      </c>
      <c r="G168" s="36">
        <v>1.6175999999999999</v>
      </c>
      <c r="H168" s="36">
        <v>4.7999999999999996E-3</v>
      </c>
      <c r="I168" s="36">
        <v>3524.6570999999999</v>
      </c>
      <c r="J168" s="36">
        <v>4456</v>
      </c>
      <c r="K168" s="36">
        <v>0</v>
      </c>
      <c r="L168" s="36">
        <v>290</v>
      </c>
      <c r="M168" s="36">
        <v>0</v>
      </c>
      <c r="N168" s="36">
        <v>1581</v>
      </c>
      <c r="O168" s="36">
        <v>1544</v>
      </c>
      <c r="P168" s="36">
        <v>21200</v>
      </c>
      <c r="Q168" s="36">
        <v>20790</v>
      </c>
      <c r="R168" s="36">
        <v>288</v>
      </c>
      <c r="S168" s="36">
        <v>4450</v>
      </c>
      <c r="T168" s="36">
        <v>96.986199999999997</v>
      </c>
      <c r="U168" s="36">
        <v>97.933999999999997</v>
      </c>
      <c r="V168" s="36">
        <v>33809</v>
      </c>
      <c r="W168" s="36">
        <v>33778</v>
      </c>
      <c r="X168" s="36">
        <v>4222</v>
      </c>
      <c r="Y168" s="36">
        <v>4213</v>
      </c>
      <c r="Z168" s="36">
        <v>300</v>
      </c>
      <c r="AA168" s="36">
        <v>0</v>
      </c>
      <c r="AB168" s="36">
        <v>74</v>
      </c>
      <c r="AC168" s="36">
        <v>69</v>
      </c>
      <c r="AD168" s="36">
        <v>13828</v>
      </c>
      <c r="AE168" s="36">
        <v>10</v>
      </c>
      <c r="AF168" s="36">
        <v>375</v>
      </c>
      <c r="AG168" s="36">
        <v>357</v>
      </c>
      <c r="AH168" s="36">
        <v>0.78280000000000005</v>
      </c>
      <c r="AI168" s="36">
        <v>4.58E-2</v>
      </c>
      <c r="AJ168" s="40">
        <f t="shared" ca="1" si="2"/>
        <v>4</v>
      </c>
      <c r="AK168" s="36">
        <v>0</v>
      </c>
      <c r="AL168" s="36">
        <v>0</v>
      </c>
      <c r="AM168" s="36">
        <v>0</v>
      </c>
      <c r="AN168" s="36">
        <v>0</v>
      </c>
      <c r="AO168" s="36">
        <v>2</v>
      </c>
      <c r="AP168" s="36">
        <v>0</v>
      </c>
      <c r="AQ168" s="36">
        <v>0</v>
      </c>
      <c r="AR168" s="36">
        <v>0</v>
      </c>
      <c r="AS168" s="36">
        <v>0</v>
      </c>
      <c r="AT168" s="36">
        <v>0</v>
      </c>
      <c r="AU168" s="36">
        <v>39</v>
      </c>
      <c r="AV168" s="36">
        <v>416</v>
      </c>
      <c r="AW168" s="36">
        <v>1</v>
      </c>
      <c r="AX168" s="36">
        <v>1</v>
      </c>
      <c r="AY168" s="36">
        <v>0</v>
      </c>
      <c r="AZ168" s="36">
        <v>0</v>
      </c>
      <c r="BA168" s="36">
        <v>6</v>
      </c>
      <c r="BB168" s="36">
        <v>6</v>
      </c>
    </row>
    <row r="169" spans="1:54" hidden="1">
      <c r="A169" s="50">
        <v>41912</v>
      </c>
      <c r="B169" s="36" t="s">
        <v>184</v>
      </c>
      <c r="C169" s="36" t="s">
        <v>1391</v>
      </c>
      <c r="D169" s="36">
        <v>45862</v>
      </c>
      <c r="E169" s="36" t="s">
        <v>1389</v>
      </c>
      <c r="F169" s="51">
        <v>1</v>
      </c>
      <c r="G169" s="36">
        <v>6.571199</v>
      </c>
      <c r="H169" s="36">
        <v>0</v>
      </c>
      <c r="I169" s="36">
        <v>11116.4935</v>
      </c>
      <c r="J169" s="36">
        <v>27933</v>
      </c>
      <c r="K169" s="36">
        <v>0</v>
      </c>
      <c r="L169" s="36">
        <v>836</v>
      </c>
      <c r="M169" s="36">
        <v>0</v>
      </c>
      <c r="N169" s="36">
        <v>1492</v>
      </c>
      <c r="O169" s="36">
        <v>1385</v>
      </c>
      <c r="P169" s="36">
        <v>19120</v>
      </c>
      <c r="Q169" s="36">
        <v>18947</v>
      </c>
      <c r="R169" s="36">
        <v>818</v>
      </c>
      <c r="S169" s="36">
        <v>27792</v>
      </c>
      <c r="T169" s="36">
        <v>90.829700000000003</v>
      </c>
      <c r="U169" s="36">
        <v>98.594999999999999</v>
      </c>
      <c r="V169" s="36">
        <v>2354</v>
      </c>
      <c r="W169" s="36">
        <v>2354</v>
      </c>
      <c r="X169" s="36">
        <v>558</v>
      </c>
      <c r="Y169" s="36">
        <v>558</v>
      </c>
      <c r="Z169" s="36">
        <v>829</v>
      </c>
      <c r="AA169" s="36">
        <v>4</v>
      </c>
      <c r="AB169" s="36">
        <v>152</v>
      </c>
      <c r="AC169" s="36">
        <v>151</v>
      </c>
      <c r="AD169" s="36">
        <v>27807</v>
      </c>
      <c r="AE169" s="36">
        <v>21</v>
      </c>
      <c r="AF169" s="36">
        <v>431</v>
      </c>
      <c r="AG169" s="36">
        <v>425</v>
      </c>
      <c r="AH169" s="36">
        <v>1.7029000000000001</v>
      </c>
      <c r="AI169" s="36">
        <v>4.5999999999999999E-2</v>
      </c>
      <c r="AJ169" s="40">
        <f t="shared" ca="1" si="2"/>
        <v>4</v>
      </c>
      <c r="AK169" s="36">
        <v>1</v>
      </c>
      <c r="AL169" s="36">
        <v>0</v>
      </c>
      <c r="AM169" s="36">
        <v>0</v>
      </c>
      <c r="AN169" s="36">
        <v>0</v>
      </c>
      <c r="AO169" s="36">
        <v>2</v>
      </c>
      <c r="AP169" s="36">
        <v>0</v>
      </c>
      <c r="AQ169" s="36">
        <v>1</v>
      </c>
      <c r="AR169" s="36">
        <v>0</v>
      </c>
      <c r="AS169" s="36">
        <v>0</v>
      </c>
      <c r="AT169" s="36">
        <v>0.48250904704463204</v>
      </c>
      <c r="AU169" s="36">
        <v>125</v>
      </c>
      <c r="AV169" s="36">
        <v>314</v>
      </c>
      <c r="AW169" s="36">
        <v>1</v>
      </c>
      <c r="AX169" s="36">
        <v>0</v>
      </c>
      <c r="AY169" s="36">
        <v>0</v>
      </c>
      <c r="AZ169" s="36">
        <v>0</v>
      </c>
      <c r="BA169" s="36">
        <v>1</v>
      </c>
      <c r="BB169" s="36">
        <v>0</v>
      </c>
    </row>
    <row r="170" spans="1:54" hidden="1">
      <c r="A170" s="50">
        <v>41912</v>
      </c>
      <c r="B170" s="36" t="s">
        <v>184</v>
      </c>
      <c r="C170" s="36" t="s">
        <v>390</v>
      </c>
      <c r="D170" s="36">
        <v>45083</v>
      </c>
      <c r="E170" s="36" t="s">
        <v>391</v>
      </c>
      <c r="F170" s="51">
        <v>1</v>
      </c>
      <c r="G170" s="36">
        <v>3.1631999999999998</v>
      </c>
      <c r="H170" s="36">
        <v>0</v>
      </c>
      <c r="I170" s="36">
        <v>3743.0742</v>
      </c>
      <c r="J170" s="36">
        <v>14461</v>
      </c>
      <c r="K170" s="36">
        <v>0</v>
      </c>
      <c r="L170" s="36">
        <v>410</v>
      </c>
      <c r="M170" s="36">
        <v>0</v>
      </c>
      <c r="N170" s="36">
        <v>607</v>
      </c>
      <c r="O170" s="36">
        <v>605</v>
      </c>
      <c r="P170" s="36">
        <v>11057</v>
      </c>
      <c r="Q170" s="36">
        <v>11028</v>
      </c>
      <c r="R170" s="36">
        <v>403</v>
      </c>
      <c r="S170" s="36">
        <v>14335</v>
      </c>
      <c r="T170" s="36">
        <v>97.968800000000002</v>
      </c>
      <c r="U170" s="36">
        <v>98.868700000000004</v>
      </c>
      <c r="V170" s="36">
        <v>15133</v>
      </c>
      <c r="W170" s="36">
        <v>15116</v>
      </c>
      <c r="X170" s="36">
        <v>2499</v>
      </c>
      <c r="Y170" s="36">
        <v>2494</v>
      </c>
      <c r="Z170" s="36">
        <v>411</v>
      </c>
      <c r="AA170" s="36">
        <v>3</v>
      </c>
      <c r="AB170" s="36">
        <v>50</v>
      </c>
      <c r="AC170" s="36">
        <v>48</v>
      </c>
      <c r="AD170" s="36">
        <v>14409</v>
      </c>
      <c r="AE170" s="36">
        <v>17</v>
      </c>
      <c r="AF170" s="36">
        <v>74</v>
      </c>
      <c r="AG170" s="36">
        <v>66</v>
      </c>
      <c r="AH170" s="36">
        <v>0.43230000000000002</v>
      </c>
      <c r="AI170" s="36">
        <v>5.3699999999999998E-2</v>
      </c>
      <c r="AJ170" s="40">
        <f t="shared" ca="1" si="2"/>
        <v>4</v>
      </c>
      <c r="AK170" s="36">
        <v>0</v>
      </c>
      <c r="AL170" s="36">
        <v>0</v>
      </c>
      <c r="AM170" s="36">
        <v>0</v>
      </c>
      <c r="AN170" s="36">
        <v>0</v>
      </c>
      <c r="AO170" s="36">
        <v>1</v>
      </c>
      <c r="AP170" s="36">
        <v>0</v>
      </c>
      <c r="AQ170" s="36">
        <v>0</v>
      </c>
      <c r="AR170" s="36">
        <v>0</v>
      </c>
      <c r="AS170" s="36">
        <v>0</v>
      </c>
      <c r="AT170" s="36">
        <v>0.72992700729927007</v>
      </c>
      <c r="AU170" s="36">
        <v>9</v>
      </c>
      <c r="AV170" s="36">
        <v>155</v>
      </c>
      <c r="AW170" s="36">
        <v>1</v>
      </c>
      <c r="AX170" s="36">
        <v>0</v>
      </c>
      <c r="AY170" s="36">
        <v>0</v>
      </c>
      <c r="AZ170" s="36">
        <v>0</v>
      </c>
      <c r="BA170" s="36">
        <v>4</v>
      </c>
      <c r="BB170" s="36">
        <v>0</v>
      </c>
    </row>
    <row r="171" spans="1:54" hidden="1">
      <c r="A171" s="50">
        <v>41912</v>
      </c>
      <c r="B171" s="36" t="s">
        <v>183</v>
      </c>
      <c r="C171" s="36" t="s">
        <v>1392</v>
      </c>
      <c r="D171" s="36">
        <v>24302</v>
      </c>
      <c r="E171" s="36" t="s">
        <v>1393</v>
      </c>
      <c r="F171" s="51">
        <v>1</v>
      </c>
      <c r="G171" s="36">
        <v>1.92</v>
      </c>
      <c r="H171" s="36">
        <v>0</v>
      </c>
      <c r="I171" s="36">
        <v>1276.1151</v>
      </c>
      <c r="J171" s="36">
        <v>6278</v>
      </c>
      <c r="K171" s="36">
        <v>0</v>
      </c>
      <c r="L171" s="36">
        <v>261</v>
      </c>
      <c r="M171" s="36">
        <v>0</v>
      </c>
      <c r="N171" s="36">
        <v>388</v>
      </c>
      <c r="O171" s="36">
        <v>388</v>
      </c>
      <c r="P171" s="36">
        <v>2540</v>
      </c>
      <c r="Q171" s="36">
        <v>2540</v>
      </c>
      <c r="R171" s="36">
        <v>246</v>
      </c>
      <c r="S171" s="36">
        <v>6270</v>
      </c>
      <c r="T171" s="36">
        <v>94.252899999999997</v>
      </c>
      <c r="U171" s="36">
        <v>99.872600000000006</v>
      </c>
      <c r="V171" s="36">
        <v>8519</v>
      </c>
      <c r="W171" s="36">
        <v>8514</v>
      </c>
      <c r="X171" s="36">
        <v>1312</v>
      </c>
      <c r="Y171" s="36">
        <v>1310</v>
      </c>
      <c r="Z171" s="36">
        <v>235</v>
      </c>
      <c r="AA171" s="36">
        <v>0</v>
      </c>
      <c r="AB171" s="36">
        <v>8</v>
      </c>
      <c r="AC171" s="36">
        <v>8</v>
      </c>
      <c r="AD171" s="36">
        <v>6268</v>
      </c>
      <c r="AE171" s="36">
        <v>7</v>
      </c>
      <c r="AF171" s="36">
        <v>35</v>
      </c>
      <c r="AG171" s="36">
        <v>32</v>
      </c>
      <c r="AH171" s="36">
        <v>0.82850000000000001</v>
      </c>
      <c r="AI171" s="36">
        <v>3.6499999999999998E-2</v>
      </c>
      <c r="AJ171" s="40">
        <f t="shared" ca="1" si="2"/>
        <v>4</v>
      </c>
      <c r="AK171" s="36">
        <v>1</v>
      </c>
      <c r="AL171" s="36">
        <v>0</v>
      </c>
      <c r="AM171" s="36">
        <v>0</v>
      </c>
      <c r="AN171" s="36">
        <v>0</v>
      </c>
      <c r="AO171" s="36">
        <v>2</v>
      </c>
      <c r="AP171" s="36">
        <v>0</v>
      </c>
      <c r="AQ171" s="36">
        <v>1</v>
      </c>
      <c r="AR171" s="36">
        <v>0</v>
      </c>
      <c r="AS171" s="36">
        <v>0</v>
      </c>
      <c r="AT171" s="36">
        <v>0</v>
      </c>
      <c r="AU171" s="36">
        <v>15</v>
      </c>
      <c r="AV171" s="36">
        <v>8</v>
      </c>
      <c r="AW171" s="36">
        <v>1</v>
      </c>
      <c r="AX171" s="36">
        <v>0</v>
      </c>
      <c r="AY171" s="36">
        <v>0</v>
      </c>
      <c r="AZ171" s="36">
        <v>0</v>
      </c>
      <c r="BA171" s="36">
        <v>1</v>
      </c>
      <c r="BB171" s="36">
        <v>0</v>
      </c>
    </row>
    <row r="172" spans="1:54" hidden="1">
      <c r="A172" s="50">
        <v>41912</v>
      </c>
      <c r="B172" s="36" t="s">
        <v>184</v>
      </c>
      <c r="C172" s="36" t="s">
        <v>395</v>
      </c>
      <c r="D172" s="36">
        <v>60772</v>
      </c>
      <c r="E172" s="36" t="s">
        <v>396</v>
      </c>
      <c r="F172" s="51">
        <v>1</v>
      </c>
      <c r="G172" s="36">
        <v>2.8344</v>
      </c>
      <c r="H172" s="36">
        <v>0</v>
      </c>
      <c r="I172" s="36">
        <v>3236.8559</v>
      </c>
      <c r="J172" s="36">
        <v>1198</v>
      </c>
      <c r="K172" s="36">
        <v>0</v>
      </c>
      <c r="L172" s="36">
        <v>250</v>
      </c>
      <c r="M172" s="36">
        <v>0</v>
      </c>
      <c r="N172" s="36">
        <v>285</v>
      </c>
      <c r="O172" s="36">
        <v>270</v>
      </c>
      <c r="P172" s="36">
        <v>762</v>
      </c>
      <c r="Q172" s="36">
        <v>747</v>
      </c>
      <c r="R172" s="36">
        <v>242</v>
      </c>
      <c r="S172" s="36">
        <v>1164</v>
      </c>
      <c r="T172" s="36">
        <v>91.705299999999994</v>
      </c>
      <c r="U172" s="36">
        <v>95.249300000000005</v>
      </c>
      <c r="V172" s="36">
        <v>2488</v>
      </c>
      <c r="W172" s="36">
        <v>2477</v>
      </c>
      <c r="X172" s="36">
        <v>360</v>
      </c>
      <c r="Y172" s="36">
        <v>358</v>
      </c>
      <c r="Z172" s="36">
        <v>243</v>
      </c>
      <c r="AA172" s="36">
        <v>9</v>
      </c>
      <c r="AB172" s="36">
        <v>18</v>
      </c>
      <c r="AC172" s="36">
        <v>18</v>
      </c>
      <c r="AD172" s="36">
        <v>1196</v>
      </c>
      <c r="AE172" s="36">
        <v>6</v>
      </c>
      <c r="AF172" s="36">
        <v>39</v>
      </c>
      <c r="AG172" s="36">
        <v>36</v>
      </c>
      <c r="AH172" s="36">
        <v>0.35570000000000002</v>
      </c>
      <c r="AI172" s="36">
        <v>3.3000000000000002E-2</v>
      </c>
      <c r="AJ172" s="40">
        <f t="shared" ca="1" si="2"/>
        <v>4</v>
      </c>
      <c r="AK172" s="36">
        <v>1</v>
      </c>
      <c r="AL172" s="36">
        <v>0</v>
      </c>
      <c r="AM172" s="36">
        <v>0</v>
      </c>
      <c r="AN172" s="36">
        <v>0</v>
      </c>
      <c r="AO172" s="36">
        <v>3</v>
      </c>
      <c r="AP172" s="36">
        <v>2</v>
      </c>
      <c r="AQ172" s="36">
        <v>4</v>
      </c>
      <c r="AR172" s="36">
        <v>0</v>
      </c>
      <c r="AS172" s="36">
        <v>0</v>
      </c>
      <c r="AT172" s="36">
        <v>3.7037037037037033</v>
      </c>
      <c r="AU172" s="36">
        <v>23</v>
      </c>
      <c r="AV172" s="36">
        <v>49</v>
      </c>
      <c r="AW172" s="36">
        <v>1</v>
      </c>
      <c r="AX172" s="36">
        <v>0</v>
      </c>
      <c r="AY172" s="36">
        <v>1</v>
      </c>
      <c r="AZ172" s="36">
        <v>3</v>
      </c>
      <c r="BA172" s="36">
        <v>4</v>
      </c>
      <c r="BB172" s="36">
        <v>0</v>
      </c>
    </row>
    <row r="173" spans="1:54" hidden="1">
      <c r="A173" s="50">
        <v>41912</v>
      </c>
      <c r="B173" s="36" t="s">
        <v>183</v>
      </c>
      <c r="C173" s="36" t="s">
        <v>397</v>
      </c>
      <c r="D173" s="36">
        <v>28702</v>
      </c>
      <c r="E173" s="36" t="s">
        <v>398</v>
      </c>
      <c r="F173" s="51">
        <v>1</v>
      </c>
      <c r="G173" s="36">
        <v>1.4952000000000001</v>
      </c>
      <c r="H173" s="36">
        <v>0</v>
      </c>
      <c r="I173" s="36">
        <v>12101.6402</v>
      </c>
      <c r="J173" s="36">
        <v>16189</v>
      </c>
      <c r="K173" s="36">
        <v>0</v>
      </c>
      <c r="L173" s="36">
        <v>181</v>
      </c>
      <c r="M173" s="36">
        <v>0</v>
      </c>
      <c r="N173" s="36">
        <v>580</v>
      </c>
      <c r="O173" s="36">
        <v>568</v>
      </c>
      <c r="P173" s="36">
        <v>11657</v>
      </c>
      <c r="Q173" s="36">
        <v>11437</v>
      </c>
      <c r="R173" s="36">
        <v>181</v>
      </c>
      <c r="S173" s="36">
        <v>16133</v>
      </c>
      <c r="T173" s="36">
        <v>97.930999999999997</v>
      </c>
      <c r="U173" s="36">
        <v>97.773300000000006</v>
      </c>
      <c r="V173" s="36">
        <v>15950</v>
      </c>
      <c r="W173" s="36">
        <v>15925</v>
      </c>
      <c r="X173" s="36">
        <v>1636</v>
      </c>
      <c r="Y173" s="36">
        <v>1630</v>
      </c>
      <c r="Z173" s="36">
        <v>188</v>
      </c>
      <c r="AA173" s="36">
        <v>7</v>
      </c>
      <c r="AB173" s="36">
        <v>47</v>
      </c>
      <c r="AC173" s="36">
        <v>46</v>
      </c>
      <c r="AD173" s="36">
        <v>16553</v>
      </c>
      <c r="AE173" s="36">
        <v>205</v>
      </c>
      <c r="AF173" s="36">
        <v>90</v>
      </c>
      <c r="AG173" s="36">
        <v>85</v>
      </c>
      <c r="AH173" s="36">
        <v>0.95230000000000004</v>
      </c>
      <c r="AI173" s="36">
        <v>6.0499999999999998E-2</v>
      </c>
      <c r="AJ173" s="40">
        <f t="shared" ca="1" si="2"/>
        <v>4</v>
      </c>
      <c r="AK173" s="36">
        <v>0</v>
      </c>
      <c r="AL173" s="36">
        <v>0</v>
      </c>
      <c r="AM173" s="36">
        <v>0</v>
      </c>
      <c r="AN173" s="36">
        <v>0</v>
      </c>
      <c r="AO173" s="36">
        <v>3</v>
      </c>
      <c r="AP173" s="36">
        <v>0</v>
      </c>
      <c r="AQ173" s="36">
        <v>0</v>
      </c>
      <c r="AR173" s="36">
        <v>0</v>
      </c>
      <c r="AS173" s="36">
        <v>0</v>
      </c>
      <c r="AT173" s="36">
        <v>3.7234042553191489</v>
      </c>
      <c r="AU173" s="36">
        <v>12</v>
      </c>
      <c r="AV173" s="36">
        <v>276</v>
      </c>
      <c r="AW173" s="36">
        <v>1</v>
      </c>
      <c r="AX173" s="36">
        <v>1</v>
      </c>
      <c r="AY173" s="36">
        <v>1</v>
      </c>
      <c r="AZ173" s="36">
        <v>4</v>
      </c>
      <c r="BA173" s="36">
        <v>3</v>
      </c>
      <c r="BB173" s="36">
        <v>3</v>
      </c>
    </row>
    <row r="174" spans="1:54" hidden="1">
      <c r="A174" s="50">
        <v>41912</v>
      </c>
      <c r="B174" s="36" t="s">
        <v>183</v>
      </c>
      <c r="C174" s="36" t="s">
        <v>1394</v>
      </c>
      <c r="D174" s="36">
        <v>24502</v>
      </c>
      <c r="E174" s="36" t="s">
        <v>1395</v>
      </c>
      <c r="F174" s="51">
        <v>1</v>
      </c>
      <c r="G174" s="36">
        <v>0.77039999999999997</v>
      </c>
      <c r="H174" s="36">
        <v>0</v>
      </c>
      <c r="I174" s="36">
        <v>138.15780000000001</v>
      </c>
      <c r="J174" s="36">
        <v>1164</v>
      </c>
      <c r="K174" s="36">
        <v>0</v>
      </c>
      <c r="L174" s="36">
        <v>78</v>
      </c>
      <c r="M174" s="36">
        <v>0</v>
      </c>
      <c r="N174" s="36">
        <v>86</v>
      </c>
      <c r="O174" s="36">
        <v>86</v>
      </c>
      <c r="P174" s="36">
        <v>651</v>
      </c>
      <c r="Q174" s="36">
        <v>651</v>
      </c>
      <c r="R174" s="36">
        <v>72</v>
      </c>
      <c r="S174" s="36">
        <v>1164</v>
      </c>
      <c r="T174" s="36">
        <v>92.307699999999997</v>
      </c>
      <c r="U174" s="36">
        <v>100</v>
      </c>
      <c r="V174" s="36">
        <v>4547</v>
      </c>
      <c r="W174" s="36">
        <v>4544</v>
      </c>
      <c r="X174" s="36">
        <v>490</v>
      </c>
      <c r="Y174" s="36">
        <v>490</v>
      </c>
      <c r="Z174" s="36">
        <v>82</v>
      </c>
      <c r="AA174" s="36">
        <v>4</v>
      </c>
      <c r="AB174" s="36">
        <v>2</v>
      </c>
      <c r="AC174" s="36">
        <v>2</v>
      </c>
      <c r="AD174" s="36">
        <v>1164</v>
      </c>
      <c r="AE174" s="36">
        <v>3</v>
      </c>
      <c r="AF174" s="36">
        <v>0</v>
      </c>
      <c r="AG174" s="36">
        <v>0</v>
      </c>
      <c r="AH174" s="36">
        <v>0.83520000000000005</v>
      </c>
      <c r="AI174" s="36">
        <v>5.6399999999999999E-2</v>
      </c>
      <c r="AJ174" s="40">
        <f t="shared" ca="1" si="2"/>
        <v>4</v>
      </c>
      <c r="AK174" s="36">
        <v>1</v>
      </c>
      <c r="AL174" s="36">
        <v>0</v>
      </c>
      <c r="AM174" s="36">
        <v>0</v>
      </c>
      <c r="AN174" s="36">
        <v>0</v>
      </c>
      <c r="AO174" s="36">
        <v>2</v>
      </c>
      <c r="AP174" s="36">
        <v>0</v>
      </c>
      <c r="AQ174" s="36">
        <v>1</v>
      </c>
      <c r="AR174" s="36">
        <v>0</v>
      </c>
      <c r="AS174" s="36">
        <v>0</v>
      </c>
      <c r="AT174" s="36">
        <v>4.8780487804878048</v>
      </c>
      <c r="AU174" s="36">
        <v>6</v>
      </c>
      <c r="AV174" s="36">
        <v>0</v>
      </c>
      <c r="AW174" s="36">
        <v>1</v>
      </c>
      <c r="AX174" s="36">
        <v>0</v>
      </c>
      <c r="AY174" s="36">
        <v>0</v>
      </c>
      <c r="AZ174" s="36">
        <v>0</v>
      </c>
      <c r="BA174" s="36">
        <v>1</v>
      </c>
      <c r="BB174" s="36">
        <v>0</v>
      </c>
    </row>
    <row r="175" spans="1:54" hidden="1">
      <c r="A175" s="50">
        <v>41912</v>
      </c>
      <c r="B175" s="36" t="s">
        <v>183</v>
      </c>
      <c r="C175" s="36" t="s">
        <v>1396</v>
      </c>
      <c r="D175" s="36">
        <v>35822</v>
      </c>
      <c r="E175" s="36" t="s">
        <v>1397</v>
      </c>
      <c r="F175" s="51">
        <v>1</v>
      </c>
      <c r="G175" s="36">
        <v>1.9343999999999999</v>
      </c>
      <c r="H175" s="36">
        <v>0</v>
      </c>
      <c r="I175" s="36">
        <v>8260.1666000000005</v>
      </c>
      <c r="J175" s="36">
        <v>8046</v>
      </c>
      <c r="K175" s="36">
        <v>0</v>
      </c>
      <c r="L175" s="36">
        <v>254</v>
      </c>
      <c r="M175" s="36">
        <v>0</v>
      </c>
      <c r="N175" s="36">
        <v>427</v>
      </c>
      <c r="O175" s="36">
        <v>427</v>
      </c>
      <c r="P175" s="36">
        <v>4467</v>
      </c>
      <c r="Q175" s="36">
        <v>4456</v>
      </c>
      <c r="R175" s="36">
        <v>244</v>
      </c>
      <c r="S175" s="36">
        <v>7932</v>
      </c>
      <c r="T175" s="36">
        <v>96.063000000000002</v>
      </c>
      <c r="U175" s="36">
        <v>98.340400000000002</v>
      </c>
      <c r="V175" s="36">
        <v>20855</v>
      </c>
      <c r="W175" s="36">
        <v>20842</v>
      </c>
      <c r="X175" s="36">
        <v>3709</v>
      </c>
      <c r="Y175" s="36">
        <v>3702</v>
      </c>
      <c r="Z175" s="36">
        <v>260</v>
      </c>
      <c r="AA175" s="36">
        <v>1</v>
      </c>
      <c r="AB175" s="36">
        <v>1</v>
      </c>
      <c r="AC175" s="36">
        <v>1</v>
      </c>
      <c r="AD175" s="36">
        <v>8021</v>
      </c>
      <c r="AE175" s="36">
        <v>9</v>
      </c>
      <c r="AF175" s="36">
        <v>3</v>
      </c>
      <c r="AG175" s="36">
        <v>2</v>
      </c>
      <c r="AH175" s="36">
        <v>0.75260000000000005</v>
      </c>
      <c r="AI175" s="36">
        <v>5.2400000000000002E-2</v>
      </c>
      <c r="AJ175" s="40">
        <f t="shared" ca="1" si="2"/>
        <v>4</v>
      </c>
      <c r="AK175" s="36">
        <v>0</v>
      </c>
      <c r="AL175" s="36">
        <v>0</v>
      </c>
      <c r="AM175" s="36">
        <v>0</v>
      </c>
      <c r="AN175" s="36">
        <v>0</v>
      </c>
      <c r="AO175" s="36">
        <v>1</v>
      </c>
      <c r="AP175" s="36">
        <v>0</v>
      </c>
      <c r="AQ175" s="36">
        <v>0</v>
      </c>
      <c r="AR175" s="36">
        <v>0</v>
      </c>
      <c r="AS175" s="36">
        <v>0</v>
      </c>
      <c r="AT175" s="36">
        <v>0.38461538461538464</v>
      </c>
      <c r="AU175" s="36">
        <v>10</v>
      </c>
      <c r="AV175" s="36">
        <v>125</v>
      </c>
      <c r="AW175" s="36">
        <v>1</v>
      </c>
      <c r="AX175" s="36">
        <v>0</v>
      </c>
      <c r="AY175" s="36">
        <v>0</v>
      </c>
      <c r="AZ175" s="36">
        <v>0</v>
      </c>
      <c r="BA175" s="36">
        <v>1</v>
      </c>
      <c r="BB175" s="36">
        <v>0</v>
      </c>
    </row>
    <row r="176" spans="1:54" hidden="1">
      <c r="A176" s="50">
        <v>41912</v>
      </c>
      <c r="B176" s="36" t="s">
        <v>183</v>
      </c>
      <c r="C176" s="36" t="s">
        <v>1398</v>
      </c>
      <c r="D176" s="36">
        <v>35144</v>
      </c>
      <c r="E176" s="36" t="s">
        <v>427</v>
      </c>
      <c r="F176" s="51">
        <v>1</v>
      </c>
      <c r="G176" s="36">
        <v>2.7839999999999998</v>
      </c>
      <c r="H176" s="36">
        <v>0</v>
      </c>
      <c r="I176" s="36">
        <v>21802.0507</v>
      </c>
      <c r="J176" s="36">
        <v>43428</v>
      </c>
      <c r="K176" s="36">
        <v>0</v>
      </c>
      <c r="L176" s="36">
        <v>248</v>
      </c>
      <c r="M176" s="36">
        <v>0</v>
      </c>
      <c r="N176" s="36">
        <v>303</v>
      </c>
      <c r="O176" s="36">
        <v>303</v>
      </c>
      <c r="P176" s="36">
        <v>10483</v>
      </c>
      <c r="Q176" s="36">
        <v>10482</v>
      </c>
      <c r="R176" s="36">
        <v>241</v>
      </c>
      <c r="S176" s="36">
        <v>43336</v>
      </c>
      <c r="T176" s="36">
        <v>97.177400000000006</v>
      </c>
      <c r="U176" s="36">
        <v>99.778599999999997</v>
      </c>
      <c r="V176" s="36">
        <v>37324</v>
      </c>
      <c r="W176" s="36">
        <v>37296</v>
      </c>
      <c r="X176" s="36">
        <v>6125</v>
      </c>
      <c r="Y176" s="36">
        <v>6116</v>
      </c>
      <c r="Z176" s="36">
        <v>298</v>
      </c>
      <c r="AA176" s="36">
        <v>0</v>
      </c>
      <c r="AB176" s="36">
        <v>34</v>
      </c>
      <c r="AC176" s="36">
        <v>34</v>
      </c>
      <c r="AD176" s="36">
        <v>35859</v>
      </c>
      <c r="AE176" s="36">
        <v>35</v>
      </c>
      <c r="AF176" s="36">
        <v>188</v>
      </c>
      <c r="AG176" s="36">
        <v>186</v>
      </c>
      <c r="AH176" s="36">
        <v>0.71509999999999996</v>
      </c>
      <c r="AI176" s="36">
        <v>7.3700000000000002E-2</v>
      </c>
      <c r="AJ176" s="40">
        <f t="shared" ca="1" si="2"/>
        <v>4</v>
      </c>
      <c r="AK176" s="36">
        <v>0</v>
      </c>
      <c r="AL176" s="36">
        <v>0</v>
      </c>
      <c r="AM176" s="36">
        <v>0</v>
      </c>
      <c r="AN176" s="36">
        <v>0</v>
      </c>
      <c r="AO176" s="36">
        <v>1</v>
      </c>
      <c r="AP176" s="36">
        <v>0</v>
      </c>
      <c r="AQ176" s="36">
        <v>0</v>
      </c>
      <c r="AR176" s="36">
        <v>0</v>
      </c>
      <c r="AS176" s="36">
        <v>0</v>
      </c>
      <c r="AT176" s="36">
        <v>0</v>
      </c>
      <c r="AU176" s="36">
        <v>7</v>
      </c>
      <c r="AV176" s="36">
        <v>93</v>
      </c>
      <c r="AW176" s="36">
        <v>1</v>
      </c>
      <c r="AX176" s="36">
        <v>0</v>
      </c>
      <c r="AY176" s="36">
        <v>0</v>
      </c>
      <c r="AZ176" s="36">
        <v>0</v>
      </c>
      <c r="BA176" s="36">
        <v>1</v>
      </c>
      <c r="BB176" s="36">
        <v>0</v>
      </c>
    </row>
    <row r="177" spans="1:54" hidden="1">
      <c r="A177" s="50">
        <v>41912</v>
      </c>
      <c r="B177" s="36" t="s">
        <v>183</v>
      </c>
      <c r="C177" s="36" t="s">
        <v>1399</v>
      </c>
      <c r="D177" s="36">
        <v>29392</v>
      </c>
      <c r="E177" s="36" t="s">
        <v>1400</v>
      </c>
      <c r="F177" s="51">
        <v>1</v>
      </c>
      <c r="G177" s="36">
        <v>2.7839999999999998</v>
      </c>
      <c r="H177" s="36">
        <v>0</v>
      </c>
      <c r="I177" s="36">
        <v>2104.5738000000001</v>
      </c>
      <c r="J177" s="36">
        <v>2866</v>
      </c>
      <c r="K177" s="36">
        <v>0</v>
      </c>
      <c r="L177" s="36">
        <v>192</v>
      </c>
      <c r="M177" s="36">
        <v>0</v>
      </c>
      <c r="N177" s="36">
        <v>369</v>
      </c>
      <c r="O177" s="36">
        <v>369</v>
      </c>
      <c r="P177" s="36">
        <v>2352</v>
      </c>
      <c r="Q177" s="36">
        <v>2346</v>
      </c>
      <c r="R177" s="36">
        <v>186</v>
      </c>
      <c r="S177" s="36">
        <v>2865</v>
      </c>
      <c r="T177" s="36">
        <v>96.875</v>
      </c>
      <c r="U177" s="36">
        <v>99.710099999999997</v>
      </c>
      <c r="V177" s="36">
        <v>2021</v>
      </c>
      <c r="W177" s="36">
        <v>2021</v>
      </c>
      <c r="X177" s="36">
        <v>413</v>
      </c>
      <c r="Y177" s="36">
        <v>413</v>
      </c>
      <c r="Z177" s="36">
        <v>181</v>
      </c>
      <c r="AA177" s="36">
        <v>0</v>
      </c>
      <c r="AB177" s="36">
        <v>10</v>
      </c>
      <c r="AC177" s="36">
        <v>10</v>
      </c>
      <c r="AD177" s="36">
        <v>2893</v>
      </c>
      <c r="AE177" s="36">
        <v>8</v>
      </c>
      <c r="AF177" s="36">
        <v>17</v>
      </c>
      <c r="AG177" s="36">
        <v>17</v>
      </c>
      <c r="AH177" s="36">
        <v>0.9214</v>
      </c>
      <c r="AI177" s="36">
        <v>4.19E-2</v>
      </c>
      <c r="AJ177" s="40">
        <f t="shared" ca="1" si="2"/>
        <v>4</v>
      </c>
      <c r="AK177" s="36">
        <v>0</v>
      </c>
      <c r="AL177" s="36">
        <v>0</v>
      </c>
      <c r="AM177" s="36">
        <v>0</v>
      </c>
      <c r="AN177" s="36">
        <v>0</v>
      </c>
      <c r="AO177" s="36">
        <v>1</v>
      </c>
      <c r="AP177" s="36">
        <v>0</v>
      </c>
      <c r="AQ177" s="36">
        <v>0</v>
      </c>
      <c r="AR177" s="36">
        <v>0</v>
      </c>
      <c r="AS177" s="36">
        <v>0</v>
      </c>
      <c r="AT177" s="36">
        <v>0</v>
      </c>
      <c r="AU177" s="36">
        <v>6</v>
      </c>
      <c r="AV177" s="36">
        <v>7</v>
      </c>
      <c r="AW177" s="36">
        <v>1</v>
      </c>
      <c r="AX177" s="36">
        <v>0</v>
      </c>
      <c r="AY177" s="36">
        <v>0</v>
      </c>
      <c r="AZ177" s="36">
        <v>0</v>
      </c>
      <c r="BA177" s="36">
        <v>1</v>
      </c>
      <c r="BB177" s="36">
        <v>0</v>
      </c>
    </row>
    <row r="178" spans="1:54" hidden="1">
      <c r="A178" s="50">
        <v>41912</v>
      </c>
      <c r="B178" s="36" t="s">
        <v>184</v>
      </c>
      <c r="C178" s="36" t="s">
        <v>1401</v>
      </c>
      <c r="D178" s="36">
        <v>61543</v>
      </c>
      <c r="E178" s="36" t="s">
        <v>1402</v>
      </c>
      <c r="F178" s="51">
        <v>1</v>
      </c>
      <c r="G178" s="36">
        <v>12.475199999999999</v>
      </c>
      <c r="H178" s="36">
        <v>0</v>
      </c>
      <c r="I178" s="36">
        <v>5504.5573000000004</v>
      </c>
      <c r="J178" s="36">
        <v>13812</v>
      </c>
      <c r="K178" s="36">
        <v>0</v>
      </c>
      <c r="L178" s="36">
        <v>1158</v>
      </c>
      <c r="M178" s="36">
        <v>0</v>
      </c>
      <c r="N178" s="36">
        <v>1732</v>
      </c>
      <c r="O178" s="36">
        <v>1701</v>
      </c>
      <c r="P178" s="36">
        <v>12569</v>
      </c>
      <c r="Q178" s="36">
        <v>12495</v>
      </c>
      <c r="R178" s="36">
        <v>1152</v>
      </c>
      <c r="S178" s="36">
        <v>13771</v>
      </c>
      <c r="T178" s="36">
        <v>97.701300000000003</v>
      </c>
      <c r="U178" s="36">
        <v>99.116200000000006</v>
      </c>
      <c r="V178" s="36">
        <v>3486</v>
      </c>
      <c r="W178" s="36">
        <v>3484</v>
      </c>
      <c r="X178" s="36">
        <v>373</v>
      </c>
      <c r="Y178" s="36">
        <v>373</v>
      </c>
      <c r="Z178" s="36">
        <v>1156</v>
      </c>
      <c r="AA178" s="36">
        <v>1</v>
      </c>
      <c r="AB178" s="36">
        <v>40</v>
      </c>
      <c r="AC178" s="36">
        <v>40</v>
      </c>
      <c r="AD178" s="36">
        <v>13770</v>
      </c>
      <c r="AE178" s="36">
        <v>14</v>
      </c>
      <c r="AF178" s="36">
        <v>84</v>
      </c>
      <c r="AG178" s="36">
        <v>82</v>
      </c>
      <c r="AH178" s="36">
        <v>1.4008</v>
      </c>
      <c r="AI178" s="36">
        <v>4.0300000000000002E-2</v>
      </c>
      <c r="AJ178" s="40">
        <f t="shared" ca="1" si="2"/>
        <v>4</v>
      </c>
      <c r="AK178" s="36">
        <v>0</v>
      </c>
      <c r="AL178" s="36">
        <v>0</v>
      </c>
      <c r="AM178" s="36">
        <v>0</v>
      </c>
      <c r="AN178" s="36">
        <v>0</v>
      </c>
      <c r="AO178" s="36">
        <v>1</v>
      </c>
      <c r="AP178" s="36">
        <v>0</v>
      </c>
      <c r="AQ178" s="36">
        <v>0</v>
      </c>
      <c r="AR178" s="36">
        <v>0</v>
      </c>
      <c r="AS178" s="36">
        <v>0</v>
      </c>
      <c r="AT178" s="36">
        <v>8.6505190311418692E-2</v>
      </c>
      <c r="AU178" s="36">
        <v>37</v>
      </c>
      <c r="AV178" s="36">
        <v>115</v>
      </c>
      <c r="AW178" s="36">
        <v>1</v>
      </c>
      <c r="AX178" s="36">
        <v>0</v>
      </c>
      <c r="AY178" s="36">
        <v>0</v>
      </c>
      <c r="AZ178" s="36">
        <v>0</v>
      </c>
      <c r="BA178" s="36">
        <v>1</v>
      </c>
      <c r="BB178" s="36">
        <v>0</v>
      </c>
    </row>
    <row r="179" spans="1:54" hidden="1">
      <c r="A179" s="50">
        <v>41912</v>
      </c>
      <c r="B179" s="36" t="s">
        <v>184</v>
      </c>
      <c r="C179" s="36" t="s">
        <v>1263</v>
      </c>
      <c r="D179" s="36">
        <v>60672</v>
      </c>
      <c r="E179" s="36" t="s">
        <v>1264</v>
      </c>
      <c r="F179" s="51">
        <v>1</v>
      </c>
      <c r="G179" s="36">
        <v>1.4543999999999999</v>
      </c>
      <c r="H179" s="36">
        <v>0</v>
      </c>
      <c r="I179" s="36">
        <v>379.02429999999998</v>
      </c>
      <c r="J179" s="36">
        <v>4220</v>
      </c>
      <c r="K179" s="36">
        <v>0</v>
      </c>
      <c r="L179" s="36">
        <v>179</v>
      </c>
      <c r="M179" s="36">
        <v>0</v>
      </c>
      <c r="N179" s="36">
        <v>248</v>
      </c>
      <c r="O179" s="36">
        <v>248</v>
      </c>
      <c r="P179" s="36">
        <v>1709</v>
      </c>
      <c r="Q179" s="36">
        <v>1602</v>
      </c>
      <c r="R179" s="36">
        <v>179</v>
      </c>
      <c r="S179" s="36">
        <v>4207</v>
      </c>
      <c r="T179" s="36">
        <v>100</v>
      </c>
      <c r="U179" s="36">
        <v>93.450299999999999</v>
      </c>
      <c r="V179" s="36">
        <v>1183</v>
      </c>
      <c r="W179" s="36">
        <v>1183</v>
      </c>
      <c r="X179" s="36">
        <v>56</v>
      </c>
      <c r="Y179" s="36">
        <v>56</v>
      </c>
      <c r="Z179" s="36">
        <v>171</v>
      </c>
      <c r="AA179" s="36">
        <v>0</v>
      </c>
      <c r="AB179" s="36">
        <v>1</v>
      </c>
      <c r="AC179" s="36">
        <v>1</v>
      </c>
      <c r="AD179" s="36">
        <v>4309</v>
      </c>
      <c r="AE179" s="36">
        <v>7</v>
      </c>
      <c r="AF179" s="36">
        <v>18</v>
      </c>
      <c r="AG179" s="36">
        <v>17</v>
      </c>
      <c r="AH179" s="36">
        <v>0.90400000000000003</v>
      </c>
      <c r="AI179" s="36">
        <v>3.9300000000000002E-2</v>
      </c>
      <c r="AJ179" s="40">
        <f t="shared" ca="1" si="2"/>
        <v>4</v>
      </c>
      <c r="AK179" s="36">
        <v>0</v>
      </c>
      <c r="AL179" s="36">
        <v>1</v>
      </c>
      <c r="AM179" s="36">
        <v>0</v>
      </c>
      <c r="AN179" s="36">
        <v>0</v>
      </c>
      <c r="AO179" s="36">
        <v>2</v>
      </c>
      <c r="AP179" s="36">
        <v>0</v>
      </c>
      <c r="AQ179" s="36">
        <v>0</v>
      </c>
      <c r="AR179" s="36">
        <v>2</v>
      </c>
      <c r="AS179" s="36">
        <v>0</v>
      </c>
      <c r="AT179" s="36">
        <v>0</v>
      </c>
      <c r="AU179" s="36">
        <v>0</v>
      </c>
      <c r="AV179" s="36">
        <v>120</v>
      </c>
      <c r="AW179" s="36">
        <v>0</v>
      </c>
      <c r="AX179" s="36">
        <v>1</v>
      </c>
      <c r="AY179" s="36">
        <v>0</v>
      </c>
      <c r="AZ179" s="36">
        <v>0</v>
      </c>
      <c r="BA179" s="36">
        <v>0</v>
      </c>
      <c r="BB179" s="36">
        <v>2</v>
      </c>
    </row>
    <row r="180" spans="1:54" hidden="1">
      <c r="A180" s="50">
        <v>41912</v>
      </c>
      <c r="B180" s="36" t="s">
        <v>183</v>
      </c>
      <c r="C180" s="36" t="s">
        <v>876</v>
      </c>
      <c r="D180" s="36">
        <v>35841</v>
      </c>
      <c r="E180" s="36" t="s">
        <v>575</v>
      </c>
      <c r="F180" s="51">
        <v>1</v>
      </c>
      <c r="G180" s="36">
        <v>4.7039999999999997</v>
      </c>
      <c r="H180" s="36">
        <v>0</v>
      </c>
      <c r="I180" s="36">
        <v>6561.6620999999996</v>
      </c>
      <c r="J180" s="36">
        <v>22009</v>
      </c>
      <c r="K180" s="36">
        <v>0</v>
      </c>
      <c r="L180" s="36">
        <v>580</v>
      </c>
      <c r="M180" s="36">
        <v>0</v>
      </c>
      <c r="N180" s="36">
        <v>1262</v>
      </c>
      <c r="O180" s="36">
        <v>1257</v>
      </c>
      <c r="P180" s="36">
        <v>16639</v>
      </c>
      <c r="Q180" s="36">
        <v>16586</v>
      </c>
      <c r="R180" s="36">
        <v>550</v>
      </c>
      <c r="S180" s="36">
        <v>21315</v>
      </c>
      <c r="T180" s="36">
        <v>94.451899999999995</v>
      </c>
      <c r="U180" s="36">
        <v>96.538300000000007</v>
      </c>
      <c r="V180" s="36">
        <v>31280</v>
      </c>
      <c r="W180" s="36">
        <v>31225</v>
      </c>
      <c r="X180" s="36">
        <v>6932</v>
      </c>
      <c r="Y180" s="36">
        <v>6918</v>
      </c>
      <c r="Z180" s="36">
        <v>551</v>
      </c>
      <c r="AA180" s="36">
        <v>8</v>
      </c>
      <c r="AB180" s="36">
        <v>14</v>
      </c>
      <c r="AC180" s="36">
        <v>14</v>
      </c>
      <c r="AD180" s="36">
        <v>21526</v>
      </c>
      <c r="AE180" s="36">
        <v>53</v>
      </c>
      <c r="AF180" s="36">
        <v>62</v>
      </c>
      <c r="AG180" s="36">
        <v>60</v>
      </c>
      <c r="AH180" s="36">
        <v>0.2515</v>
      </c>
      <c r="AI180" s="36">
        <v>3.6600000000000001E-2</v>
      </c>
      <c r="AJ180" s="40">
        <f t="shared" ca="1" si="2"/>
        <v>4</v>
      </c>
      <c r="AK180" s="36">
        <v>1</v>
      </c>
      <c r="AL180" s="36">
        <v>0</v>
      </c>
      <c r="AM180" s="36">
        <v>0</v>
      </c>
      <c r="AN180" s="36">
        <v>0</v>
      </c>
      <c r="AO180" s="36">
        <v>3</v>
      </c>
      <c r="AP180" s="36">
        <v>0</v>
      </c>
      <c r="AQ180" s="36">
        <v>1</v>
      </c>
      <c r="AR180" s="36">
        <v>0</v>
      </c>
      <c r="AS180" s="36">
        <v>0</v>
      </c>
      <c r="AT180" s="36">
        <v>1.4519056261343013</v>
      </c>
      <c r="AU180" s="36">
        <v>35</v>
      </c>
      <c r="AV180" s="36">
        <v>747</v>
      </c>
      <c r="AW180" s="36">
        <v>1</v>
      </c>
      <c r="AX180" s="36">
        <v>1</v>
      </c>
      <c r="AY180" s="36">
        <v>0</v>
      </c>
      <c r="AZ180" s="36">
        <v>0</v>
      </c>
      <c r="BA180" s="36">
        <v>5</v>
      </c>
      <c r="BB180" s="36">
        <v>2</v>
      </c>
    </row>
    <row r="181" spans="1:54" hidden="1">
      <c r="A181" s="50">
        <v>41912</v>
      </c>
      <c r="B181" s="36" t="s">
        <v>184</v>
      </c>
      <c r="C181" s="36" t="s">
        <v>765</v>
      </c>
      <c r="D181" s="36">
        <v>60771</v>
      </c>
      <c r="E181" s="36" t="s">
        <v>396</v>
      </c>
      <c r="F181" s="51">
        <v>1</v>
      </c>
      <c r="G181" s="36">
        <v>4.7664</v>
      </c>
      <c r="H181" s="36">
        <v>0</v>
      </c>
      <c r="I181" s="36">
        <v>2296.8674000000001</v>
      </c>
      <c r="J181" s="36">
        <v>3017</v>
      </c>
      <c r="K181" s="36">
        <v>0</v>
      </c>
      <c r="L181" s="36">
        <v>606</v>
      </c>
      <c r="M181" s="36">
        <v>0</v>
      </c>
      <c r="N181" s="36">
        <v>696</v>
      </c>
      <c r="O181" s="36">
        <v>684</v>
      </c>
      <c r="P181" s="36">
        <v>1883</v>
      </c>
      <c r="Q181" s="36">
        <v>1844</v>
      </c>
      <c r="R181" s="36">
        <v>565</v>
      </c>
      <c r="S181" s="36">
        <v>2907</v>
      </c>
      <c r="T181" s="36">
        <v>91.626800000000003</v>
      </c>
      <c r="U181" s="36">
        <v>94.3583</v>
      </c>
      <c r="V181" s="36">
        <v>2731</v>
      </c>
      <c r="W181" s="36">
        <v>2724</v>
      </c>
      <c r="X181" s="36">
        <v>345</v>
      </c>
      <c r="Y181" s="36">
        <v>342</v>
      </c>
      <c r="Z181" s="36">
        <v>597</v>
      </c>
      <c r="AA181" s="36">
        <v>23</v>
      </c>
      <c r="AB181" s="36">
        <v>61</v>
      </c>
      <c r="AC181" s="36">
        <v>61</v>
      </c>
      <c r="AD181" s="36">
        <v>2924</v>
      </c>
      <c r="AE181" s="36">
        <v>8</v>
      </c>
      <c r="AF181" s="36">
        <v>227</v>
      </c>
      <c r="AG181" s="36">
        <v>214</v>
      </c>
      <c r="AH181" s="36">
        <v>0.67869999999999997</v>
      </c>
      <c r="AI181" s="36">
        <v>4.4600000000000001E-2</v>
      </c>
      <c r="AJ181" s="40">
        <f t="shared" ca="1" si="2"/>
        <v>4</v>
      </c>
      <c r="AK181" s="36">
        <v>1</v>
      </c>
      <c r="AL181" s="36">
        <v>1</v>
      </c>
      <c r="AM181" s="36">
        <v>0</v>
      </c>
      <c r="AN181" s="36">
        <v>0</v>
      </c>
      <c r="AO181" s="36">
        <v>5</v>
      </c>
      <c r="AP181" s="36">
        <v>1</v>
      </c>
      <c r="AQ181" s="36">
        <v>4</v>
      </c>
      <c r="AR181" s="36">
        <v>2</v>
      </c>
      <c r="AS181" s="36">
        <v>0</v>
      </c>
      <c r="AT181" s="36">
        <v>3.8525963149078724</v>
      </c>
      <c r="AU181" s="36">
        <v>53</v>
      </c>
      <c r="AV181" s="36">
        <v>149</v>
      </c>
      <c r="AW181" s="36">
        <v>1</v>
      </c>
      <c r="AX181" s="36">
        <v>1</v>
      </c>
      <c r="AY181" s="36">
        <v>1</v>
      </c>
      <c r="AZ181" s="36">
        <v>4</v>
      </c>
      <c r="BA181" s="36">
        <v>4</v>
      </c>
      <c r="BB181" s="36">
        <v>4</v>
      </c>
    </row>
    <row r="182" spans="1:54" hidden="1">
      <c r="A182" s="50">
        <v>41912</v>
      </c>
      <c r="B182" s="36" t="s">
        <v>183</v>
      </c>
      <c r="C182" s="36" t="s">
        <v>788</v>
      </c>
      <c r="D182" s="36">
        <v>35843</v>
      </c>
      <c r="E182" s="36" t="s">
        <v>575</v>
      </c>
      <c r="F182" s="51">
        <v>1</v>
      </c>
      <c r="G182" s="36">
        <v>2.7408000000000001</v>
      </c>
      <c r="H182" s="36">
        <v>0</v>
      </c>
      <c r="I182" s="36">
        <v>2719.27</v>
      </c>
      <c r="J182" s="36">
        <v>10267</v>
      </c>
      <c r="K182" s="36">
        <v>0</v>
      </c>
      <c r="L182" s="36">
        <v>389</v>
      </c>
      <c r="M182" s="36">
        <v>0</v>
      </c>
      <c r="N182" s="36">
        <v>939</v>
      </c>
      <c r="O182" s="36">
        <v>935</v>
      </c>
      <c r="P182" s="36">
        <v>9159</v>
      </c>
      <c r="Q182" s="36">
        <v>9144</v>
      </c>
      <c r="R182" s="36">
        <v>364</v>
      </c>
      <c r="S182" s="36">
        <v>9899</v>
      </c>
      <c r="T182" s="36">
        <v>93.174700000000001</v>
      </c>
      <c r="U182" s="36">
        <v>96.257800000000003</v>
      </c>
      <c r="V182" s="36">
        <v>17184</v>
      </c>
      <c r="W182" s="36">
        <v>17172</v>
      </c>
      <c r="X182" s="36">
        <v>3914</v>
      </c>
      <c r="Y182" s="36">
        <v>3908</v>
      </c>
      <c r="Z182" s="36">
        <v>366</v>
      </c>
      <c r="AA182" s="36">
        <v>3</v>
      </c>
      <c r="AB182" s="36">
        <v>2</v>
      </c>
      <c r="AC182" s="36">
        <v>2</v>
      </c>
      <c r="AD182" s="36">
        <v>9967</v>
      </c>
      <c r="AE182" s="36">
        <v>15</v>
      </c>
      <c r="AF182" s="36">
        <v>5</v>
      </c>
      <c r="AG182" s="36">
        <v>5</v>
      </c>
      <c r="AH182" s="36">
        <v>0.22689999999999999</v>
      </c>
      <c r="AI182" s="36">
        <v>3.6900000000000002E-2</v>
      </c>
      <c r="AJ182" s="40">
        <f t="shared" ca="1" si="2"/>
        <v>4</v>
      </c>
      <c r="AK182" s="36">
        <v>1</v>
      </c>
      <c r="AL182" s="36">
        <v>0</v>
      </c>
      <c r="AM182" s="36">
        <v>0</v>
      </c>
      <c r="AN182" s="36">
        <v>0</v>
      </c>
      <c r="AO182" s="36">
        <v>3</v>
      </c>
      <c r="AP182" s="36">
        <v>0</v>
      </c>
      <c r="AQ182" s="36">
        <v>2</v>
      </c>
      <c r="AR182" s="36">
        <v>0</v>
      </c>
      <c r="AS182" s="36">
        <v>0</v>
      </c>
      <c r="AT182" s="36">
        <v>0.81967213114754101</v>
      </c>
      <c r="AU182" s="36">
        <v>29</v>
      </c>
      <c r="AV182" s="36">
        <v>383</v>
      </c>
      <c r="AW182" s="36">
        <v>1</v>
      </c>
      <c r="AX182" s="36">
        <v>1</v>
      </c>
      <c r="AY182" s="36">
        <v>0</v>
      </c>
      <c r="AZ182" s="36">
        <v>0</v>
      </c>
      <c r="BA182" s="36">
        <v>5</v>
      </c>
      <c r="BB182" s="36">
        <v>2</v>
      </c>
    </row>
    <row r="183" spans="1:54" hidden="1">
      <c r="A183" s="50">
        <v>41912</v>
      </c>
      <c r="B183" s="36" t="s">
        <v>183</v>
      </c>
      <c r="C183" s="36" t="s">
        <v>576</v>
      </c>
      <c r="D183" s="36">
        <v>35842</v>
      </c>
      <c r="E183" s="36" t="s">
        <v>575</v>
      </c>
      <c r="F183" s="51">
        <v>1</v>
      </c>
      <c r="G183" s="36">
        <v>5.6879999999999997</v>
      </c>
      <c r="H183" s="36">
        <v>0</v>
      </c>
      <c r="I183" s="36">
        <v>5311.5060000000003</v>
      </c>
      <c r="J183" s="36">
        <v>22118</v>
      </c>
      <c r="K183" s="36">
        <v>0</v>
      </c>
      <c r="L183" s="36">
        <v>667</v>
      </c>
      <c r="M183" s="36">
        <v>0</v>
      </c>
      <c r="N183" s="36">
        <v>1345</v>
      </c>
      <c r="O183" s="36">
        <v>1337</v>
      </c>
      <c r="P183" s="36">
        <v>12981</v>
      </c>
      <c r="Q183" s="36">
        <v>12947</v>
      </c>
      <c r="R183" s="36">
        <v>616</v>
      </c>
      <c r="S183" s="36">
        <v>21432</v>
      </c>
      <c r="T183" s="36">
        <v>91.804500000000004</v>
      </c>
      <c r="U183" s="36">
        <v>96.6447</v>
      </c>
      <c r="V183" s="36">
        <v>36151</v>
      </c>
      <c r="W183" s="36">
        <v>36120</v>
      </c>
      <c r="X183" s="36">
        <v>8778</v>
      </c>
      <c r="Y183" s="36">
        <v>8754</v>
      </c>
      <c r="Z183" s="36">
        <v>633</v>
      </c>
      <c r="AA183" s="36">
        <v>17</v>
      </c>
      <c r="AB183" s="36">
        <v>8</v>
      </c>
      <c r="AC183" s="36">
        <v>8</v>
      </c>
      <c r="AD183" s="36">
        <v>21606</v>
      </c>
      <c r="AE183" s="36">
        <v>29</v>
      </c>
      <c r="AF183" s="36">
        <v>14</v>
      </c>
      <c r="AG183" s="36">
        <v>14</v>
      </c>
      <c r="AH183" s="36">
        <v>0.25940000000000002</v>
      </c>
      <c r="AI183" s="36">
        <v>3.5499999999999997E-2</v>
      </c>
      <c r="AJ183" s="40">
        <f t="shared" ca="1" si="2"/>
        <v>4</v>
      </c>
      <c r="AK183" s="36">
        <v>1</v>
      </c>
      <c r="AL183" s="36">
        <v>0</v>
      </c>
      <c r="AM183" s="36">
        <v>0</v>
      </c>
      <c r="AN183" s="36">
        <v>0</v>
      </c>
      <c r="AO183" s="36">
        <v>4</v>
      </c>
      <c r="AP183" s="36">
        <v>0</v>
      </c>
      <c r="AQ183" s="36">
        <v>2</v>
      </c>
      <c r="AR183" s="36">
        <v>0</v>
      </c>
      <c r="AS183" s="36">
        <v>0</v>
      </c>
      <c r="AT183" s="36">
        <v>2.6856240126382307</v>
      </c>
      <c r="AU183" s="36">
        <v>59</v>
      </c>
      <c r="AV183" s="36">
        <v>720</v>
      </c>
      <c r="AW183" s="36">
        <v>1</v>
      </c>
      <c r="AX183" s="36">
        <v>1</v>
      </c>
      <c r="AY183" s="36">
        <v>1</v>
      </c>
      <c r="AZ183" s="36">
        <v>1</v>
      </c>
      <c r="BA183" s="36">
        <v>6</v>
      </c>
      <c r="BB183" s="36">
        <v>1</v>
      </c>
    </row>
    <row r="184" spans="1:54" hidden="1">
      <c r="A184" s="50">
        <v>41912</v>
      </c>
      <c r="B184" s="36" t="s">
        <v>184</v>
      </c>
      <c r="C184" s="36" t="s">
        <v>671</v>
      </c>
      <c r="D184" s="36">
        <v>45713</v>
      </c>
      <c r="E184" s="36" t="s">
        <v>672</v>
      </c>
      <c r="F184" s="51">
        <v>1</v>
      </c>
      <c r="G184" s="36">
        <v>0.83279999999999998</v>
      </c>
      <c r="H184" s="36">
        <v>0</v>
      </c>
      <c r="I184" s="36">
        <v>1623.4181000000001</v>
      </c>
      <c r="J184" s="36">
        <v>3240</v>
      </c>
      <c r="K184" s="36">
        <v>0</v>
      </c>
      <c r="L184" s="36">
        <v>91</v>
      </c>
      <c r="M184" s="36">
        <v>0</v>
      </c>
      <c r="N184" s="36">
        <v>542</v>
      </c>
      <c r="O184" s="36">
        <v>536</v>
      </c>
      <c r="P184" s="36">
        <v>2714</v>
      </c>
      <c r="Q184" s="36">
        <v>2706</v>
      </c>
      <c r="R184" s="36">
        <v>89</v>
      </c>
      <c r="S184" s="36">
        <v>3196</v>
      </c>
      <c r="T184" s="36">
        <v>96.719499999999996</v>
      </c>
      <c r="U184" s="36">
        <v>98.351200000000006</v>
      </c>
      <c r="V184" s="36">
        <v>3979</v>
      </c>
      <c r="W184" s="36">
        <v>3974</v>
      </c>
      <c r="X184" s="36">
        <v>485</v>
      </c>
      <c r="Y184" s="36">
        <v>483</v>
      </c>
      <c r="Z184" s="36">
        <v>89</v>
      </c>
      <c r="AA184" s="36">
        <v>0</v>
      </c>
      <c r="AB184" s="36">
        <v>6</v>
      </c>
      <c r="AC184" s="36">
        <v>6</v>
      </c>
      <c r="AD184" s="36">
        <v>3225</v>
      </c>
      <c r="AE184" s="36">
        <v>5</v>
      </c>
      <c r="AF184" s="36">
        <v>16</v>
      </c>
      <c r="AG184" s="36">
        <v>15</v>
      </c>
      <c r="AH184" s="36">
        <v>0.24610000000000001</v>
      </c>
      <c r="AI184" s="36">
        <v>3.5499999999999997E-2</v>
      </c>
      <c r="AJ184" s="40">
        <f t="shared" ca="1" si="2"/>
        <v>4</v>
      </c>
      <c r="AK184" s="36">
        <v>0</v>
      </c>
      <c r="AL184" s="36">
        <v>0</v>
      </c>
      <c r="AM184" s="36">
        <v>0</v>
      </c>
      <c r="AN184" s="36">
        <v>0</v>
      </c>
      <c r="AO184" s="36">
        <v>1</v>
      </c>
      <c r="AP184" s="36">
        <v>0</v>
      </c>
      <c r="AQ184" s="36">
        <v>1</v>
      </c>
      <c r="AR184" s="36">
        <v>0</v>
      </c>
      <c r="AS184" s="36">
        <v>0</v>
      </c>
      <c r="AT184" s="36">
        <v>0</v>
      </c>
      <c r="AU184" s="36">
        <v>8</v>
      </c>
      <c r="AV184" s="36">
        <v>52</v>
      </c>
      <c r="AW184" s="36">
        <v>1</v>
      </c>
      <c r="AX184" s="36">
        <v>0</v>
      </c>
      <c r="AY184" s="36">
        <v>0</v>
      </c>
      <c r="AZ184" s="36">
        <v>0</v>
      </c>
      <c r="BA184" s="36">
        <v>2</v>
      </c>
      <c r="BB184" s="36">
        <v>1</v>
      </c>
    </row>
    <row r="185" spans="1:54" hidden="1">
      <c r="A185" s="50">
        <v>41912</v>
      </c>
      <c r="B185" s="36" t="s">
        <v>183</v>
      </c>
      <c r="C185" s="36" t="s">
        <v>1403</v>
      </c>
      <c r="D185" s="36">
        <v>35823</v>
      </c>
      <c r="E185" s="36" t="s">
        <v>1397</v>
      </c>
      <c r="F185" s="51">
        <v>1</v>
      </c>
      <c r="G185" s="36">
        <v>0.73440000000000005</v>
      </c>
      <c r="H185" s="36">
        <v>0</v>
      </c>
      <c r="I185" s="36">
        <v>1607.8126999999999</v>
      </c>
      <c r="J185" s="36">
        <v>7097</v>
      </c>
      <c r="K185" s="36">
        <v>0</v>
      </c>
      <c r="L185" s="36">
        <v>108</v>
      </c>
      <c r="M185" s="36">
        <v>0</v>
      </c>
      <c r="N185" s="36">
        <v>233</v>
      </c>
      <c r="O185" s="36">
        <v>232</v>
      </c>
      <c r="P185" s="36">
        <v>2087</v>
      </c>
      <c r="Q185" s="36">
        <v>2081</v>
      </c>
      <c r="R185" s="36">
        <v>103</v>
      </c>
      <c r="S185" s="36">
        <v>7042</v>
      </c>
      <c r="T185" s="36">
        <v>94.961100000000002</v>
      </c>
      <c r="U185" s="36">
        <v>98.939800000000005</v>
      </c>
      <c r="V185" s="36">
        <v>23404</v>
      </c>
      <c r="W185" s="36">
        <v>23387</v>
      </c>
      <c r="X185" s="36">
        <v>3837</v>
      </c>
      <c r="Y185" s="36">
        <v>3829</v>
      </c>
      <c r="Z185" s="36">
        <v>111</v>
      </c>
      <c r="AA185" s="36">
        <v>1</v>
      </c>
      <c r="AB185" s="36">
        <v>3</v>
      </c>
      <c r="AC185" s="36">
        <v>3</v>
      </c>
      <c r="AD185" s="36">
        <v>7081</v>
      </c>
      <c r="AE185" s="36">
        <v>11</v>
      </c>
      <c r="AF185" s="36">
        <v>13</v>
      </c>
      <c r="AG185" s="36">
        <v>13</v>
      </c>
      <c r="AH185" s="36">
        <v>0.26340000000000002</v>
      </c>
      <c r="AI185" s="36">
        <v>4.0399999999999998E-2</v>
      </c>
      <c r="AJ185" s="40">
        <f t="shared" ca="1" si="2"/>
        <v>4</v>
      </c>
      <c r="AK185" s="36">
        <v>1</v>
      </c>
      <c r="AL185" s="36">
        <v>0</v>
      </c>
      <c r="AM185" s="36">
        <v>0</v>
      </c>
      <c r="AN185" s="36">
        <v>0</v>
      </c>
      <c r="AO185" s="36">
        <v>2</v>
      </c>
      <c r="AP185" s="36">
        <v>0</v>
      </c>
      <c r="AQ185" s="36">
        <v>1</v>
      </c>
      <c r="AR185" s="36">
        <v>0</v>
      </c>
      <c r="AS185" s="36">
        <v>0</v>
      </c>
      <c r="AT185" s="36">
        <v>0.90090090090090091</v>
      </c>
      <c r="AU185" s="36">
        <v>6</v>
      </c>
      <c r="AV185" s="36">
        <v>61</v>
      </c>
      <c r="AW185" s="36">
        <v>1</v>
      </c>
      <c r="AX185" s="36">
        <v>0</v>
      </c>
      <c r="AY185" s="36">
        <v>0</v>
      </c>
      <c r="AZ185" s="36">
        <v>0</v>
      </c>
      <c r="BA185" s="36">
        <v>1</v>
      </c>
      <c r="BB185" s="36">
        <v>1</v>
      </c>
    </row>
    <row r="186" spans="1:54" hidden="1">
      <c r="A186" s="50">
        <v>41912</v>
      </c>
      <c r="B186" s="36" t="s">
        <v>184</v>
      </c>
      <c r="C186" s="36" t="s">
        <v>1404</v>
      </c>
      <c r="D186" s="36">
        <v>61541</v>
      </c>
      <c r="E186" s="36" t="s">
        <v>1402</v>
      </c>
      <c r="F186" s="51">
        <v>1</v>
      </c>
      <c r="G186" s="36">
        <v>14.7456</v>
      </c>
      <c r="H186" s="36">
        <v>0</v>
      </c>
      <c r="I186" s="36">
        <v>6432.5032000000001</v>
      </c>
      <c r="J186" s="36">
        <v>18843</v>
      </c>
      <c r="K186" s="36">
        <v>0</v>
      </c>
      <c r="L186" s="36">
        <v>1513</v>
      </c>
      <c r="M186" s="36">
        <v>0</v>
      </c>
      <c r="N186" s="36">
        <v>2302</v>
      </c>
      <c r="O186" s="36">
        <v>2222</v>
      </c>
      <c r="P186" s="36">
        <v>16103</v>
      </c>
      <c r="Q186" s="36">
        <v>15925</v>
      </c>
      <c r="R186" s="36">
        <v>1505</v>
      </c>
      <c r="S186" s="36">
        <v>18775</v>
      </c>
      <c r="T186" s="36">
        <v>96.014399999999995</v>
      </c>
      <c r="U186" s="36">
        <v>98.537700000000001</v>
      </c>
      <c r="V186" s="36">
        <v>3733</v>
      </c>
      <c r="W186" s="36">
        <v>3733</v>
      </c>
      <c r="X186" s="36">
        <v>369</v>
      </c>
      <c r="Y186" s="36">
        <v>368</v>
      </c>
      <c r="Z186" s="36">
        <v>1509</v>
      </c>
      <c r="AA186" s="36">
        <v>6</v>
      </c>
      <c r="AB186" s="36">
        <v>148</v>
      </c>
      <c r="AC186" s="36">
        <v>148</v>
      </c>
      <c r="AD186" s="36">
        <v>18837</v>
      </c>
      <c r="AE186" s="36">
        <v>25</v>
      </c>
      <c r="AF186" s="36">
        <v>845</v>
      </c>
      <c r="AG186" s="36">
        <v>801</v>
      </c>
      <c r="AH186" s="36">
        <v>1.2427999999999999</v>
      </c>
      <c r="AI186" s="36">
        <v>6.3200000000000006E-2</v>
      </c>
      <c r="AJ186" s="40">
        <f t="shared" ca="1" si="2"/>
        <v>4</v>
      </c>
      <c r="AK186" s="36">
        <v>0</v>
      </c>
      <c r="AL186" s="36">
        <v>0</v>
      </c>
      <c r="AM186" s="36">
        <v>0</v>
      </c>
      <c r="AN186" s="36">
        <v>0</v>
      </c>
      <c r="AO186" s="36">
        <v>1</v>
      </c>
      <c r="AP186" s="36">
        <v>0</v>
      </c>
      <c r="AQ186" s="36">
        <v>0</v>
      </c>
      <c r="AR186" s="36">
        <v>0</v>
      </c>
      <c r="AS186" s="36">
        <v>0</v>
      </c>
      <c r="AT186" s="36">
        <v>0.39761431411530812</v>
      </c>
      <c r="AU186" s="36">
        <v>88</v>
      </c>
      <c r="AV186" s="36">
        <v>246</v>
      </c>
      <c r="AW186" s="36">
        <v>1</v>
      </c>
      <c r="AX186" s="36">
        <v>0</v>
      </c>
      <c r="AY186" s="36">
        <v>0</v>
      </c>
      <c r="AZ186" s="36">
        <v>0</v>
      </c>
      <c r="BA186" s="36">
        <v>1</v>
      </c>
      <c r="BB186" s="36">
        <v>0</v>
      </c>
    </row>
    <row r="187" spans="1:54" hidden="1">
      <c r="A187" s="50">
        <v>41912</v>
      </c>
      <c r="B187" s="36" t="s">
        <v>184</v>
      </c>
      <c r="C187" s="36" t="s">
        <v>635</v>
      </c>
      <c r="D187" s="36">
        <v>61792</v>
      </c>
      <c r="E187" s="36" t="s">
        <v>394</v>
      </c>
      <c r="F187" s="51">
        <v>1</v>
      </c>
      <c r="G187" s="36">
        <v>5.0952000000000002</v>
      </c>
      <c r="H187" s="36">
        <v>0</v>
      </c>
      <c r="I187" s="36">
        <v>1435.5145</v>
      </c>
      <c r="J187" s="36">
        <v>6885</v>
      </c>
      <c r="K187" s="36">
        <v>0</v>
      </c>
      <c r="L187" s="36">
        <v>470</v>
      </c>
      <c r="M187" s="36">
        <v>0</v>
      </c>
      <c r="N187" s="36">
        <v>1444</v>
      </c>
      <c r="O187" s="36">
        <v>1432</v>
      </c>
      <c r="P187" s="36">
        <v>4611</v>
      </c>
      <c r="Q187" s="36">
        <v>4552</v>
      </c>
      <c r="R187" s="36">
        <v>459</v>
      </c>
      <c r="S187" s="36">
        <v>6734</v>
      </c>
      <c r="T187" s="36">
        <v>96.847999999999999</v>
      </c>
      <c r="U187" s="36">
        <v>96.555300000000003</v>
      </c>
      <c r="V187" s="36">
        <v>3473</v>
      </c>
      <c r="W187" s="36">
        <v>3458</v>
      </c>
      <c r="X187" s="36">
        <v>451</v>
      </c>
      <c r="Y187" s="36">
        <v>442</v>
      </c>
      <c r="Z187" s="36">
        <v>472</v>
      </c>
      <c r="AA187" s="36">
        <v>18</v>
      </c>
      <c r="AB187" s="36">
        <v>36</v>
      </c>
      <c r="AC187" s="36">
        <v>35</v>
      </c>
      <c r="AD187" s="36">
        <v>6796</v>
      </c>
      <c r="AE187" s="36">
        <v>28</v>
      </c>
      <c r="AF187" s="36">
        <v>27</v>
      </c>
      <c r="AG187" s="36">
        <v>23</v>
      </c>
      <c r="AH187" s="36">
        <v>0.39729999999999999</v>
      </c>
      <c r="AI187" s="36">
        <v>4.5600000000000002E-2</v>
      </c>
      <c r="AJ187" s="40">
        <f t="shared" ca="1" si="2"/>
        <v>4</v>
      </c>
      <c r="AK187" s="36">
        <v>0</v>
      </c>
      <c r="AL187" s="36">
        <v>0</v>
      </c>
      <c r="AM187" s="36">
        <v>0</v>
      </c>
      <c r="AN187" s="36">
        <v>0</v>
      </c>
      <c r="AO187" s="36">
        <v>3</v>
      </c>
      <c r="AP187" s="36">
        <v>0</v>
      </c>
      <c r="AQ187" s="36">
        <v>1</v>
      </c>
      <c r="AR187" s="36">
        <v>1</v>
      </c>
      <c r="AS187" s="36">
        <v>0</v>
      </c>
      <c r="AT187" s="36">
        <v>3.8135593220338984</v>
      </c>
      <c r="AU187" s="36">
        <v>23</v>
      </c>
      <c r="AV187" s="36">
        <v>210</v>
      </c>
      <c r="AW187" s="36">
        <v>1</v>
      </c>
      <c r="AX187" s="36">
        <v>1</v>
      </c>
      <c r="AY187" s="36">
        <v>1</v>
      </c>
      <c r="AZ187" s="36">
        <v>2</v>
      </c>
      <c r="BA187" s="36">
        <v>4</v>
      </c>
      <c r="BB187" s="36">
        <v>3</v>
      </c>
    </row>
    <row r="188" spans="1:54" hidden="1">
      <c r="A188" s="50">
        <v>41912</v>
      </c>
      <c r="B188" s="36" t="s">
        <v>185</v>
      </c>
      <c r="C188" s="36" t="s">
        <v>17</v>
      </c>
      <c r="D188" s="36">
        <v>11801</v>
      </c>
      <c r="E188" s="36" t="s">
        <v>187</v>
      </c>
      <c r="F188" s="51">
        <v>1</v>
      </c>
      <c r="G188" s="36">
        <v>0.1464</v>
      </c>
      <c r="H188" s="36">
        <v>0</v>
      </c>
      <c r="I188" s="36">
        <v>4088.4668000000001</v>
      </c>
      <c r="J188" s="36">
        <v>3320</v>
      </c>
      <c r="K188" s="36">
        <v>0</v>
      </c>
      <c r="L188" s="36">
        <v>40</v>
      </c>
      <c r="M188" s="36">
        <v>0</v>
      </c>
      <c r="N188" s="36">
        <v>129</v>
      </c>
      <c r="O188" s="36">
        <v>120</v>
      </c>
      <c r="P188" s="36">
        <v>3463</v>
      </c>
      <c r="Q188" s="36">
        <v>2248</v>
      </c>
      <c r="R188" s="36">
        <v>40</v>
      </c>
      <c r="S188" s="36">
        <v>3315</v>
      </c>
      <c r="T188" s="36">
        <v>93.023300000000006</v>
      </c>
      <c r="U188" s="36">
        <v>64.817099999999996</v>
      </c>
      <c r="V188" s="36">
        <v>2853</v>
      </c>
      <c r="W188" s="36">
        <v>2848</v>
      </c>
      <c r="X188" s="36">
        <v>1011</v>
      </c>
      <c r="Y188" s="36">
        <v>1009</v>
      </c>
      <c r="Z188" s="36">
        <v>39</v>
      </c>
      <c r="AA188" s="36">
        <v>0</v>
      </c>
      <c r="AB188" s="36">
        <v>6</v>
      </c>
      <c r="AC188" s="36">
        <v>6</v>
      </c>
      <c r="AD188" s="36">
        <v>3430</v>
      </c>
      <c r="AE188" s="36">
        <v>20</v>
      </c>
      <c r="AF188" s="36">
        <v>69</v>
      </c>
      <c r="AG188" s="36">
        <v>69</v>
      </c>
      <c r="AH188" s="36">
        <v>0.67759999999999998</v>
      </c>
      <c r="AI188" s="36">
        <v>4.1200000000000001E-2</v>
      </c>
      <c r="AJ188" s="40">
        <f t="shared" ca="1" si="2"/>
        <v>4</v>
      </c>
      <c r="AK188" s="36">
        <v>1</v>
      </c>
      <c r="AL188" s="36">
        <v>1</v>
      </c>
      <c r="AM188" s="36">
        <v>0</v>
      </c>
      <c r="AN188" s="36">
        <v>0</v>
      </c>
      <c r="AO188" s="36">
        <v>4</v>
      </c>
      <c r="AP188" s="36">
        <v>0</v>
      </c>
      <c r="AQ188" s="36">
        <v>7</v>
      </c>
      <c r="AR188" s="36">
        <v>7</v>
      </c>
      <c r="AS188" s="36">
        <v>0</v>
      </c>
      <c r="AT188" s="36">
        <v>0</v>
      </c>
      <c r="AU188" s="36">
        <v>9</v>
      </c>
      <c r="AV188" s="36">
        <v>1220</v>
      </c>
      <c r="AW188" s="36">
        <v>1</v>
      </c>
      <c r="AX188" s="36">
        <v>1</v>
      </c>
      <c r="AY188" s="36">
        <v>0</v>
      </c>
      <c r="AZ188" s="36">
        <v>0</v>
      </c>
      <c r="BA188" s="36">
        <v>7</v>
      </c>
      <c r="BB188" s="36">
        <v>7</v>
      </c>
    </row>
    <row r="189" spans="1:54" hidden="1">
      <c r="A189" s="50">
        <v>41912</v>
      </c>
      <c r="B189" s="36" t="s">
        <v>184</v>
      </c>
      <c r="C189" s="36" t="s">
        <v>422</v>
      </c>
      <c r="D189" s="36">
        <v>61791</v>
      </c>
      <c r="E189" s="36" t="s">
        <v>394</v>
      </c>
      <c r="F189" s="51">
        <v>1</v>
      </c>
      <c r="G189" s="36">
        <v>3.6623999999999999</v>
      </c>
      <c r="H189" s="36">
        <v>0</v>
      </c>
      <c r="I189" s="36">
        <v>74.016099999999994</v>
      </c>
      <c r="J189" s="36">
        <v>2073</v>
      </c>
      <c r="K189" s="36">
        <v>0</v>
      </c>
      <c r="L189" s="36">
        <v>305</v>
      </c>
      <c r="M189" s="36">
        <v>0</v>
      </c>
      <c r="N189" s="36">
        <v>417</v>
      </c>
      <c r="O189" s="36">
        <v>412</v>
      </c>
      <c r="P189" s="36">
        <v>1746</v>
      </c>
      <c r="Q189" s="36">
        <v>1736</v>
      </c>
      <c r="R189" s="36">
        <v>292</v>
      </c>
      <c r="S189" s="36">
        <v>2046</v>
      </c>
      <c r="T189" s="36">
        <v>94.589799999999997</v>
      </c>
      <c r="U189" s="36">
        <v>98.132300000000001</v>
      </c>
      <c r="V189" s="36">
        <v>1375</v>
      </c>
      <c r="W189" s="36">
        <v>1368</v>
      </c>
      <c r="X189" s="36">
        <v>236</v>
      </c>
      <c r="Y189" s="36">
        <v>236</v>
      </c>
      <c r="Z189" s="36">
        <v>298</v>
      </c>
      <c r="AA189" s="36">
        <v>6</v>
      </c>
      <c r="AB189" s="36">
        <v>4</v>
      </c>
      <c r="AC189" s="36">
        <v>4</v>
      </c>
      <c r="AD189" s="36">
        <v>2026</v>
      </c>
      <c r="AE189" s="36">
        <v>2</v>
      </c>
      <c r="AF189" s="36">
        <v>0</v>
      </c>
      <c r="AG189" s="36">
        <v>0</v>
      </c>
      <c r="AH189" s="36">
        <v>0.6764</v>
      </c>
      <c r="AI189" s="36">
        <v>5.62E-2</v>
      </c>
      <c r="AJ189" s="40">
        <f t="shared" ca="1" si="2"/>
        <v>4</v>
      </c>
      <c r="AK189" s="36">
        <v>1</v>
      </c>
      <c r="AL189" s="36">
        <v>0</v>
      </c>
      <c r="AM189" s="36">
        <v>0</v>
      </c>
      <c r="AN189" s="36">
        <v>0</v>
      </c>
      <c r="AO189" s="36">
        <v>3</v>
      </c>
      <c r="AP189" s="36">
        <v>0</v>
      </c>
      <c r="AQ189" s="36">
        <v>1</v>
      </c>
      <c r="AR189" s="36">
        <v>0</v>
      </c>
      <c r="AS189" s="36">
        <v>0</v>
      </c>
      <c r="AT189" s="36">
        <v>2.0134228187919461</v>
      </c>
      <c r="AU189" s="36">
        <v>18</v>
      </c>
      <c r="AV189" s="36">
        <v>37</v>
      </c>
      <c r="AW189" s="36">
        <v>1</v>
      </c>
      <c r="AX189" s="36">
        <v>0</v>
      </c>
      <c r="AY189" s="36">
        <v>1</v>
      </c>
      <c r="AZ189" s="36">
        <v>2</v>
      </c>
      <c r="BA189" s="36">
        <v>4</v>
      </c>
      <c r="BB189" s="36">
        <v>0</v>
      </c>
    </row>
    <row r="190" spans="1:54" hidden="1">
      <c r="A190" s="50">
        <v>41912</v>
      </c>
      <c r="B190" s="36" t="s">
        <v>185</v>
      </c>
      <c r="C190" s="36" t="s">
        <v>878</v>
      </c>
      <c r="D190" s="36">
        <v>15642</v>
      </c>
      <c r="E190" s="36" t="s">
        <v>239</v>
      </c>
      <c r="F190" s="51">
        <v>1</v>
      </c>
      <c r="G190" s="36">
        <v>1.212</v>
      </c>
      <c r="H190" s="36">
        <v>0.12959999999999999</v>
      </c>
      <c r="I190" s="36">
        <v>4631.3209999999999</v>
      </c>
      <c r="J190" s="36">
        <v>19114</v>
      </c>
      <c r="K190" s="36">
        <v>0</v>
      </c>
      <c r="L190" s="36">
        <v>104</v>
      </c>
      <c r="M190" s="36">
        <v>0</v>
      </c>
      <c r="N190" s="36">
        <v>445</v>
      </c>
      <c r="O190" s="36">
        <v>440</v>
      </c>
      <c r="P190" s="36">
        <v>8515</v>
      </c>
      <c r="Q190" s="36">
        <v>8466</v>
      </c>
      <c r="R190" s="36">
        <v>100</v>
      </c>
      <c r="S190" s="36">
        <v>18924</v>
      </c>
      <c r="T190" s="36">
        <v>95.073499999999996</v>
      </c>
      <c r="U190" s="36">
        <v>98.436199999999999</v>
      </c>
      <c r="V190" s="36">
        <v>19206</v>
      </c>
      <c r="W190" s="36">
        <v>19191</v>
      </c>
      <c r="X190" s="36">
        <v>4584</v>
      </c>
      <c r="Y190" s="36">
        <v>4571</v>
      </c>
      <c r="Z190" s="36">
        <v>107</v>
      </c>
      <c r="AA190" s="36">
        <v>4</v>
      </c>
      <c r="AB190" s="36">
        <v>4</v>
      </c>
      <c r="AC190" s="36">
        <v>4</v>
      </c>
      <c r="AD190" s="36">
        <v>19046</v>
      </c>
      <c r="AE190" s="36">
        <v>23</v>
      </c>
      <c r="AF190" s="36">
        <v>24</v>
      </c>
      <c r="AG190" s="36">
        <v>24</v>
      </c>
      <c r="AH190" s="36">
        <v>0.37269999999999998</v>
      </c>
      <c r="AI190" s="36">
        <v>5.8700000000000002E-2</v>
      </c>
      <c r="AJ190" s="40">
        <f t="shared" ca="1" si="2"/>
        <v>4</v>
      </c>
      <c r="AK190" s="36">
        <v>0</v>
      </c>
      <c r="AL190" s="36">
        <v>0</v>
      </c>
      <c r="AM190" s="36">
        <v>0</v>
      </c>
      <c r="AN190" s="36">
        <v>0</v>
      </c>
      <c r="AO190" s="36">
        <v>1</v>
      </c>
      <c r="AP190" s="36">
        <v>0</v>
      </c>
      <c r="AQ190" s="36">
        <v>0</v>
      </c>
      <c r="AR190" s="36">
        <v>0</v>
      </c>
      <c r="AS190" s="36">
        <v>0</v>
      </c>
      <c r="AT190" s="36">
        <v>3.7383177570093453</v>
      </c>
      <c r="AU190" s="36">
        <v>9</v>
      </c>
      <c r="AV190" s="36">
        <v>239</v>
      </c>
      <c r="AW190" s="36">
        <v>1</v>
      </c>
      <c r="AX190" s="36">
        <v>0</v>
      </c>
      <c r="AY190" s="36">
        <v>0</v>
      </c>
      <c r="AZ190" s="36">
        <v>0</v>
      </c>
      <c r="BA190" s="36">
        <v>2</v>
      </c>
      <c r="BB190" s="36">
        <v>1</v>
      </c>
    </row>
    <row r="191" spans="1:54" hidden="1">
      <c r="A191" s="50">
        <v>41912</v>
      </c>
      <c r="B191" s="36" t="s">
        <v>183</v>
      </c>
      <c r="C191" s="36" t="s">
        <v>1282</v>
      </c>
      <c r="D191" s="36">
        <v>29153</v>
      </c>
      <c r="E191" s="36" t="s">
        <v>1276</v>
      </c>
      <c r="F191" s="51">
        <v>1</v>
      </c>
      <c r="G191" s="36">
        <v>2.9327999999999999</v>
      </c>
      <c r="H191" s="36">
        <v>0</v>
      </c>
      <c r="I191" s="36">
        <v>655.03139999999996</v>
      </c>
      <c r="J191" s="36">
        <v>2537</v>
      </c>
      <c r="K191" s="36">
        <v>0</v>
      </c>
      <c r="L191" s="36">
        <v>304</v>
      </c>
      <c r="M191" s="36">
        <v>0</v>
      </c>
      <c r="N191" s="36">
        <v>444</v>
      </c>
      <c r="O191" s="36">
        <v>442</v>
      </c>
      <c r="P191" s="36">
        <v>2128</v>
      </c>
      <c r="Q191" s="36">
        <v>2123</v>
      </c>
      <c r="R191" s="36">
        <v>299</v>
      </c>
      <c r="S191" s="36">
        <v>2514</v>
      </c>
      <c r="T191" s="36">
        <v>97.912199999999999</v>
      </c>
      <c r="U191" s="36">
        <v>98.860600000000005</v>
      </c>
      <c r="V191" s="36">
        <v>2720</v>
      </c>
      <c r="W191" s="36">
        <v>2720</v>
      </c>
      <c r="X191" s="36">
        <v>390</v>
      </c>
      <c r="Y191" s="36">
        <v>390</v>
      </c>
      <c r="Z191" s="36">
        <v>297</v>
      </c>
      <c r="AA191" s="36">
        <v>5</v>
      </c>
      <c r="AB191" s="36">
        <v>2</v>
      </c>
      <c r="AC191" s="36">
        <v>2</v>
      </c>
      <c r="AD191" s="36">
        <v>2520</v>
      </c>
      <c r="AE191" s="36">
        <v>3</v>
      </c>
      <c r="AF191" s="36">
        <v>6</v>
      </c>
      <c r="AG191" s="36">
        <v>6</v>
      </c>
      <c r="AH191" s="36">
        <v>0.20419999999999999</v>
      </c>
      <c r="AI191" s="36">
        <v>0</v>
      </c>
      <c r="AJ191" s="40">
        <f t="shared" ca="1" si="2"/>
        <v>4</v>
      </c>
      <c r="AK191" s="36">
        <v>0</v>
      </c>
      <c r="AL191" s="36">
        <v>0</v>
      </c>
      <c r="AM191" s="36">
        <v>0</v>
      </c>
      <c r="AN191" s="36">
        <v>0</v>
      </c>
      <c r="AO191" s="36">
        <v>1</v>
      </c>
      <c r="AP191" s="36">
        <v>0</v>
      </c>
      <c r="AQ191" s="36">
        <v>0</v>
      </c>
      <c r="AR191" s="36">
        <v>0</v>
      </c>
      <c r="AS191" s="36">
        <v>0</v>
      </c>
      <c r="AT191" s="36">
        <v>1.6835016835016834</v>
      </c>
      <c r="AU191" s="36">
        <v>7</v>
      </c>
      <c r="AV191" s="36">
        <v>28</v>
      </c>
      <c r="AW191" s="36">
        <v>1</v>
      </c>
      <c r="AX191" s="36">
        <v>0</v>
      </c>
      <c r="AY191" s="36">
        <v>0</v>
      </c>
      <c r="AZ191" s="36">
        <v>2</v>
      </c>
      <c r="BA191" s="36">
        <v>1</v>
      </c>
      <c r="BB191" s="36">
        <v>0</v>
      </c>
    </row>
    <row r="192" spans="1:54" hidden="1">
      <c r="A192" s="50">
        <v>41912</v>
      </c>
      <c r="B192" s="36" t="s">
        <v>183</v>
      </c>
      <c r="C192" s="36" t="s">
        <v>393</v>
      </c>
      <c r="D192" s="36">
        <v>19166</v>
      </c>
      <c r="E192" s="36" t="s">
        <v>389</v>
      </c>
      <c r="F192" s="51">
        <v>1</v>
      </c>
      <c r="G192" s="36">
        <v>0.95760000000000001</v>
      </c>
      <c r="H192" s="36">
        <v>0</v>
      </c>
      <c r="I192" s="36">
        <v>27831.747200000002</v>
      </c>
      <c r="J192" s="36">
        <v>42096</v>
      </c>
      <c r="K192" s="36">
        <v>0</v>
      </c>
      <c r="L192" s="36">
        <v>95</v>
      </c>
      <c r="M192" s="36">
        <v>0</v>
      </c>
      <c r="N192" s="36">
        <v>671</v>
      </c>
      <c r="O192" s="36">
        <v>671</v>
      </c>
      <c r="P192" s="36">
        <v>4101</v>
      </c>
      <c r="Q192" s="36">
        <v>4093</v>
      </c>
      <c r="R192" s="36">
        <v>88</v>
      </c>
      <c r="S192" s="36">
        <v>41707</v>
      </c>
      <c r="T192" s="36">
        <v>92.631600000000006</v>
      </c>
      <c r="U192" s="36">
        <v>98.882599999999996</v>
      </c>
      <c r="V192" s="36">
        <v>23709</v>
      </c>
      <c r="W192" s="36">
        <v>23690</v>
      </c>
      <c r="X192" s="36">
        <v>5035</v>
      </c>
      <c r="Y192" s="36">
        <v>5027</v>
      </c>
      <c r="Z192" s="36">
        <v>105</v>
      </c>
      <c r="AA192" s="36">
        <v>0</v>
      </c>
      <c r="AB192" s="36">
        <v>5</v>
      </c>
      <c r="AC192" s="36">
        <v>5</v>
      </c>
      <c r="AD192" s="36">
        <v>29230</v>
      </c>
      <c r="AE192" s="36">
        <v>68</v>
      </c>
      <c r="AF192" s="36">
        <v>58</v>
      </c>
      <c r="AG192" s="36">
        <v>55</v>
      </c>
      <c r="AH192" s="36">
        <v>0.34329999999999999</v>
      </c>
      <c r="AI192" s="36">
        <v>4.7500000000000001E-2</v>
      </c>
      <c r="AJ192" s="40">
        <f t="shared" ca="1" si="2"/>
        <v>4</v>
      </c>
      <c r="AK192" s="36">
        <v>1</v>
      </c>
      <c r="AL192" s="36">
        <v>0</v>
      </c>
      <c r="AM192" s="36">
        <v>0</v>
      </c>
      <c r="AN192" s="36">
        <v>0</v>
      </c>
      <c r="AO192" s="36">
        <v>2</v>
      </c>
      <c r="AP192" s="36">
        <v>0</v>
      </c>
      <c r="AQ192" s="36">
        <v>3</v>
      </c>
      <c r="AR192" s="36">
        <v>0</v>
      </c>
      <c r="AS192" s="36">
        <v>0</v>
      </c>
      <c r="AT192" s="36">
        <v>0</v>
      </c>
      <c r="AU192" s="36">
        <v>7</v>
      </c>
      <c r="AV192" s="36">
        <v>397</v>
      </c>
      <c r="AW192" s="36">
        <v>1</v>
      </c>
      <c r="AX192" s="36">
        <v>0</v>
      </c>
      <c r="AY192" s="36">
        <v>0</v>
      </c>
      <c r="AZ192" s="36">
        <v>0</v>
      </c>
      <c r="BA192" s="36">
        <v>3</v>
      </c>
      <c r="BB192" s="36">
        <v>0</v>
      </c>
    </row>
    <row r="193" spans="1:54" hidden="1">
      <c r="A193" s="50">
        <v>41912</v>
      </c>
      <c r="B193" s="36" t="s">
        <v>183</v>
      </c>
      <c r="C193" s="36" t="s">
        <v>1405</v>
      </c>
      <c r="D193" s="36">
        <v>19135</v>
      </c>
      <c r="E193" s="36" t="s">
        <v>577</v>
      </c>
      <c r="F193" s="51">
        <v>1</v>
      </c>
      <c r="G193" s="36">
        <v>0.7752</v>
      </c>
      <c r="H193" s="36">
        <v>0</v>
      </c>
      <c r="I193" s="36">
        <v>5959.4431000000004</v>
      </c>
      <c r="J193" s="36">
        <v>19680</v>
      </c>
      <c r="K193" s="36">
        <v>0</v>
      </c>
      <c r="L193" s="36">
        <v>99</v>
      </c>
      <c r="M193" s="36">
        <v>0</v>
      </c>
      <c r="N193" s="36">
        <v>57</v>
      </c>
      <c r="O193" s="36">
        <v>57</v>
      </c>
      <c r="P193" s="36">
        <v>2949</v>
      </c>
      <c r="Q193" s="36">
        <v>2948</v>
      </c>
      <c r="R193" s="36">
        <v>93</v>
      </c>
      <c r="S193" s="36">
        <v>19641</v>
      </c>
      <c r="T193" s="36">
        <v>93.939400000000006</v>
      </c>
      <c r="U193" s="36">
        <v>99.768000000000001</v>
      </c>
      <c r="V193" s="36">
        <v>21944</v>
      </c>
      <c r="W193" s="36">
        <v>21925</v>
      </c>
      <c r="X193" s="36">
        <v>3212</v>
      </c>
      <c r="Y193" s="36">
        <v>3208</v>
      </c>
      <c r="Z193" s="36">
        <v>96</v>
      </c>
      <c r="AA193" s="36">
        <v>0</v>
      </c>
      <c r="AB193" s="36">
        <v>2</v>
      </c>
      <c r="AC193" s="36">
        <v>2</v>
      </c>
      <c r="AD193" s="36">
        <v>15361</v>
      </c>
      <c r="AE193" s="36">
        <v>14</v>
      </c>
      <c r="AF193" s="36">
        <v>52</v>
      </c>
      <c r="AG193" s="36">
        <v>51</v>
      </c>
      <c r="AH193" s="36">
        <v>0.99460000000000004</v>
      </c>
      <c r="AI193" s="36">
        <v>6.5299999999999997E-2</v>
      </c>
      <c r="AJ193" s="40">
        <f t="shared" ca="1" si="2"/>
        <v>4</v>
      </c>
      <c r="AK193" s="36">
        <v>1</v>
      </c>
      <c r="AL193" s="36">
        <v>0</v>
      </c>
      <c r="AM193" s="36">
        <v>0</v>
      </c>
      <c r="AN193" s="36">
        <v>0</v>
      </c>
      <c r="AO193" s="36">
        <v>2</v>
      </c>
      <c r="AP193" s="36">
        <v>0</v>
      </c>
      <c r="AQ193" s="36">
        <v>1</v>
      </c>
      <c r="AR193" s="36">
        <v>0</v>
      </c>
      <c r="AS193" s="36">
        <v>0</v>
      </c>
      <c r="AT193" s="36">
        <v>0</v>
      </c>
      <c r="AU193" s="36">
        <v>6</v>
      </c>
      <c r="AV193" s="36">
        <v>40</v>
      </c>
      <c r="AW193" s="36">
        <v>1</v>
      </c>
      <c r="AX193" s="36">
        <v>0</v>
      </c>
      <c r="AY193" s="36">
        <v>0</v>
      </c>
      <c r="AZ193" s="36">
        <v>0</v>
      </c>
      <c r="BA193" s="36">
        <v>1</v>
      </c>
      <c r="BB193" s="36">
        <v>0</v>
      </c>
    </row>
    <row r="194" spans="1:54" hidden="1">
      <c r="A194" s="50">
        <v>41912</v>
      </c>
      <c r="B194" s="36" t="s">
        <v>184</v>
      </c>
      <c r="C194" s="36" t="s">
        <v>622</v>
      </c>
      <c r="D194" s="36">
        <v>60737</v>
      </c>
      <c r="E194" s="36" t="s">
        <v>238</v>
      </c>
      <c r="F194" s="51">
        <v>1</v>
      </c>
      <c r="G194" s="36">
        <v>4.9871999999999996</v>
      </c>
      <c r="H194" s="36">
        <v>0</v>
      </c>
      <c r="I194" s="36">
        <v>18094.086899999998</v>
      </c>
      <c r="J194" s="36">
        <v>79400</v>
      </c>
      <c r="K194" s="36">
        <v>0</v>
      </c>
      <c r="L194" s="36">
        <v>536</v>
      </c>
      <c r="M194" s="36">
        <v>0</v>
      </c>
      <c r="N194" s="36">
        <v>693</v>
      </c>
      <c r="O194" s="36">
        <v>690</v>
      </c>
      <c r="P194" s="36">
        <v>12269</v>
      </c>
      <c r="Q194" s="36">
        <v>12263</v>
      </c>
      <c r="R194" s="36">
        <v>521</v>
      </c>
      <c r="S194" s="36">
        <v>79230</v>
      </c>
      <c r="T194" s="36">
        <v>96.780699999999996</v>
      </c>
      <c r="U194" s="36">
        <v>99.737099999999998</v>
      </c>
      <c r="V194" s="36">
        <v>5309</v>
      </c>
      <c r="W194" s="36">
        <v>5299</v>
      </c>
      <c r="X194" s="36">
        <v>4496</v>
      </c>
      <c r="Y194" s="36">
        <v>4476</v>
      </c>
      <c r="Z194" s="36">
        <v>553</v>
      </c>
      <c r="AA194" s="36">
        <v>3</v>
      </c>
      <c r="AB194" s="36">
        <v>27</v>
      </c>
      <c r="AC194" s="36">
        <v>27</v>
      </c>
      <c r="AD194" s="36">
        <v>61793</v>
      </c>
      <c r="AE194" s="36">
        <v>77</v>
      </c>
      <c r="AF194" s="36">
        <v>299</v>
      </c>
      <c r="AG194" s="36">
        <v>291</v>
      </c>
      <c r="AH194" s="36">
        <v>0.85750000000000004</v>
      </c>
      <c r="AI194" s="36">
        <v>3.8899999999999997E-2</v>
      </c>
      <c r="AJ194" s="40">
        <f t="shared" ref="AJ194:AJ257" ca="1" si="3">DAY(TODAY()-A194)</f>
        <v>4</v>
      </c>
      <c r="AK194" s="36">
        <v>0</v>
      </c>
      <c r="AL194" s="36">
        <v>0</v>
      </c>
      <c r="AM194" s="36">
        <v>0</v>
      </c>
      <c r="AN194" s="36">
        <v>0</v>
      </c>
      <c r="AO194" s="36">
        <v>1</v>
      </c>
      <c r="AP194" s="36">
        <v>0</v>
      </c>
      <c r="AQ194" s="36">
        <v>0</v>
      </c>
      <c r="AR194" s="36">
        <v>0</v>
      </c>
      <c r="AS194" s="36">
        <v>0</v>
      </c>
      <c r="AT194" s="36">
        <v>0.54249547920433994</v>
      </c>
      <c r="AU194" s="36">
        <v>18</v>
      </c>
      <c r="AV194" s="36">
        <v>176</v>
      </c>
      <c r="AW194" s="36">
        <v>1</v>
      </c>
      <c r="AX194" s="36">
        <v>0</v>
      </c>
      <c r="AY194" s="36">
        <v>0</v>
      </c>
      <c r="AZ194" s="36">
        <v>1</v>
      </c>
      <c r="BA194" s="36">
        <v>5</v>
      </c>
      <c r="BB194" s="36">
        <v>0</v>
      </c>
    </row>
    <row r="195" spans="1:54" hidden="1">
      <c r="A195" s="50">
        <v>41912</v>
      </c>
      <c r="B195" s="36" t="s">
        <v>183</v>
      </c>
      <c r="C195" s="36" t="s">
        <v>440</v>
      </c>
      <c r="D195" s="36">
        <v>35064</v>
      </c>
      <c r="E195" s="36" t="s">
        <v>441</v>
      </c>
      <c r="F195" s="51">
        <v>1</v>
      </c>
      <c r="G195" s="36">
        <v>2.7551999999999999</v>
      </c>
      <c r="H195" s="36">
        <v>1.6799999999999999E-2</v>
      </c>
      <c r="I195" s="36">
        <v>10087.5244</v>
      </c>
      <c r="J195" s="36">
        <v>50277</v>
      </c>
      <c r="K195" s="36">
        <v>0</v>
      </c>
      <c r="L195" s="36">
        <v>415</v>
      </c>
      <c r="M195" s="36">
        <v>0</v>
      </c>
      <c r="N195" s="36">
        <v>4179</v>
      </c>
      <c r="O195" s="36">
        <v>4178</v>
      </c>
      <c r="P195" s="36">
        <v>23487</v>
      </c>
      <c r="Q195" s="36">
        <v>23468</v>
      </c>
      <c r="R195" s="36">
        <v>403</v>
      </c>
      <c r="S195" s="36">
        <v>50181</v>
      </c>
      <c r="T195" s="36">
        <v>97.0852</v>
      </c>
      <c r="U195" s="36">
        <v>99.728300000000004</v>
      </c>
      <c r="V195" s="36">
        <v>31928</v>
      </c>
      <c r="W195" s="36">
        <v>31915</v>
      </c>
      <c r="X195" s="36">
        <v>8302</v>
      </c>
      <c r="Y195" s="36">
        <v>8300</v>
      </c>
      <c r="Z195" s="36">
        <v>342</v>
      </c>
      <c r="AA195" s="36">
        <v>0</v>
      </c>
      <c r="AB195" s="36">
        <v>0</v>
      </c>
      <c r="AC195" s="36">
        <v>0</v>
      </c>
      <c r="AD195" s="36">
        <v>45683</v>
      </c>
      <c r="AE195" s="36">
        <v>27</v>
      </c>
      <c r="AF195" s="36">
        <v>18</v>
      </c>
      <c r="AG195" s="36">
        <v>18</v>
      </c>
      <c r="AH195" s="36">
        <v>0.83809999999999996</v>
      </c>
      <c r="AI195" s="36">
        <v>2.9899999999999999E-2</v>
      </c>
      <c r="AJ195" s="40">
        <f t="shared" ca="1" si="3"/>
        <v>4</v>
      </c>
      <c r="AK195" s="36">
        <v>0</v>
      </c>
      <c r="AL195" s="36">
        <v>0</v>
      </c>
      <c r="AM195" s="36">
        <v>0</v>
      </c>
      <c r="AN195" s="36">
        <v>0</v>
      </c>
      <c r="AO195" s="36">
        <v>1</v>
      </c>
      <c r="AP195" s="36">
        <v>0</v>
      </c>
      <c r="AQ195" s="36">
        <v>0</v>
      </c>
      <c r="AR195" s="36">
        <v>0</v>
      </c>
      <c r="AS195" s="36">
        <v>0</v>
      </c>
      <c r="AT195" s="36">
        <v>0</v>
      </c>
      <c r="AU195" s="36">
        <v>13</v>
      </c>
      <c r="AV195" s="36">
        <v>115</v>
      </c>
      <c r="AW195" s="36">
        <v>1</v>
      </c>
      <c r="AX195" s="36">
        <v>0</v>
      </c>
      <c r="AY195" s="36">
        <v>0</v>
      </c>
      <c r="AZ195" s="36">
        <v>0</v>
      </c>
      <c r="BA195" s="36">
        <v>2</v>
      </c>
      <c r="BB195" s="36">
        <v>0</v>
      </c>
    </row>
    <row r="196" spans="1:54" hidden="1">
      <c r="A196" s="50">
        <v>41912</v>
      </c>
      <c r="B196" s="36" t="s">
        <v>183</v>
      </c>
      <c r="C196" s="36" t="s">
        <v>462</v>
      </c>
      <c r="D196" s="36">
        <v>35533</v>
      </c>
      <c r="E196" s="36" t="s">
        <v>463</v>
      </c>
      <c r="F196" s="51">
        <v>1</v>
      </c>
      <c r="G196" s="36">
        <v>4.2864000000000004</v>
      </c>
      <c r="H196" s="36">
        <v>0</v>
      </c>
      <c r="I196" s="36">
        <v>4780.0424999999996</v>
      </c>
      <c r="J196" s="36">
        <v>12470</v>
      </c>
      <c r="K196" s="36">
        <v>0</v>
      </c>
      <c r="L196" s="36">
        <v>585</v>
      </c>
      <c r="M196" s="36">
        <v>0</v>
      </c>
      <c r="N196" s="36">
        <v>1191</v>
      </c>
      <c r="O196" s="36">
        <v>1181</v>
      </c>
      <c r="P196" s="36">
        <v>8650</v>
      </c>
      <c r="Q196" s="36">
        <v>8612</v>
      </c>
      <c r="R196" s="36">
        <v>573</v>
      </c>
      <c r="S196" s="36">
        <v>12321</v>
      </c>
      <c r="T196" s="36">
        <v>97.126300000000001</v>
      </c>
      <c r="U196" s="36">
        <v>98.371099999999998</v>
      </c>
      <c r="V196" s="36">
        <v>4842</v>
      </c>
      <c r="W196" s="36">
        <v>4842</v>
      </c>
      <c r="X196" s="36">
        <v>384</v>
      </c>
      <c r="Y196" s="36">
        <v>384</v>
      </c>
      <c r="Z196" s="36">
        <v>578</v>
      </c>
      <c r="AA196" s="36">
        <v>1</v>
      </c>
      <c r="AB196" s="36">
        <v>78</v>
      </c>
      <c r="AC196" s="36">
        <v>74</v>
      </c>
      <c r="AD196" s="36">
        <v>12317</v>
      </c>
      <c r="AE196" s="36">
        <v>25</v>
      </c>
      <c r="AF196" s="36">
        <v>332</v>
      </c>
      <c r="AG196" s="36">
        <v>324</v>
      </c>
      <c r="AH196" s="36">
        <v>0.28299999999999997</v>
      </c>
      <c r="AI196" s="36">
        <v>3.7199999999999997E-2</v>
      </c>
      <c r="AJ196" s="40">
        <f t="shared" ca="1" si="3"/>
        <v>4</v>
      </c>
      <c r="AK196" s="36">
        <v>0</v>
      </c>
      <c r="AL196" s="36">
        <v>0</v>
      </c>
      <c r="AM196" s="36">
        <v>0</v>
      </c>
      <c r="AN196" s="36">
        <v>0</v>
      </c>
      <c r="AO196" s="36">
        <v>1</v>
      </c>
      <c r="AP196" s="36">
        <v>0</v>
      </c>
      <c r="AQ196" s="36">
        <v>0</v>
      </c>
      <c r="AR196" s="36">
        <v>0</v>
      </c>
      <c r="AS196" s="36">
        <v>0</v>
      </c>
      <c r="AT196" s="36">
        <v>0.17301038062283738</v>
      </c>
      <c r="AU196" s="36">
        <v>22</v>
      </c>
      <c r="AV196" s="36">
        <v>187</v>
      </c>
      <c r="AW196" s="36">
        <v>1</v>
      </c>
      <c r="AX196" s="36">
        <v>0</v>
      </c>
      <c r="AY196" s="36">
        <v>0</v>
      </c>
      <c r="AZ196" s="36">
        <v>0</v>
      </c>
      <c r="BA196" s="36">
        <v>2</v>
      </c>
      <c r="BB196" s="36">
        <v>0</v>
      </c>
    </row>
    <row r="197" spans="1:54" hidden="1">
      <c r="A197" s="50">
        <v>41912</v>
      </c>
      <c r="B197" s="36" t="s">
        <v>183</v>
      </c>
      <c r="C197" s="36" t="s">
        <v>766</v>
      </c>
      <c r="D197" s="36">
        <v>35145</v>
      </c>
      <c r="E197" s="36" t="s">
        <v>427</v>
      </c>
      <c r="F197" s="51">
        <v>1</v>
      </c>
      <c r="G197" s="36">
        <v>2.0783999999999998</v>
      </c>
      <c r="H197" s="36">
        <v>0</v>
      </c>
      <c r="I197" s="36">
        <v>20408.146199999999</v>
      </c>
      <c r="J197" s="36">
        <v>39669</v>
      </c>
      <c r="K197" s="36">
        <v>0</v>
      </c>
      <c r="L197" s="36">
        <v>162</v>
      </c>
      <c r="M197" s="36">
        <v>0</v>
      </c>
      <c r="N197" s="36">
        <v>161</v>
      </c>
      <c r="O197" s="36">
        <v>161</v>
      </c>
      <c r="P197" s="36">
        <v>5466</v>
      </c>
      <c r="Q197" s="36">
        <v>5446</v>
      </c>
      <c r="R197" s="36">
        <v>156</v>
      </c>
      <c r="S197" s="36">
        <v>39451</v>
      </c>
      <c r="T197" s="36">
        <v>96.296300000000002</v>
      </c>
      <c r="U197" s="36">
        <v>99.086600000000004</v>
      </c>
      <c r="V197" s="36">
        <v>11961</v>
      </c>
      <c r="W197" s="36">
        <v>11948</v>
      </c>
      <c r="X197" s="36">
        <v>3555</v>
      </c>
      <c r="Y197" s="36">
        <v>3553</v>
      </c>
      <c r="Z197" s="36">
        <v>185</v>
      </c>
      <c r="AA197" s="36">
        <v>1</v>
      </c>
      <c r="AB197" s="36">
        <v>17</v>
      </c>
      <c r="AC197" s="36">
        <v>16</v>
      </c>
      <c r="AD197" s="36">
        <v>28816</v>
      </c>
      <c r="AE197" s="36">
        <v>62</v>
      </c>
      <c r="AF197" s="36">
        <v>253</v>
      </c>
      <c r="AG197" s="36">
        <v>238</v>
      </c>
      <c r="AH197" s="36">
        <v>1.2392000000000001</v>
      </c>
      <c r="AI197" s="36">
        <v>5.2400000000000002E-2</v>
      </c>
      <c r="AJ197" s="40">
        <f t="shared" ca="1" si="3"/>
        <v>4</v>
      </c>
      <c r="AK197" s="36">
        <v>0</v>
      </c>
      <c r="AL197" s="36">
        <v>0</v>
      </c>
      <c r="AM197" s="36">
        <v>0</v>
      </c>
      <c r="AN197" s="36">
        <v>0</v>
      </c>
      <c r="AO197" s="36">
        <v>1</v>
      </c>
      <c r="AP197" s="36">
        <v>0</v>
      </c>
      <c r="AQ197" s="36">
        <v>0</v>
      </c>
      <c r="AR197" s="36">
        <v>0</v>
      </c>
      <c r="AS197" s="36">
        <v>0</v>
      </c>
      <c r="AT197" s="36">
        <v>0.54054054054054057</v>
      </c>
      <c r="AU197" s="36">
        <v>6</v>
      </c>
      <c r="AV197" s="36">
        <v>238</v>
      </c>
      <c r="AW197" s="36">
        <v>1</v>
      </c>
      <c r="AX197" s="36">
        <v>0</v>
      </c>
      <c r="AY197" s="36">
        <v>0</v>
      </c>
      <c r="AZ197" s="36">
        <v>0</v>
      </c>
      <c r="BA197" s="36">
        <v>1</v>
      </c>
      <c r="BB197" s="36">
        <v>0</v>
      </c>
    </row>
    <row r="198" spans="1:54" hidden="1">
      <c r="A198" s="50">
        <v>41912</v>
      </c>
      <c r="B198" s="36" t="s">
        <v>184</v>
      </c>
      <c r="C198" s="36" t="s">
        <v>399</v>
      </c>
      <c r="D198" s="36">
        <v>61793</v>
      </c>
      <c r="E198" s="36" t="s">
        <v>394</v>
      </c>
      <c r="F198" s="51">
        <v>1</v>
      </c>
      <c r="G198" s="36">
        <v>5.0880000000000001</v>
      </c>
      <c r="H198" s="36">
        <v>0</v>
      </c>
      <c r="I198" s="36">
        <v>2286.3584000000001</v>
      </c>
      <c r="J198" s="36">
        <v>11111</v>
      </c>
      <c r="K198" s="36">
        <v>0</v>
      </c>
      <c r="L198" s="36">
        <v>570</v>
      </c>
      <c r="M198" s="36">
        <v>0</v>
      </c>
      <c r="N198" s="36">
        <v>919</v>
      </c>
      <c r="O198" s="36">
        <v>896</v>
      </c>
      <c r="P198" s="36">
        <v>8918</v>
      </c>
      <c r="Q198" s="36">
        <v>8781</v>
      </c>
      <c r="R198" s="36">
        <v>539</v>
      </c>
      <c r="S198" s="36">
        <v>10694</v>
      </c>
      <c r="T198" s="36">
        <v>92.194800000000001</v>
      </c>
      <c r="U198" s="36">
        <v>94.7684</v>
      </c>
      <c r="V198" s="36">
        <v>3424</v>
      </c>
      <c r="W198" s="36">
        <v>3410</v>
      </c>
      <c r="X198" s="36">
        <v>565</v>
      </c>
      <c r="Y198" s="36">
        <v>556</v>
      </c>
      <c r="Z198" s="36">
        <v>587</v>
      </c>
      <c r="AA198" s="36">
        <v>43</v>
      </c>
      <c r="AB198" s="36">
        <v>16</v>
      </c>
      <c r="AC198" s="36">
        <v>16</v>
      </c>
      <c r="AD198" s="36">
        <v>10973</v>
      </c>
      <c r="AE198" s="36">
        <v>51</v>
      </c>
      <c r="AF198" s="36">
        <v>56</v>
      </c>
      <c r="AG198" s="36">
        <v>49</v>
      </c>
      <c r="AH198" s="36">
        <v>0.51600000000000001</v>
      </c>
      <c r="AI198" s="36">
        <v>5.3100000000000001E-2</v>
      </c>
      <c r="AJ198" s="40">
        <f t="shared" ca="1" si="3"/>
        <v>4</v>
      </c>
      <c r="AK198" s="36">
        <v>1</v>
      </c>
      <c r="AL198" s="36">
        <v>1</v>
      </c>
      <c r="AM198" s="36">
        <v>1</v>
      </c>
      <c r="AN198" s="36">
        <v>0</v>
      </c>
      <c r="AO198" s="36">
        <v>6</v>
      </c>
      <c r="AP198" s="36">
        <v>1</v>
      </c>
      <c r="AQ198" s="36">
        <v>4</v>
      </c>
      <c r="AR198" s="36">
        <v>1</v>
      </c>
      <c r="AS198" s="36">
        <v>0</v>
      </c>
      <c r="AT198" s="36">
        <v>7.3253833049403747</v>
      </c>
      <c r="AU198" s="36">
        <v>54</v>
      </c>
      <c r="AV198" s="36">
        <v>554</v>
      </c>
      <c r="AW198" s="36">
        <v>1</v>
      </c>
      <c r="AX198" s="36">
        <v>1</v>
      </c>
      <c r="AY198" s="36">
        <v>1</v>
      </c>
      <c r="AZ198" s="36">
        <v>4</v>
      </c>
      <c r="BA198" s="36">
        <v>4</v>
      </c>
      <c r="BB198" s="36">
        <v>4</v>
      </c>
    </row>
    <row r="199" spans="1:54" hidden="1">
      <c r="A199" s="50">
        <v>41912</v>
      </c>
      <c r="B199" s="36" t="s">
        <v>184</v>
      </c>
      <c r="C199" s="36" t="s">
        <v>1406</v>
      </c>
      <c r="D199" s="36">
        <v>62022</v>
      </c>
      <c r="E199" s="36" t="s">
        <v>1280</v>
      </c>
      <c r="F199" s="51">
        <v>1</v>
      </c>
      <c r="G199" s="36">
        <v>8.9664000000000001</v>
      </c>
      <c r="H199" s="36">
        <v>0</v>
      </c>
      <c r="I199" s="36">
        <v>2130.4922999999999</v>
      </c>
      <c r="J199" s="36">
        <v>7704</v>
      </c>
      <c r="K199" s="36">
        <v>0</v>
      </c>
      <c r="L199" s="36">
        <v>1228</v>
      </c>
      <c r="M199" s="36">
        <v>0</v>
      </c>
      <c r="N199" s="36">
        <v>2045</v>
      </c>
      <c r="O199" s="36">
        <v>2037</v>
      </c>
      <c r="P199" s="36">
        <v>5635</v>
      </c>
      <c r="Q199" s="36">
        <v>5628</v>
      </c>
      <c r="R199" s="36">
        <v>1206</v>
      </c>
      <c r="S199" s="36">
        <v>7639</v>
      </c>
      <c r="T199" s="36">
        <v>97.824299999999994</v>
      </c>
      <c r="U199" s="36">
        <v>99.033100000000005</v>
      </c>
      <c r="V199" s="36">
        <v>2978</v>
      </c>
      <c r="W199" s="36">
        <v>2978</v>
      </c>
      <c r="X199" s="36">
        <v>1049</v>
      </c>
      <c r="Y199" s="36">
        <v>1047</v>
      </c>
      <c r="Z199" s="36">
        <v>1210</v>
      </c>
      <c r="AA199" s="36">
        <v>3</v>
      </c>
      <c r="AB199" s="36">
        <v>138</v>
      </c>
      <c r="AC199" s="36">
        <v>135</v>
      </c>
      <c r="AD199" s="36">
        <v>7656</v>
      </c>
      <c r="AE199" s="36">
        <v>12</v>
      </c>
      <c r="AF199" s="36">
        <v>280</v>
      </c>
      <c r="AG199" s="36">
        <v>276</v>
      </c>
      <c r="AH199" s="36">
        <v>0.71120000000000005</v>
      </c>
      <c r="AI199" s="36">
        <v>3.7499999999999999E-2</v>
      </c>
      <c r="AJ199" s="40">
        <f t="shared" ca="1" si="3"/>
        <v>4</v>
      </c>
      <c r="AK199" s="36">
        <v>0</v>
      </c>
      <c r="AL199" s="36">
        <v>0</v>
      </c>
      <c r="AM199" s="36">
        <v>0</v>
      </c>
      <c r="AN199" s="36">
        <v>0</v>
      </c>
      <c r="AO199" s="36">
        <v>1</v>
      </c>
      <c r="AP199" s="36">
        <v>0</v>
      </c>
      <c r="AQ199" s="36">
        <v>0</v>
      </c>
      <c r="AR199" s="36">
        <v>0</v>
      </c>
      <c r="AS199" s="36">
        <v>0</v>
      </c>
      <c r="AT199" s="36">
        <v>0.24793388429752067</v>
      </c>
      <c r="AU199" s="36">
        <v>30</v>
      </c>
      <c r="AV199" s="36">
        <v>72</v>
      </c>
      <c r="AW199" s="36">
        <v>1</v>
      </c>
      <c r="AX199" s="36">
        <v>0</v>
      </c>
      <c r="AY199" s="36">
        <v>0</v>
      </c>
      <c r="AZ199" s="36">
        <v>0</v>
      </c>
      <c r="BA199" s="36">
        <v>1</v>
      </c>
      <c r="BB199" s="36">
        <v>0</v>
      </c>
    </row>
    <row r="200" spans="1:54" hidden="1">
      <c r="A200" s="50">
        <v>41912</v>
      </c>
      <c r="B200" s="36" t="s">
        <v>183</v>
      </c>
      <c r="C200" s="36" t="s">
        <v>538</v>
      </c>
      <c r="D200" s="36">
        <v>19146</v>
      </c>
      <c r="E200" s="36" t="s">
        <v>539</v>
      </c>
      <c r="F200" s="51">
        <v>1</v>
      </c>
      <c r="G200" s="36">
        <v>1.0656000000000001</v>
      </c>
      <c r="H200" s="36">
        <v>0</v>
      </c>
      <c r="I200" s="36">
        <v>12547.7119</v>
      </c>
      <c r="J200" s="36">
        <v>51058</v>
      </c>
      <c r="K200" s="36">
        <v>0</v>
      </c>
      <c r="L200" s="36">
        <v>122</v>
      </c>
      <c r="M200" s="36">
        <v>0</v>
      </c>
      <c r="N200" s="36">
        <v>253</v>
      </c>
      <c r="O200" s="36">
        <v>252</v>
      </c>
      <c r="P200" s="36">
        <v>6416</v>
      </c>
      <c r="Q200" s="36">
        <v>6415</v>
      </c>
      <c r="R200" s="36">
        <v>114</v>
      </c>
      <c r="S200" s="36">
        <v>50692</v>
      </c>
      <c r="T200" s="36">
        <v>93.073300000000003</v>
      </c>
      <c r="U200" s="36">
        <v>99.267700000000005</v>
      </c>
      <c r="V200" s="36">
        <v>20799</v>
      </c>
      <c r="W200" s="36">
        <v>20774</v>
      </c>
      <c r="X200" s="36">
        <v>6635</v>
      </c>
      <c r="Y200" s="36">
        <v>6593</v>
      </c>
      <c r="Z200" s="36">
        <v>102</v>
      </c>
      <c r="AA200" s="36">
        <v>2</v>
      </c>
      <c r="AB200" s="36">
        <v>9</v>
      </c>
      <c r="AC200" s="36">
        <v>9</v>
      </c>
      <c r="AD200" s="36">
        <v>36309</v>
      </c>
      <c r="AE200" s="36">
        <v>60</v>
      </c>
      <c r="AF200" s="36">
        <v>241</v>
      </c>
      <c r="AG200" s="36">
        <v>239</v>
      </c>
      <c r="AH200" s="36">
        <v>0.75609999999999999</v>
      </c>
      <c r="AI200" s="36">
        <v>3.5000000000000003E-2</v>
      </c>
      <c r="AJ200" s="40">
        <f t="shared" ca="1" si="3"/>
        <v>4</v>
      </c>
      <c r="AK200" s="36">
        <v>1</v>
      </c>
      <c r="AL200" s="36">
        <v>0</v>
      </c>
      <c r="AM200" s="36">
        <v>0</v>
      </c>
      <c r="AN200" s="36">
        <v>0</v>
      </c>
      <c r="AO200" s="36">
        <v>2</v>
      </c>
      <c r="AP200" s="36">
        <v>0</v>
      </c>
      <c r="AQ200" s="36">
        <v>1</v>
      </c>
      <c r="AR200" s="36">
        <v>0</v>
      </c>
      <c r="AS200" s="36">
        <v>0</v>
      </c>
      <c r="AT200" s="36">
        <v>1.9607843137254901</v>
      </c>
      <c r="AU200" s="36">
        <v>9</v>
      </c>
      <c r="AV200" s="36">
        <v>367</v>
      </c>
      <c r="AW200" s="36">
        <v>1</v>
      </c>
      <c r="AX200" s="36">
        <v>0</v>
      </c>
      <c r="AY200" s="36">
        <v>0</v>
      </c>
      <c r="AZ200" s="36">
        <v>0</v>
      </c>
      <c r="BA200" s="36">
        <v>2</v>
      </c>
      <c r="BB200" s="36">
        <v>0</v>
      </c>
    </row>
    <row r="201" spans="1:54" hidden="1">
      <c r="A201" s="50">
        <v>41912</v>
      </c>
      <c r="B201" s="36" t="s">
        <v>185</v>
      </c>
      <c r="C201" s="36" t="s">
        <v>610</v>
      </c>
      <c r="D201" s="36">
        <v>11303</v>
      </c>
      <c r="E201" s="36" t="s">
        <v>611</v>
      </c>
      <c r="F201" s="51">
        <v>1</v>
      </c>
      <c r="G201" s="36">
        <v>0.1128</v>
      </c>
      <c r="H201" s="36">
        <v>0</v>
      </c>
      <c r="I201" s="36">
        <v>344.21480000000003</v>
      </c>
      <c r="J201" s="36">
        <v>1060</v>
      </c>
      <c r="K201" s="36">
        <v>0</v>
      </c>
      <c r="L201" s="36">
        <v>17</v>
      </c>
      <c r="M201" s="36">
        <v>0</v>
      </c>
      <c r="N201" s="36">
        <v>36</v>
      </c>
      <c r="O201" s="36">
        <v>35</v>
      </c>
      <c r="P201" s="36">
        <v>921</v>
      </c>
      <c r="Q201" s="36">
        <v>869</v>
      </c>
      <c r="R201" s="36">
        <v>17</v>
      </c>
      <c r="S201" s="36">
        <v>1060</v>
      </c>
      <c r="T201" s="36">
        <v>97.222200000000001</v>
      </c>
      <c r="U201" s="36">
        <v>94.353999999999999</v>
      </c>
      <c r="V201" s="36">
        <v>7950</v>
      </c>
      <c r="W201" s="36">
        <v>7946</v>
      </c>
      <c r="X201" s="36">
        <v>637</v>
      </c>
      <c r="Y201" s="36">
        <v>634</v>
      </c>
      <c r="Z201" s="36">
        <v>17</v>
      </c>
      <c r="AA201" s="36">
        <v>0</v>
      </c>
      <c r="AB201" s="36">
        <v>1</v>
      </c>
      <c r="AC201" s="36">
        <v>1</v>
      </c>
      <c r="AD201" s="36">
        <v>1067</v>
      </c>
      <c r="AE201" s="36">
        <v>2</v>
      </c>
      <c r="AF201" s="36">
        <v>9</v>
      </c>
      <c r="AG201" s="36">
        <v>8</v>
      </c>
      <c r="AH201" s="36">
        <v>0.84399999999999997</v>
      </c>
      <c r="AI201" s="36">
        <v>3.15E-2</v>
      </c>
      <c r="AJ201" s="40">
        <f t="shared" ca="1" si="3"/>
        <v>4</v>
      </c>
      <c r="AK201" s="36">
        <v>0</v>
      </c>
      <c r="AL201" s="36">
        <v>1</v>
      </c>
      <c r="AM201" s="36">
        <v>0</v>
      </c>
      <c r="AN201" s="36">
        <v>0</v>
      </c>
      <c r="AO201" s="36">
        <v>2</v>
      </c>
      <c r="AP201" s="36">
        <v>0</v>
      </c>
      <c r="AQ201" s="36">
        <v>2</v>
      </c>
      <c r="AR201" s="36">
        <v>1</v>
      </c>
      <c r="AS201" s="36">
        <v>0</v>
      </c>
      <c r="AT201" s="36">
        <v>0</v>
      </c>
      <c r="AU201" s="36">
        <v>1</v>
      </c>
      <c r="AV201" s="36">
        <v>52</v>
      </c>
      <c r="AW201" s="36">
        <v>0</v>
      </c>
      <c r="AX201" s="36">
        <v>1</v>
      </c>
      <c r="AY201" s="36">
        <v>0</v>
      </c>
      <c r="AZ201" s="36">
        <v>0</v>
      </c>
      <c r="BA201" s="36">
        <v>2</v>
      </c>
      <c r="BB201" s="36">
        <v>1</v>
      </c>
    </row>
    <row r="202" spans="1:54" hidden="1">
      <c r="A202" s="50">
        <v>41912</v>
      </c>
      <c r="B202" s="36" t="s">
        <v>183</v>
      </c>
      <c r="C202" s="36" t="s">
        <v>815</v>
      </c>
      <c r="D202" s="36">
        <v>30436</v>
      </c>
      <c r="E202" s="36" t="s">
        <v>387</v>
      </c>
      <c r="F202" s="51">
        <v>1</v>
      </c>
      <c r="G202" s="36">
        <v>2.3879999999999999</v>
      </c>
      <c r="H202" s="36">
        <v>0</v>
      </c>
      <c r="I202" s="36">
        <v>19158.509600000001</v>
      </c>
      <c r="J202" s="36">
        <v>49547</v>
      </c>
      <c r="K202" s="36">
        <v>0</v>
      </c>
      <c r="L202" s="36">
        <v>168</v>
      </c>
      <c r="M202" s="36">
        <v>0</v>
      </c>
      <c r="N202" s="36">
        <v>124</v>
      </c>
      <c r="O202" s="36">
        <v>124</v>
      </c>
      <c r="P202" s="36">
        <v>6313</v>
      </c>
      <c r="Q202" s="36">
        <v>6306</v>
      </c>
      <c r="R202" s="36">
        <v>162</v>
      </c>
      <c r="S202" s="36">
        <v>49450</v>
      </c>
      <c r="T202" s="36">
        <v>96.428600000000003</v>
      </c>
      <c r="U202" s="36">
        <v>99.693600000000004</v>
      </c>
      <c r="V202" s="36">
        <v>12435</v>
      </c>
      <c r="W202" s="36">
        <v>12429</v>
      </c>
      <c r="X202" s="36">
        <v>1906</v>
      </c>
      <c r="Y202" s="36">
        <v>1903</v>
      </c>
      <c r="Z202" s="36">
        <v>190</v>
      </c>
      <c r="AA202" s="36">
        <v>0</v>
      </c>
      <c r="AB202" s="36">
        <v>6</v>
      </c>
      <c r="AC202" s="36">
        <v>6</v>
      </c>
      <c r="AD202" s="36">
        <v>38145</v>
      </c>
      <c r="AE202" s="36">
        <v>27</v>
      </c>
      <c r="AF202" s="36">
        <v>24</v>
      </c>
      <c r="AG202" s="36">
        <v>19</v>
      </c>
      <c r="AH202" s="36">
        <v>1.0895999999999999</v>
      </c>
      <c r="AI202" s="36">
        <v>4.8099999999999997E-2</v>
      </c>
      <c r="AJ202" s="40">
        <f t="shared" ca="1" si="3"/>
        <v>4</v>
      </c>
      <c r="AK202" s="36">
        <v>0</v>
      </c>
      <c r="AL202" s="36">
        <v>0</v>
      </c>
      <c r="AM202" s="36">
        <v>0</v>
      </c>
      <c r="AN202" s="36">
        <v>0</v>
      </c>
      <c r="AO202" s="36">
        <v>1</v>
      </c>
      <c r="AP202" s="36">
        <v>0</v>
      </c>
      <c r="AQ202" s="36">
        <v>0</v>
      </c>
      <c r="AR202" s="36">
        <v>0</v>
      </c>
      <c r="AS202" s="36">
        <v>0</v>
      </c>
      <c r="AT202" s="36">
        <v>0</v>
      </c>
      <c r="AU202" s="36">
        <v>6</v>
      </c>
      <c r="AV202" s="36">
        <v>104</v>
      </c>
      <c r="AW202" s="36">
        <v>1</v>
      </c>
      <c r="AX202" s="36">
        <v>0</v>
      </c>
      <c r="AY202" s="36">
        <v>0</v>
      </c>
      <c r="AZ202" s="36">
        <v>0</v>
      </c>
      <c r="BA202" s="36">
        <v>1</v>
      </c>
      <c r="BB202" s="36">
        <v>0</v>
      </c>
    </row>
    <row r="203" spans="1:54" hidden="1">
      <c r="A203" s="50">
        <v>41912</v>
      </c>
      <c r="B203" s="36" t="s">
        <v>183</v>
      </c>
      <c r="C203" s="36" t="s">
        <v>708</v>
      </c>
      <c r="D203" s="36">
        <v>24054</v>
      </c>
      <c r="E203" s="36" t="s">
        <v>709</v>
      </c>
      <c r="F203" s="51">
        <v>1</v>
      </c>
      <c r="G203" s="36">
        <v>2.3424</v>
      </c>
      <c r="H203" s="36">
        <v>0</v>
      </c>
      <c r="I203" s="36">
        <v>6737.2266</v>
      </c>
      <c r="J203" s="36">
        <v>32865</v>
      </c>
      <c r="K203" s="36">
        <v>0</v>
      </c>
      <c r="L203" s="36">
        <v>332</v>
      </c>
      <c r="M203" s="36">
        <v>0</v>
      </c>
      <c r="N203" s="36">
        <v>799</v>
      </c>
      <c r="O203" s="36">
        <v>797</v>
      </c>
      <c r="P203" s="36">
        <v>1760</v>
      </c>
      <c r="Q203" s="36">
        <v>1756</v>
      </c>
      <c r="R203" s="36">
        <v>315</v>
      </c>
      <c r="S203" s="36">
        <v>32826</v>
      </c>
      <c r="T203" s="36">
        <v>94.641999999999996</v>
      </c>
      <c r="U203" s="36">
        <v>99.654300000000006</v>
      </c>
      <c r="V203" s="36">
        <v>0</v>
      </c>
      <c r="W203" s="36">
        <v>0</v>
      </c>
      <c r="X203" s="36">
        <v>56</v>
      </c>
      <c r="Y203" s="36">
        <v>56</v>
      </c>
      <c r="Z203" s="36">
        <v>299</v>
      </c>
      <c r="AA203" s="36">
        <v>2</v>
      </c>
      <c r="AB203" s="36">
        <v>0</v>
      </c>
      <c r="AC203" s="36">
        <v>0</v>
      </c>
      <c r="AD203" s="36">
        <v>19204</v>
      </c>
      <c r="AE203" s="36">
        <v>25</v>
      </c>
      <c r="AF203" s="36">
        <v>176</v>
      </c>
      <c r="AG203" s="36">
        <v>157</v>
      </c>
      <c r="AH203" s="36">
        <v>0.88560000000000005</v>
      </c>
      <c r="AI203" s="36">
        <v>5.5300000000000002E-2</v>
      </c>
      <c r="AJ203" s="40">
        <f t="shared" ca="1" si="3"/>
        <v>4</v>
      </c>
      <c r="AK203" s="36">
        <v>1</v>
      </c>
      <c r="AL203" s="36">
        <v>0</v>
      </c>
      <c r="AM203" s="36">
        <v>0</v>
      </c>
      <c r="AN203" s="36">
        <v>0</v>
      </c>
      <c r="AO203" s="36">
        <v>2</v>
      </c>
      <c r="AP203" s="36">
        <v>0</v>
      </c>
      <c r="AQ203" s="36">
        <v>2</v>
      </c>
      <c r="AR203" s="36">
        <v>0</v>
      </c>
      <c r="AS203" s="36">
        <v>0</v>
      </c>
      <c r="AT203" s="36">
        <v>0.66889632107023411</v>
      </c>
      <c r="AU203" s="36">
        <v>19</v>
      </c>
      <c r="AV203" s="36">
        <v>43</v>
      </c>
      <c r="AW203" s="36">
        <v>1</v>
      </c>
      <c r="AX203" s="36">
        <v>0</v>
      </c>
      <c r="AY203" s="36">
        <v>0</v>
      </c>
      <c r="AZ203" s="36">
        <v>0</v>
      </c>
      <c r="BA203" s="36">
        <v>7</v>
      </c>
      <c r="BB203" s="36">
        <v>0</v>
      </c>
    </row>
    <row r="204" spans="1:54" hidden="1">
      <c r="A204" s="50">
        <v>41912</v>
      </c>
      <c r="B204" s="36" t="s">
        <v>183</v>
      </c>
      <c r="C204" s="36" t="s">
        <v>624</v>
      </c>
      <c r="D204" s="36">
        <v>19165</v>
      </c>
      <c r="E204" s="36" t="s">
        <v>389</v>
      </c>
      <c r="F204" s="51">
        <v>1</v>
      </c>
      <c r="G204" s="36">
        <v>0.82799990000000001</v>
      </c>
      <c r="H204" s="36">
        <v>0</v>
      </c>
      <c r="I204" s="36">
        <v>26038.742900000001</v>
      </c>
      <c r="J204" s="36">
        <v>32250</v>
      </c>
      <c r="K204" s="36">
        <v>0</v>
      </c>
      <c r="L204" s="36">
        <v>64</v>
      </c>
      <c r="M204" s="36">
        <v>0</v>
      </c>
      <c r="N204" s="36">
        <v>71</v>
      </c>
      <c r="O204" s="36">
        <v>71</v>
      </c>
      <c r="P204" s="36">
        <v>2560</v>
      </c>
      <c r="Q204" s="36">
        <v>2559</v>
      </c>
      <c r="R204" s="36">
        <v>58</v>
      </c>
      <c r="S204" s="36">
        <v>31848</v>
      </c>
      <c r="T204" s="36">
        <v>90.625</v>
      </c>
      <c r="U204" s="36">
        <v>98.7149</v>
      </c>
      <c r="V204" s="36">
        <v>4841</v>
      </c>
      <c r="W204" s="36">
        <v>4837</v>
      </c>
      <c r="X204" s="36">
        <v>3353</v>
      </c>
      <c r="Y204" s="36">
        <v>3348</v>
      </c>
      <c r="Z204" s="36">
        <v>65</v>
      </c>
      <c r="AA204" s="36">
        <v>2</v>
      </c>
      <c r="AB204" s="36">
        <v>3</v>
      </c>
      <c r="AC204" s="36">
        <v>3</v>
      </c>
      <c r="AD204" s="36">
        <v>21451</v>
      </c>
      <c r="AE204" s="36">
        <v>35</v>
      </c>
      <c r="AF204" s="36">
        <v>35</v>
      </c>
      <c r="AG204" s="36">
        <v>34</v>
      </c>
      <c r="AH204" s="36">
        <v>0.47460000000000002</v>
      </c>
      <c r="AI204" s="36">
        <v>8.3199999999999996E-2</v>
      </c>
      <c r="AJ204" s="40">
        <f t="shared" ca="1" si="3"/>
        <v>4</v>
      </c>
      <c r="AK204" s="36">
        <v>1</v>
      </c>
      <c r="AL204" s="36">
        <v>0</v>
      </c>
      <c r="AM204" s="36">
        <v>0</v>
      </c>
      <c r="AN204" s="36">
        <v>0</v>
      </c>
      <c r="AO204" s="36">
        <v>2</v>
      </c>
      <c r="AP204" s="36">
        <v>1</v>
      </c>
      <c r="AQ204" s="36">
        <v>4</v>
      </c>
      <c r="AR204" s="36">
        <v>0</v>
      </c>
      <c r="AS204" s="36">
        <v>0</v>
      </c>
      <c r="AT204" s="36">
        <v>3.0769230769230771</v>
      </c>
      <c r="AU204" s="36">
        <v>6</v>
      </c>
      <c r="AV204" s="36">
        <v>403</v>
      </c>
      <c r="AW204" s="36">
        <v>1</v>
      </c>
      <c r="AX204" s="36">
        <v>0</v>
      </c>
      <c r="AY204" s="36">
        <v>0</v>
      </c>
      <c r="AZ204" s="36">
        <v>1</v>
      </c>
      <c r="BA204" s="36">
        <v>4</v>
      </c>
      <c r="BB204" s="36">
        <v>0</v>
      </c>
    </row>
    <row r="205" spans="1:54" hidden="1">
      <c r="A205" s="50">
        <v>41912</v>
      </c>
      <c r="B205" s="36" t="s">
        <v>183</v>
      </c>
      <c r="C205" s="36" t="s">
        <v>940</v>
      </c>
      <c r="D205" s="36">
        <v>19105</v>
      </c>
      <c r="E205" s="36" t="s">
        <v>618</v>
      </c>
      <c r="F205" s="51">
        <v>1</v>
      </c>
      <c r="G205" s="36">
        <v>0.2424</v>
      </c>
      <c r="H205" s="36">
        <v>0</v>
      </c>
      <c r="I205" s="36">
        <v>6645.8563999999997</v>
      </c>
      <c r="J205" s="36">
        <v>19065</v>
      </c>
      <c r="K205" s="36">
        <v>0</v>
      </c>
      <c r="L205" s="36">
        <v>64</v>
      </c>
      <c r="M205" s="36">
        <v>0</v>
      </c>
      <c r="N205" s="36">
        <v>208</v>
      </c>
      <c r="O205" s="36">
        <v>202</v>
      </c>
      <c r="P205" s="36">
        <v>12781</v>
      </c>
      <c r="Q205" s="36">
        <v>12522</v>
      </c>
      <c r="R205" s="36">
        <v>61</v>
      </c>
      <c r="S205" s="36">
        <v>18964</v>
      </c>
      <c r="T205" s="36">
        <v>92.563100000000006</v>
      </c>
      <c r="U205" s="36">
        <v>97.454499999999996</v>
      </c>
      <c r="V205" s="36">
        <v>0</v>
      </c>
      <c r="W205" s="36">
        <v>0</v>
      </c>
      <c r="X205" s="36">
        <v>155</v>
      </c>
      <c r="Y205" s="36">
        <v>144</v>
      </c>
      <c r="Z205" s="36">
        <v>66</v>
      </c>
      <c r="AA205" s="36">
        <v>1</v>
      </c>
      <c r="AB205" s="36">
        <v>7</v>
      </c>
      <c r="AC205" s="36">
        <v>7</v>
      </c>
      <c r="AD205" s="36">
        <v>18505</v>
      </c>
      <c r="AE205" s="36">
        <v>25</v>
      </c>
      <c r="AF205" s="36">
        <v>333</v>
      </c>
      <c r="AG205" s="36">
        <v>326</v>
      </c>
      <c r="AH205" s="36">
        <v>0.72819999999999996</v>
      </c>
      <c r="AI205" s="36">
        <v>3.8899999999999997E-2</v>
      </c>
      <c r="AJ205" s="40">
        <f t="shared" ca="1" si="3"/>
        <v>4</v>
      </c>
      <c r="AK205" s="36">
        <v>1</v>
      </c>
      <c r="AL205" s="36">
        <v>0</v>
      </c>
      <c r="AM205" s="36">
        <v>0</v>
      </c>
      <c r="AN205" s="36">
        <v>0</v>
      </c>
      <c r="AO205" s="36">
        <v>3</v>
      </c>
      <c r="AP205" s="36">
        <v>0</v>
      </c>
      <c r="AQ205" s="36">
        <v>1</v>
      </c>
      <c r="AR205" s="36">
        <v>0</v>
      </c>
      <c r="AS205" s="36">
        <v>0</v>
      </c>
      <c r="AT205" s="36">
        <v>1.5151515151515151</v>
      </c>
      <c r="AU205" s="36">
        <v>9</v>
      </c>
      <c r="AV205" s="36">
        <v>360</v>
      </c>
      <c r="AW205" s="36">
        <v>1</v>
      </c>
      <c r="AX205" s="36">
        <v>1</v>
      </c>
      <c r="AY205" s="36">
        <v>0</v>
      </c>
      <c r="AZ205" s="36">
        <v>0</v>
      </c>
      <c r="BA205" s="36">
        <v>3</v>
      </c>
      <c r="BB205" s="36">
        <v>7</v>
      </c>
    </row>
    <row r="206" spans="1:54" hidden="1">
      <c r="A206" s="50">
        <v>41912</v>
      </c>
      <c r="B206" s="36" t="s">
        <v>183</v>
      </c>
      <c r="C206" s="36" t="s">
        <v>627</v>
      </c>
      <c r="D206" s="36">
        <v>19104</v>
      </c>
      <c r="E206" s="36" t="s">
        <v>618</v>
      </c>
      <c r="F206" s="51">
        <v>1</v>
      </c>
      <c r="G206" s="36">
        <v>0.55920000000000003</v>
      </c>
      <c r="H206" s="36">
        <v>0</v>
      </c>
      <c r="I206" s="36">
        <v>10126.5034</v>
      </c>
      <c r="J206" s="36">
        <v>24451</v>
      </c>
      <c r="K206" s="36">
        <v>0</v>
      </c>
      <c r="L206" s="36">
        <v>68</v>
      </c>
      <c r="M206" s="36">
        <v>0</v>
      </c>
      <c r="N206" s="36">
        <v>126</v>
      </c>
      <c r="O206" s="36">
        <v>125</v>
      </c>
      <c r="P206" s="36">
        <v>2726</v>
      </c>
      <c r="Q206" s="36">
        <v>2669</v>
      </c>
      <c r="R206" s="36">
        <v>66</v>
      </c>
      <c r="S206" s="36">
        <v>24073</v>
      </c>
      <c r="T206" s="36">
        <v>96.288499999999999</v>
      </c>
      <c r="U206" s="36">
        <v>96.395399999999995</v>
      </c>
      <c r="V206" s="36">
        <v>5765</v>
      </c>
      <c r="W206" s="36">
        <v>5753</v>
      </c>
      <c r="X206" s="36">
        <v>1518</v>
      </c>
      <c r="Y206" s="36">
        <v>1507</v>
      </c>
      <c r="Z206" s="36">
        <v>71</v>
      </c>
      <c r="AA206" s="36">
        <v>1</v>
      </c>
      <c r="AB206" s="36">
        <v>9</v>
      </c>
      <c r="AC206" s="36">
        <v>9</v>
      </c>
      <c r="AD206" s="36">
        <v>15029</v>
      </c>
      <c r="AE206" s="36">
        <v>26</v>
      </c>
      <c r="AF206" s="36">
        <v>110</v>
      </c>
      <c r="AG206" s="36">
        <v>105</v>
      </c>
      <c r="AH206" s="36">
        <v>1.2755000000000001</v>
      </c>
      <c r="AI206" s="36">
        <v>5.7500000000000002E-2</v>
      </c>
      <c r="AJ206" s="40">
        <f t="shared" ca="1" si="3"/>
        <v>4</v>
      </c>
      <c r="AK206" s="36">
        <v>0</v>
      </c>
      <c r="AL206" s="36">
        <v>0</v>
      </c>
      <c r="AM206" s="36">
        <v>0</v>
      </c>
      <c r="AN206" s="36">
        <v>0</v>
      </c>
      <c r="AO206" s="36">
        <v>1</v>
      </c>
      <c r="AP206" s="36">
        <v>0</v>
      </c>
      <c r="AQ206" s="36">
        <v>0</v>
      </c>
      <c r="AR206" s="36">
        <v>0</v>
      </c>
      <c r="AS206" s="36">
        <v>0</v>
      </c>
      <c r="AT206" s="36">
        <v>1.4084507042253522</v>
      </c>
      <c r="AU206" s="36">
        <v>3</v>
      </c>
      <c r="AV206" s="36">
        <v>435</v>
      </c>
      <c r="AW206" s="36">
        <v>0</v>
      </c>
      <c r="AX206" s="36">
        <v>1</v>
      </c>
      <c r="AY206" s="36">
        <v>0</v>
      </c>
      <c r="AZ206" s="36">
        <v>0</v>
      </c>
      <c r="BA206" s="36">
        <v>0</v>
      </c>
      <c r="BB206" s="36">
        <v>6</v>
      </c>
    </row>
    <row r="207" spans="1:54" hidden="1">
      <c r="A207" s="50">
        <v>41912</v>
      </c>
      <c r="B207" s="36" t="s">
        <v>183</v>
      </c>
      <c r="C207" s="36" t="s">
        <v>978</v>
      </c>
      <c r="D207" s="36">
        <v>19414</v>
      </c>
      <c r="E207" s="36" t="s">
        <v>933</v>
      </c>
      <c r="F207" s="51">
        <v>1</v>
      </c>
      <c r="G207" s="36">
        <v>0.9456</v>
      </c>
      <c r="H207" s="36">
        <v>0</v>
      </c>
      <c r="I207" s="36">
        <v>20360.117699999999</v>
      </c>
      <c r="J207" s="36">
        <v>39813</v>
      </c>
      <c r="K207" s="36">
        <v>0</v>
      </c>
      <c r="L207" s="36">
        <v>160</v>
      </c>
      <c r="M207" s="36">
        <v>0</v>
      </c>
      <c r="N207" s="36">
        <v>393</v>
      </c>
      <c r="O207" s="36">
        <v>392</v>
      </c>
      <c r="P207" s="36">
        <v>6027</v>
      </c>
      <c r="Q207" s="36">
        <v>6023</v>
      </c>
      <c r="R207" s="36">
        <v>154</v>
      </c>
      <c r="S207" s="36">
        <v>39765</v>
      </c>
      <c r="T207" s="36">
        <v>96.005099999999999</v>
      </c>
      <c r="U207" s="36">
        <v>99.813100000000006</v>
      </c>
      <c r="V207" s="36">
        <v>0</v>
      </c>
      <c r="W207" s="36">
        <v>0</v>
      </c>
      <c r="X207" s="36">
        <v>223</v>
      </c>
      <c r="Y207" s="36">
        <v>223</v>
      </c>
      <c r="Z207" s="36">
        <v>138</v>
      </c>
      <c r="AA207" s="36">
        <v>2</v>
      </c>
      <c r="AB207" s="36">
        <v>17</v>
      </c>
      <c r="AC207" s="36">
        <v>17</v>
      </c>
      <c r="AD207" s="36">
        <v>27508</v>
      </c>
      <c r="AE207" s="36">
        <v>30</v>
      </c>
      <c r="AF207" s="36">
        <v>468</v>
      </c>
      <c r="AG207" s="36">
        <v>453</v>
      </c>
      <c r="AH207" s="36">
        <v>1.3801000000000001</v>
      </c>
      <c r="AI207" s="36">
        <v>4.7199999999999999E-2</v>
      </c>
      <c r="AJ207" s="40">
        <f t="shared" ca="1" si="3"/>
        <v>4</v>
      </c>
      <c r="AK207" s="36">
        <v>0</v>
      </c>
      <c r="AL207" s="36">
        <v>0</v>
      </c>
      <c r="AM207" s="36">
        <v>0</v>
      </c>
      <c r="AN207" s="36">
        <v>0</v>
      </c>
      <c r="AO207" s="36">
        <v>1</v>
      </c>
      <c r="AP207" s="36">
        <v>0</v>
      </c>
      <c r="AQ207" s="36">
        <v>1</v>
      </c>
      <c r="AR207" s="36">
        <v>0</v>
      </c>
      <c r="AS207" s="36">
        <v>0</v>
      </c>
      <c r="AT207" s="36">
        <v>1.4492753623188406</v>
      </c>
      <c r="AU207" s="36">
        <v>7</v>
      </c>
      <c r="AV207" s="36">
        <v>52</v>
      </c>
      <c r="AW207" s="36">
        <v>1</v>
      </c>
      <c r="AX207" s="36">
        <v>0</v>
      </c>
      <c r="AY207" s="36">
        <v>0</v>
      </c>
      <c r="AZ207" s="36">
        <v>0</v>
      </c>
      <c r="BA207" s="36">
        <v>4</v>
      </c>
      <c r="BB207" s="36">
        <v>0</v>
      </c>
    </row>
    <row r="208" spans="1:54" hidden="1">
      <c r="A208" s="50">
        <v>41912</v>
      </c>
      <c r="B208" s="36" t="s">
        <v>184</v>
      </c>
      <c r="C208" s="36" t="s">
        <v>977</v>
      </c>
      <c r="D208" s="36">
        <v>61655</v>
      </c>
      <c r="E208" s="36" t="s">
        <v>653</v>
      </c>
      <c r="F208" s="51">
        <v>1</v>
      </c>
      <c r="G208" s="36">
        <v>5.4504000000000001</v>
      </c>
      <c r="H208" s="36">
        <v>0</v>
      </c>
      <c r="I208" s="36">
        <v>1543.72</v>
      </c>
      <c r="J208" s="36">
        <v>8786</v>
      </c>
      <c r="K208" s="36">
        <v>0</v>
      </c>
      <c r="L208" s="36">
        <v>471</v>
      </c>
      <c r="M208" s="36">
        <v>0</v>
      </c>
      <c r="N208" s="36">
        <v>705</v>
      </c>
      <c r="O208" s="36">
        <v>705</v>
      </c>
      <c r="P208" s="36">
        <v>3824</v>
      </c>
      <c r="Q208" s="36">
        <v>3824</v>
      </c>
      <c r="R208" s="36">
        <v>461</v>
      </c>
      <c r="S208" s="36">
        <v>8746</v>
      </c>
      <c r="T208" s="36">
        <v>97.876900000000006</v>
      </c>
      <c r="U208" s="36">
        <v>99.544700000000006</v>
      </c>
      <c r="V208" s="36">
        <v>9930</v>
      </c>
      <c r="W208" s="36">
        <v>9925</v>
      </c>
      <c r="X208" s="36">
        <v>1913</v>
      </c>
      <c r="Y208" s="36">
        <v>1912</v>
      </c>
      <c r="Z208" s="36">
        <v>475</v>
      </c>
      <c r="AA208" s="36">
        <v>2</v>
      </c>
      <c r="AB208" s="36">
        <v>4</v>
      </c>
      <c r="AC208" s="36">
        <v>4</v>
      </c>
      <c r="AD208" s="36">
        <v>8884</v>
      </c>
      <c r="AE208" s="36">
        <v>7</v>
      </c>
      <c r="AF208" s="36">
        <v>6</v>
      </c>
      <c r="AG208" s="36">
        <v>6</v>
      </c>
      <c r="AH208" s="36">
        <v>0.62219999999999998</v>
      </c>
      <c r="AI208" s="36">
        <v>7.17E-2</v>
      </c>
      <c r="AJ208" s="40">
        <f t="shared" ca="1" si="3"/>
        <v>4</v>
      </c>
      <c r="AK208" s="36">
        <v>0</v>
      </c>
      <c r="AL208" s="36">
        <v>0</v>
      </c>
      <c r="AM208" s="36">
        <v>0</v>
      </c>
      <c r="AN208" s="36">
        <v>0</v>
      </c>
      <c r="AO208" s="36">
        <v>1</v>
      </c>
      <c r="AP208" s="36">
        <v>0</v>
      </c>
      <c r="AQ208" s="36">
        <v>0</v>
      </c>
      <c r="AR208" s="36">
        <v>0</v>
      </c>
      <c r="AS208" s="36">
        <v>0</v>
      </c>
      <c r="AT208" s="36">
        <v>0.42105263157894735</v>
      </c>
      <c r="AU208" s="36">
        <v>10</v>
      </c>
      <c r="AV208" s="36">
        <v>40</v>
      </c>
      <c r="AW208" s="36">
        <v>1</v>
      </c>
      <c r="AX208" s="36">
        <v>0</v>
      </c>
      <c r="AY208" s="36">
        <v>0</v>
      </c>
      <c r="AZ208" s="36">
        <v>0</v>
      </c>
      <c r="BA208" s="36">
        <v>2</v>
      </c>
      <c r="BB208" s="36">
        <v>0</v>
      </c>
    </row>
    <row r="209" spans="1:54" hidden="1">
      <c r="A209" s="50">
        <v>41912</v>
      </c>
      <c r="B209" s="36" t="s">
        <v>184</v>
      </c>
      <c r="C209" s="36" t="s">
        <v>628</v>
      </c>
      <c r="D209" s="36">
        <v>61025</v>
      </c>
      <c r="E209" s="36" t="s">
        <v>629</v>
      </c>
      <c r="F209" s="51">
        <v>1</v>
      </c>
      <c r="G209" s="36">
        <v>9.4008000000000003</v>
      </c>
      <c r="H209" s="36">
        <v>0</v>
      </c>
      <c r="I209" s="36">
        <v>11075.338299999999</v>
      </c>
      <c r="J209" s="36">
        <v>40712</v>
      </c>
      <c r="K209" s="36">
        <v>0</v>
      </c>
      <c r="L209" s="36">
        <v>1177</v>
      </c>
      <c r="M209" s="36">
        <v>0</v>
      </c>
      <c r="N209" s="36">
        <v>4373</v>
      </c>
      <c r="O209" s="36">
        <v>4367</v>
      </c>
      <c r="P209" s="36">
        <v>24858</v>
      </c>
      <c r="Q209" s="36">
        <v>24788</v>
      </c>
      <c r="R209" s="36">
        <v>1170</v>
      </c>
      <c r="S209" s="36">
        <v>39992</v>
      </c>
      <c r="T209" s="36">
        <v>99.268900000000002</v>
      </c>
      <c r="U209" s="36">
        <v>97.954899999999995</v>
      </c>
      <c r="V209" s="36">
        <v>0</v>
      </c>
      <c r="W209" s="36">
        <v>0</v>
      </c>
      <c r="X209" s="36">
        <v>1810</v>
      </c>
      <c r="Y209" s="36">
        <v>1794</v>
      </c>
      <c r="Z209" s="36">
        <v>1061</v>
      </c>
      <c r="AA209" s="36">
        <v>5</v>
      </c>
      <c r="AB209" s="36">
        <v>65</v>
      </c>
      <c r="AC209" s="36">
        <v>65</v>
      </c>
      <c r="AD209" s="36">
        <v>37893</v>
      </c>
      <c r="AE209" s="36">
        <v>48</v>
      </c>
      <c r="AF209" s="36">
        <v>803</v>
      </c>
      <c r="AG209" s="36">
        <v>776</v>
      </c>
      <c r="AH209" s="36">
        <v>1.377</v>
      </c>
      <c r="AI209" s="36">
        <v>7.3099999999999998E-2</v>
      </c>
      <c r="AJ209" s="40">
        <f t="shared" ca="1" si="3"/>
        <v>4</v>
      </c>
      <c r="AK209" s="36">
        <v>0</v>
      </c>
      <c r="AL209" s="36">
        <v>0</v>
      </c>
      <c r="AM209" s="36">
        <v>0</v>
      </c>
      <c r="AN209" s="36">
        <v>0</v>
      </c>
      <c r="AO209" s="36">
        <v>1</v>
      </c>
      <c r="AP209" s="36">
        <v>0</v>
      </c>
      <c r="AQ209" s="36">
        <v>0</v>
      </c>
      <c r="AR209" s="36">
        <v>0</v>
      </c>
      <c r="AS209" s="36">
        <v>0</v>
      </c>
      <c r="AT209" s="36">
        <v>0.47125353440150797</v>
      </c>
      <c r="AU209" s="36">
        <v>13</v>
      </c>
      <c r="AV209" s="36">
        <v>790</v>
      </c>
      <c r="AW209" s="36">
        <v>0</v>
      </c>
      <c r="AX209" s="36">
        <v>1</v>
      </c>
      <c r="AY209" s="36">
        <v>0</v>
      </c>
      <c r="AZ209" s="36">
        <v>0</v>
      </c>
      <c r="BA209" s="36">
        <v>0</v>
      </c>
      <c r="BB209" s="36">
        <v>6</v>
      </c>
    </row>
    <row r="210" spans="1:54" hidden="1">
      <c r="A210" s="50">
        <v>41912</v>
      </c>
      <c r="B210" s="36" t="s">
        <v>183</v>
      </c>
      <c r="C210" s="36" t="s">
        <v>558</v>
      </c>
      <c r="D210" s="36">
        <v>19346</v>
      </c>
      <c r="E210" s="36" t="s">
        <v>559</v>
      </c>
      <c r="F210" s="51">
        <v>1</v>
      </c>
      <c r="G210" s="36">
        <v>1.704</v>
      </c>
      <c r="H210" s="36">
        <v>0</v>
      </c>
      <c r="I210" s="36">
        <v>15681.386200000001</v>
      </c>
      <c r="J210" s="36">
        <v>26983</v>
      </c>
      <c r="K210" s="36">
        <v>0</v>
      </c>
      <c r="L210" s="36">
        <v>209</v>
      </c>
      <c r="M210" s="36">
        <v>0</v>
      </c>
      <c r="N210" s="36">
        <v>1404</v>
      </c>
      <c r="O210" s="36">
        <v>1403</v>
      </c>
      <c r="P210" s="36">
        <v>13328</v>
      </c>
      <c r="Q210" s="36">
        <v>13309</v>
      </c>
      <c r="R210" s="36">
        <v>202</v>
      </c>
      <c r="S210" s="36">
        <v>26536</v>
      </c>
      <c r="T210" s="36">
        <v>96.581900000000005</v>
      </c>
      <c r="U210" s="36">
        <v>98.203199999999995</v>
      </c>
      <c r="V210" s="36">
        <v>40993</v>
      </c>
      <c r="W210" s="36">
        <v>40946</v>
      </c>
      <c r="X210" s="36">
        <v>7206</v>
      </c>
      <c r="Y210" s="36">
        <v>7201</v>
      </c>
      <c r="Z210" s="36">
        <v>202</v>
      </c>
      <c r="AA210" s="36">
        <v>2</v>
      </c>
      <c r="AB210" s="36">
        <v>7</v>
      </c>
      <c r="AC210" s="36">
        <v>7</v>
      </c>
      <c r="AD210" s="36">
        <v>27230</v>
      </c>
      <c r="AE210" s="36">
        <v>37</v>
      </c>
      <c r="AF210" s="36">
        <v>129</v>
      </c>
      <c r="AG210" s="36">
        <v>124</v>
      </c>
      <c r="AH210" s="36">
        <v>0.32950000000000002</v>
      </c>
      <c r="AI210" s="36">
        <v>7.2099999999999997E-2</v>
      </c>
      <c r="AJ210" s="40">
        <f t="shared" ca="1" si="3"/>
        <v>4</v>
      </c>
      <c r="AK210" s="36">
        <v>0</v>
      </c>
      <c r="AL210" s="36">
        <v>0</v>
      </c>
      <c r="AM210" s="36">
        <v>0</v>
      </c>
      <c r="AN210" s="36">
        <v>0</v>
      </c>
      <c r="AO210" s="36">
        <v>1</v>
      </c>
      <c r="AP210" s="36">
        <v>0</v>
      </c>
      <c r="AQ210" s="36">
        <v>0</v>
      </c>
      <c r="AR210" s="36">
        <v>0</v>
      </c>
      <c r="AS210" s="36">
        <v>0</v>
      </c>
      <c r="AT210" s="36">
        <v>0.99009900990099009</v>
      </c>
      <c r="AU210" s="36">
        <v>8</v>
      </c>
      <c r="AV210" s="36">
        <v>466</v>
      </c>
      <c r="AW210" s="36">
        <v>1</v>
      </c>
      <c r="AX210" s="36">
        <v>0</v>
      </c>
      <c r="AY210" s="36">
        <v>0</v>
      </c>
      <c r="AZ210" s="36">
        <v>0</v>
      </c>
      <c r="BA210" s="36">
        <v>3</v>
      </c>
      <c r="BB210" s="36">
        <v>1</v>
      </c>
    </row>
    <row r="211" spans="1:54" hidden="1">
      <c r="A211" s="50">
        <v>41912</v>
      </c>
      <c r="B211" s="36" t="s">
        <v>183</v>
      </c>
      <c r="C211" s="36" t="s">
        <v>704</v>
      </c>
      <c r="D211" s="36">
        <v>24204</v>
      </c>
      <c r="E211" s="36" t="s">
        <v>705</v>
      </c>
      <c r="F211" s="51">
        <v>1</v>
      </c>
      <c r="G211" s="36">
        <v>3.6863999999999999</v>
      </c>
      <c r="H211" s="36">
        <v>0</v>
      </c>
      <c r="I211" s="36">
        <v>15810.7976</v>
      </c>
      <c r="J211" s="36">
        <v>39966</v>
      </c>
      <c r="K211" s="36">
        <v>0</v>
      </c>
      <c r="L211" s="36">
        <v>210</v>
      </c>
      <c r="M211" s="36">
        <v>0</v>
      </c>
      <c r="N211" s="36">
        <v>219</v>
      </c>
      <c r="O211" s="36">
        <v>219</v>
      </c>
      <c r="P211" s="36">
        <v>6118</v>
      </c>
      <c r="Q211" s="36">
        <v>6114</v>
      </c>
      <c r="R211" s="36">
        <v>201</v>
      </c>
      <c r="S211" s="36">
        <v>39853</v>
      </c>
      <c r="T211" s="36">
        <v>95.714299999999994</v>
      </c>
      <c r="U211" s="36">
        <v>99.652100000000004</v>
      </c>
      <c r="V211" s="36">
        <v>158</v>
      </c>
      <c r="W211" s="36">
        <v>157</v>
      </c>
      <c r="X211" s="36">
        <v>447</v>
      </c>
      <c r="Y211" s="36">
        <v>433</v>
      </c>
      <c r="Z211" s="36">
        <v>342</v>
      </c>
      <c r="AA211" s="36">
        <v>5</v>
      </c>
      <c r="AB211" s="36">
        <v>24</v>
      </c>
      <c r="AC211" s="36">
        <v>23</v>
      </c>
      <c r="AD211" s="36">
        <v>30135</v>
      </c>
      <c r="AE211" s="36">
        <v>65</v>
      </c>
      <c r="AF211" s="36">
        <v>222</v>
      </c>
      <c r="AG211" s="36">
        <v>219</v>
      </c>
      <c r="AH211" s="36">
        <v>0.90200000000000002</v>
      </c>
      <c r="AI211" s="36">
        <v>6.25E-2</v>
      </c>
      <c r="AJ211" s="40">
        <f t="shared" ca="1" si="3"/>
        <v>4</v>
      </c>
      <c r="AK211" s="36">
        <v>0</v>
      </c>
      <c r="AL211" s="36">
        <v>0</v>
      </c>
      <c r="AM211" s="36">
        <v>0</v>
      </c>
      <c r="AN211" s="36">
        <v>0</v>
      </c>
      <c r="AO211" s="36">
        <v>1</v>
      </c>
      <c r="AP211" s="36">
        <v>0</v>
      </c>
      <c r="AQ211" s="36">
        <v>1</v>
      </c>
      <c r="AR211" s="36">
        <v>0</v>
      </c>
      <c r="AS211" s="36">
        <v>0</v>
      </c>
      <c r="AT211" s="36">
        <v>1.4619883040935671</v>
      </c>
      <c r="AU211" s="36">
        <v>9</v>
      </c>
      <c r="AV211" s="36">
        <v>117</v>
      </c>
      <c r="AW211" s="36">
        <v>1</v>
      </c>
      <c r="AX211" s="36">
        <v>0</v>
      </c>
      <c r="AY211" s="36">
        <v>0</v>
      </c>
      <c r="AZ211" s="36">
        <v>1</v>
      </c>
      <c r="BA211" s="36">
        <v>3</v>
      </c>
      <c r="BB211" s="36">
        <v>0</v>
      </c>
    </row>
    <row r="212" spans="1:54" hidden="1">
      <c r="A212" s="50">
        <v>41912</v>
      </c>
      <c r="B212" s="36" t="s">
        <v>183</v>
      </c>
      <c r="C212" s="36" t="s">
        <v>710</v>
      </c>
      <c r="D212" s="36">
        <v>57985</v>
      </c>
      <c r="E212" s="36" t="s">
        <v>711</v>
      </c>
      <c r="F212" s="51">
        <v>1</v>
      </c>
      <c r="G212" s="36">
        <v>1.4543999999999999</v>
      </c>
      <c r="H212" s="36">
        <v>0</v>
      </c>
      <c r="I212" s="36">
        <v>13005.8554</v>
      </c>
      <c r="J212" s="36">
        <v>44520</v>
      </c>
      <c r="K212" s="36">
        <v>0</v>
      </c>
      <c r="L212" s="36">
        <v>220</v>
      </c>
      <c r="M212" s="36">
        <v>0</v>
      </c>
      <c r="N212" s="36">
        <v>378</v>
      </c>
      <c r="O212" s="36">
        <v>378</v>
      </c>
      <c r="P212" s="36">
        <v>4513</v>
      </c>
      <c r="Q212" s="36">
        <v>4510</v>
      </c>
      <c r="R212" s="36">
        <v>209</v>
      </c>
      <c r="S212" s="36">
        <v>44442</v>
      </c>
      <c r="T212" s="36">
        <v>95</v>
      </c>
      <c r="U212" s="36">
        <v>99.758399999999995</v>
      </c>
      <c r="V212" s="36">
        <v>0</v>
      </c>
      <c r="W212" s="36">
        <v>0</v>
      </c>
      <c r="X212" s="36">
        <v>41</v>
      </c>
      <c r="Y212" s="36">
        <v>41</v>
      </c>
      <c r="Z212" s="36">
        <v>201</v>
      </c>
      <c r="AA212" s="36">
        <v>0</v>
      </c>
      <c r="AB212" s="36">
        <v>16</v>
      </c>
      <c r="AC212" s="36">
        <v>14</v>
      </c>
      <c r="AD212" s="36">
        <v>36155</v>
      </c>
      <c r="AE212" s="36">
        <v>38</v>
      </c>
      <c r="AF212" s="36">
        <v>235</v>
      </c>
      <c r="AG212" s="36">
        <v>224</v>
      </c>
      <c r="AH212" s="36">
        <v>0.63049999999999995</v>
      </c>
      <c r="AI212" s="36">
        <v>8.9300000000000004E-2</v>
      </c>
      <c r="AJ212" s="40">
        <f t="shared" ca="1" si="3"/>
        <v>4</v>
      </c>
      <c r="AK212" s="36">
        <v>0</v>
      </c>
      <c r="AL212" s="36">
        <v>0</v>
      </c>
      <c r="AM212" s="36">
        <v>0</v>
      </c>
      <c r="AN212" s="36">
        <v>0</v>
      </c>
      <c r="AO212" s="36">
        <v>1</v>
      </c>
      <c r="AP212" s="36">
        <v>0</v>
      </c>
      <c r="AQ212" s="36">
        <v>1</v>
      </c>
      <c r="AR212" s="36">
        <v>0</v>
      </c>
      <c r="AS212" s="36">
        <v>0</v>
      </c>
      <c r="AT212" s="36">
        <v>0</v>
      </c>
      <c r="AU212" s="36">
        <v>11</v>
      </c>
      <c r="AV212" s="36">
        <v>81</v>
      </c>
      <c r="AW212" s="36">
        <v>1</v>
      </c>
      <c r="AX212" s="36">
        <v>0</v>
      </c>
      <c r="AY212" s="36">
        <v>0</v>
      </c>
      <c r="AZ212" s="36">
        <v>0</v>
      </c>
      <c r="BA212" s="36">
        <v>2</v>
      </c>
      <c r="BB212" s="36">
        <v>0</v>
      </c>
    </row>
    <row r="213" spans="1:54" hidden="1">
      <c r="A213" s="50">
        <v>41912</v>
      </c>
      <c r="B213" s="36" t="s">
        <v>183</v>
      </c>
      <c r="C213" s="36" t="s">
        <v>623</v>
      </c>
      <c r="D213" s="36">
        <v>57959</v>
      </c>
      <c r="E213" s="36" t="s">
        <v>384</v>
      </c>
      <c r="F213" s="51">
        <v>1</v>
      </c>
      <c r="G213" s="36">
        <v>6.9071999999999996</v>
      </c>
      <c r="H213" s="36">
        <v>5.5199999999999999E-2</v>
      </c>
      <c r="I213" s="36">
        <v>32214.731299999999</v>
      </c>
      <c r="J213" s="36">
        <v>82921</v>
      </c>
      <c r="K213" s="36">
        <v>0</v>
      </c>
      <c r="L213" s="36">
        <v>894</v>
      </c>
      <c r="M213" s="36">
        <v>0</v>
      </c>
      <c r="N213" s="36">
        <v>1395</v>
      </c>
      <c r="O213" s="36">
        <v>1391</v>
      </c>
      <c r="P213" s="36">
        <v>11613</v>
      </c>
      <c r="Q213" s="36">
        <v>11610</v>
      </c>
      <c r="R213" s="36">
        <v>875</v>
      </c>
      <c r="S213" s="36">
        <v>82810</v>
      </c>
      <c r="T213" s="36">
        <v>97.594099999999997</v>
      </c>
      <c r="U213" s="36">
        <v>99.840299999999999</v>
      </c>
      <c r="V213" s="36">
        <v>0</v>
      </c>
      <c r="W213" s="36">
        <v>0</v>
      </c>
      <c r="X213" s="36">
        <v>191</v>
      </c>
      <c r="Y213" s="36">
        <v>185</v>
      </c>
      <c r="Z213" s="36">
        <v>942</v>
      </c>
      <c r="AA213" s="36">
        <v>1</v>
      </c>
      <c r="AB213" s="36">
        <v>147</v>
      </c>
      <c r="AC213" s="36">
        <v>143</v>
      </c>
      <c r="AD213" s="36">
        <v>61312</v>
      </c>
      <c r="AE213" s="36">
        <v>96</v>
      </c>
      <c r="AF213" s="36">
        <v>704</v>
      </c>
      <c r="AG213" s="36">
        <v>669</v>
      </c>
      <c r="AH213" s="36">
        <v>1.1780999999999999</v>
      </c>
      <c r="AI213" s="36">
        <v>5.2600000000000001E-2</v>
      </c>
      <c r="AJ213" s="40">
        <f t="shared" ca="1" si="3"/>
        <v>4</v>
      </c>
      <c r="AK213" s="36">
        <v>0</v>
      </c>
      <c r="AL213" s="36">
        <v>0</v>
      </c>
      <c r="AM213" s="36">
        <v>0</v>
      </c>
      <c r="AN213" s="36">
        <v>0</v>
      </c>
      <c r="AO213" s="36">
        <v>1</v>
      </c>
      <c r="AP213" s="36">
        <v>0</v>
      </c>
      <c r="AQ213" s="36">
        <v>0</v>
      </c>
      <c r="AR213" s="36">
        <v>0</v>
      </c>
      <c r="AS213" s="36">
        <v>0</v>
      </c>
      <c r="AT213" s="36">
        <v>0.10615711252653928</v>
      </c>
      <c r="AU213" s="36">
        <v>23</v>
      </c>
      <c r="AV213" s="36">
        <v>114</v>
      </c>
      <c r="AW213" s="36">
        <v>1</v>
      </c>
      <c r="AX213" s="36">
        <v>0</v>
      </c>
      <c r="AY213" s="36">
        <v>0</v>
      </c>
      <c r="AZ213" s="36">
        <v>0</v>
      </c>
      <c r="BA213" s="36">
        <v>5</v>
      </c>
      <c r="BB213" s="36">
        <v>0</v>
      </c>
    </row>
    <row r="214" spans="1:54" hidden="1">
      <c r="A214" s="49">
        <v>41912</v>
      </c>
      <c r="B214" s="36" t="s">
        <v>188</v>
      </c>
      <c r="C214" s="36" t="s">
        <v>1407</v>
      </c>
      <c r="D214" s="36">
        <v>106</v>
      </c>
      <c r="E214" s="36" t="s">
        <v>1408</v>
      </c>
      <c r="F214" s="36">
        <v>0</v>
      </c>
      <c r="G214" s="36">
        <v>1.237144</v>
      </c>
      <c r="H214" s="36">
        <v>0</v>
      </c>
      <c r="I214" s="36">
        <v>47690.62</v>
      </c>
      <c r="J214" s="36">
        <v>16306</v>
      </c>
      <c r="K214" s="36">
        <v>0</v>
      </c>
      <c r="L214" s="36">
        <v>118</v>
      </c>
      <c r="M214" s="36">
        <v>0</v>
      </c>
      <c r="N214" s="36">
        <v>116</v>
      </c>
      <c r="O214" s="36">
        <v>116</v>
      </c>
      <c r="P214" s="36">
        <v>14418</v>
      </c>
      <c r="Q214" s="36">
        <v>14415</v>
      </c>
      <c r="R214" s="36">
        <v>116</v>
      </c>
      <c r="S214" s="36">
        <v>16291</v>
      </c>
      <c r="T214" s="36">
        <v>98.305080000000004</v>
      </c>
      <c r="U214" s="36">
        <v>99.887219999999999</v>
      </c>
      <c r="V214" s="36">
        <v>94610</v>
      </c>
      <c r="W214" s="36">
        <v>94541</v>
      </c>
      <c r="X214" s="36">
        <v>0</v>
      </c>
      <c r="Y214" s="36">
        <v>0</v>
      </c>
      <c r="Z214" s="36">
        <v>103</v>
      </c>
      <c r="AA214" s="36">
        <v>7</v>
      </c>
      <c r="AB214" s="36">
        <v>13</v>
      </c>
      <c r="AC214" s="36">
        <v>12</v>
      </c>
      <c r="AD214" s="36">
        <v>15832</v>
      </c>
      <c r="AE214" s="36">
        <v>65</v>
      </c>
      <c r="AF214" s="36">
        <v>60</v>
      </c>
      <c r="AG214" s="36">
        <v>59</v>
      </c>
      <c r="AH214" s="36">
        <v>4.7847080000000002</v>
      </c>
      <c r="AI214" s="36">
        <v>0.84889309999999996</v>
      </c>
      <c r="AJ214" s="40">
        <f t="shared" ca="1" si="3"/>
        <v>4</v>
      </c>
      <c r="AK214" s="36">
        <v>0</v>
      </c>
      <c r="AL214" s="36">
        <v>0</v>
      </c>
      <c r="AM214" s="36">
        <v>1</v>
      </c>
      <c r="AN214" s="36">
        <v>0</v>
      </c>
      <c r="AO214" s="36">
        <v>2</v>
      </c>
      <c r="AP214" s="36">
        <v>1</v>
      </c>
      <c r="AQ214" s="36">
        <v>0</v>
      </c>
      <c r="AR214" s="36">
        <v>0</v>
      </c>
      <c r="AS214" s="36">
        <v>0</v>
      </c>
      <c r="AT214" s="36">
        <v>6.7961165048543686</v>
      </c>
      <c r="AU214" s="36">
        <v>2</v>
      </c>
      <c r="AV214" s="36">
        <v>18</v>
      </c>
      <c r="AW214" s="36">
        <v>0</v>
      </c>
      <c r="AX214" s="36">
        <v>0</v>
      </c>
      <c r="AY214" s="36">
        <v>1</v>
      </c>
      <c r="AZ214" s="36">
        <v>1</v>
      </c>
      <c r="BA214" s="36">
        <v>0</v>
      </c>
      <c r="BB214" s="36">
        <v>0</v>
      </c>
    </row>
    <row r="215" spans="1:54" hidden="1">
      <c r="A215" s="49">
        <v>41912</v>
      </c>
      <c r="B215" s="36" t="s">
        <v>188</v>
      </c>
      <c r="C215" s="36" t="s">
        <v>217</v>
      </c>
      <c r="D215" s="36">
        <v>108</v>
      </c>
      <c r="E215" s="36" t="s">
        <v>218</v>
      </c>
      <c r="F215" s="36">
        <v>0</v>
      </c>
      <c r="G215" s="36">
        <v>0.4981583</v>
      </c>
      <c r="H215" s="36">
        <v>0</v>
      </c>
      <c r="I215" s="36">
        <v>4641.3770000000004</v>
      </c>
      <c r="J215" s="36">
        <v>17855</v>
      </c>
      <c r="K215" s="36">
        <v>0</v>
      </c>
      <c r="L215" s="36">
        <v>74</v>
      </c>
      <c r="M215" s="36">
        <v>0</v>
      </c>
      <c r="N215" s="36">
        <v>43</v>
      </c>
      <c r="O215" s="36">
        <v>40</v>
      </c>
      <c r="P215" s="36">
        <v>15776</v>
      </c>
      <c r="Q215" s="36">
        <v>15741</v>
      </c>
      <c r="R215" s="36">
        <v>47</v>
      </c>
      <c r="S215" s="36">
        <v>17347</v>
      </c>
      <c r="T215" s="36">
        <v>59.082340000000002</v>
      </c>
      <c r="U215" s="36">
        <v>96.939319999999995</v>
      </c>
      <c r="V215" s="36">
        <v>2369</v>
      </c>
      <c r="W215" s="36">
        <v>2360</v>
      </c>
      <c r="X215" s="36">
        <v>0</v>
      </c>
      <c r="Y215" s="36">
        <v>0</v>
      </c>
      <c r="Z215" s="36">
        <v>35</v>
      </c>
      <c r="AA215" s="36">
        <v>1</v>
      </c>
      <c r="AB215" s="36">
        <v>10</v>
      </c>
      <c r="AC215" s="36">
        <v>10</v>
      </c>
      <c r="AD215" s="36">
        <v>17229</v>
      </c>
      <c r="AE215" s="36">
        <v>12</v>
      </c>
      <c r="AF215" s="36">
        <v>60</v>
      </c>
      <c r="AG215" s="36">
        <v>59</v>
      </c>
      <c r="AH215" s="36">
        <v>2.6384750000000001</v>
      </c>
      <c r="AI215" s="36">
        <v>3.4422670000000002E-2</v>
      </c>
      <c r="AJ215" s="40">
        <f t="shared" ca="1" si="3"/>
        <v>4</v>
      </c>
      <c r="AK215" s="36">
        <v>1</v>
      </c>
      <c r="AL215" s="36">
        <v>0</v>
      </c>
      <c r="AM215" s="36">
        <v>0</v>
      </c>
      <c r="AN215" s="36">
        <v>0</v>
      </c>
      <c r="AO215" s="36">
        <v>3</v>
      </c>
      <c r="AP215" s="36">
        <v>0</v>
      </c>
      <c r="AQ215" s="36">
        <v>7</v>
      </c>
      <c r="AR215" s="36">
        <v>1</v>
      </c>
      <c r="AS215" s="36">
        <v>0</v>
      </c>
      <c r="AT215" s="36">
        <v>2.8571428571428572</v>
      </c>
      <c r="AU215" s="36">
        <v>30</v>
      </c>
      <c r="AV215" s="36">
        <v>543</v>
      </c>
      <c r="AW215" s="36">
        <v>1</v>
      </c>
      <c r="AX215" s="36">
        <v>1</v>
      </c>
      <c r="AY215" s="36">
        <v>0</v>
      </c>
      <c r="AZ215" s="36">
        <v>0</v>
      </c>
      <c r="BA215" s="36">
        <v>7</v>
      </c>
      <c r="BB215" s="36">
        <v>7</v>
      </c>
    </row>
    <row r="216" spans="1:54" hidden="1">
      <c r="A216" s="49">
        <v>41912</v>
      </c>
      <c r="B216" s="36" t="s">
        <v>188</v>
      </c>
      <c r="C216" s="36" t="s">
        <v>524</v>
      </c>
      <c r="D216" s="36">
        <v>108</v>
      </c>
      <c r="E216" s="36" t="s">
        <v>218</v>
      </c>
      <c r="F216" s="36">
        <v>0</v>
      </c>
      <c r="G216" s="36">
        <v>0.27079720000000002</v>
      </c>
      <c r="H216" s="36">
        <v>0</v>
      </c>
      <c r="I216" s="36">
        <v>410.5455</v>
      </c>
      <c r="J216" s="36">
        <v>2914</v>
      </c>
      <c r="K216" s="36">
        <v>0</v>
      </c>
      <c r="L216" s="36">
        <v>23</v>
      </c>
      <c r="M216" s="36">
        <v>0</v>
      </c>
      <c r="N216" s="36">
        <v>15</v>
      </c>
      <c r="O216" s="36">
        <v>13</v>
      </c>
      <c r="P216" s="36">
        <v>2379</v>
      </c>
      <c r="Q216" s="36">
        <v>2369</v>
      </c>
      <c r="R216" s="36">
        <v>19</v>
      </c>
      <c r="S216" s="36">
        <v>2782</v>
      </c>
      <c r="T216" s="36">
        <v>71.594200000000001</v>
      </c>
      <c r="U216" s="36">
        <v>95.068839999999994</v>
      </c>
      <c r="V216" s="36">
        <v>1482</v>
      </c>
      <c r="W216" s="36">
        <v>1479</v>
      </c>
      <c r="X216" s="36">
        <v>0</v>
      </c>
      <c r="Y216" s="36">
        <v>0</v>
      </c>
      <c r="Z216" s="36">
        <v>17</v>
      </c>
      <c r="AA216" s="36">
        <v>0</v>
      </c>
      <c r="AB216" s="36">
        <v>2</v>
      </c>
      <c r="AC216" s="36">
        <v>2</v>
      </c>
      <c r="AD216" s="36">
        <v>2815</v>
      </c>
      <c r="AE216" s="36">
        <v>3</v>
      </c>
      <c r="AF216" s="36">
        <v>6</v>
      </c>
      <c r="AG216" s="36">
        <v>6</v>
      </c>
      <c r="AH216" s="36">
        <v>2.802854</v>
      </c>
      <c r="AI216" s="36">
        <v>7.9702269999999999E-3</v>
      </c>
      <c r="AJ216" s="40">
        <f t="shared" ca="1" si="3"/>
        <v>4</v>
      </c>
      <c r="AK216" s="36">
        <v>1</v>
      </c>
      <c r="AL216" s="36">
        <v>0</v>
      </c>
      <c r="AM216" s="36">
        <v>0</v>
      </c>
      <c r="AN216" s="36">
        <v>0</v>
      </c>
      <c r="AO216" s="36">
        <v>3</v>
      </c>
      <c r="AP216" s="36">
        <v>0</v>
      </c>
      <c r="AQ216" s="36">
        <v>4</v>
      </c>
      <c r="AR216" s="36">
        <v>2</v>
      </c>
      <c r="AS216" s="36">
        <v>0</v>
      </c>
      <c r="AT216" s="36">
        <v>0</v>
      </c>
      <c r="AU216" s="36">
        <v>6</v>
      </c>
      <c r="AV216" s="36">
        <v>142</v>
      </c>
      <c r="AW216" s="36">
        <v>1</v>
      </c>
      <c r="AX216" s="36">
        <v>1</v>
      </c>
      <c r="AY216" s="36">
        <v>0</v>
      </c>
      <c r="AZ216" s="36">
        <v>0</v>
      </c>
      <c r="BA216" s="36">
        <v>4</v>
      </c>
      <c r="BB216" s="36">
        <v>6</v>
      </c>
    </row>
    <row r="217" spans="1:54" hidden="1">
      <c r="A217" s="49">
        <v>41912</v>
      </c>
      <c r="B217" s="36" t="s">
        <v>188</v>
      </c>
      <c r="C217" s="36" t="s">
        <v>643</v>
      </c>
      <c r="D217" s="36">
        <v>115</v>
      </c>
      <c r="E217" s="36" t="s">
        <v>644</v>
      </c>
      <c r="F217" s="36">
        <v>0</v>
      </c>
      <c r="G217" s="36">
        <v>1.464944</v>
      </c>
      <c r="H217" s="36">
        <v>0</v>
      </c>
      <c r="I217" s="36">
        <v>15784.93</v>
      </c>
      <c r="J217" s="36">
        <v>15044</v>
      </c>
      <c r="K217" s="36">
        <v>0</v>
      </c>
      <c r="L217" s="36">
        <v>148</v>
      </c>
      <c r="M217" s="36">
        <v>0</v>
      </c>
      <c r="N217" s="36">
        <v>85</v>
      </c>
      <c r="O217" s="36">
        <v>82</v>
      </c>
      <c r="P217" s="36">
        <v>12259</v>
      </c>
      <c r="Q217" s="36">
        <v>12183</v>
      </c>
      <c r="R217" s="36">
        <v>103</v>
      </c>
      <c r="S217" s="36">
        <v>12729</v>
      </c>
      <c r="T217" s="36">
        <v>67.138310000000004</v>
      </c>
      <c r="U217" s="36">
        <v>84.087249999999997</v>
      </c>
      <c r="V217" s="36">
        <v>83840</v>
      </c>
      <c r="W217" s="36">
        <v>83605</v>
      </c>
      <c r="X217" s="36">
        <v>0</v>
      </c>
      <c r="Y217" s="36">
        <v>0</v>
      </c>
      <c r="Z217" s="36">
        <v>98</v>
      </c>
      <c r="AA217" s="36">
        <v>2</v>
      </c>
      <c r="AB217" s="36">
        <v>16</v>
      </c>
      <c r="AC217" s="36">
        <v>16</v>
      </c>
      <c r="AD217" s="36">
        <v>13127</v>
      </c>
      <c r="AE217" s="36">
        <v>17</v>
      </c>
      <c r="AF217" s="36">
        <v>67</v>
      </c>
      <c r="AG217" s="36">
        <v>67</v>
      </c>
      <c r="AH217" s="36">
        <v>2.5529229999999998</v>
      </c>
      <c r="AI217" s="36">
        <v>0.18684110000000001</v>
      </c>
      <c r="AJ217" s="40">
        <f t="shared" ca="1" si="3"/>
        <v>4</v>
      </c>
      <c r="AK217" s="36">
        <v>1</v>
      </c>
      <c r="AL217" s="36">
        <v>1</v>
      </c>
      <c r="AM217" s="36">
        <v>0</v>
      </c>
      <c r="AN217" s="36">
        <v>0</v>
      </c>
      <c r="AO217" s="36">
        <v>4</v>
      </c>
      <c r="AP217" s="36">
        <v>0</v>
      </c>
      <c r="AQ217" s="36">
        <v>4</v>
      </c>
      <c r="AR217" s="36">
        <v>3</v>
      </c>
      <c r="AS217" s="36">
        <v>0</v>
      </c>
      <c r="AT217" s="36">
        <v>2.0408163265306123</v>
      </c>
      <c r="AU217" s="36">
        <v>48</v>
      </c>
      <c r="AV217" s="36">
        <v>2391</v>
      </c>
      <c r="AW217" s="36">
        <v>1</v>
      </c>
      <c r="AX217" s="36">
        <v>1</v>
      </c>
      <c r="AY217" s="36">
        <v>0</v>
      </c>
      <c r="AZ217" s="36">
        <v>0</v>
      </c>
      <c r="BA217" s="36">
        <v>4</v>
      </c>
      <c r="BB217" s="36">
        <v>4</v>
      </c>
    </row>
    <row r="218" spans="1:54" hidden="1">
      <c r="A218" s="49">
        <v>41912</v>
      </c>
      <c r="B218" s="36" t="s">
        <v>188</v>
      </c>
      <c r="C218" s="36" t="s">
        <v>654</v>
      </c>
      <c r="D218" s="36">
        <v>115</v>
      </c>
      <c r="E218" s="36" t="s">
        <v>644</v>
      </c>
      <c r="F218" s="36">
        <v>0</v>
      </c>
      <c r="G218" s="36">
        <v>0.7317361</v>
      </c>
      <c r="H218" s="36">
        <v>0</v>
      </c>
      <c r="I218" s="36">
        <v>2550.2150000000001</v>
      </c>
      <c r="J218" s="36">
        <v>5421</v>
      </c>
      <c r="K218" s="36">
        <v>0</v>
      </c>
      <c r="L218" s="36">
        <v>92</v>
      </c>
      <c r="M218" s="36">
        <v>0</v>
      </c>
      <c r="N218" s="36">
        <v>73</v>
      </c>
      <c r="O218" s="36">
        <v>71</v>
      </c>
      <c r="P218" s="36">
        <v>3846</v>
      </c>
      <c r="Q218" s="36">
        <v>3819</v>
      </c>
      <c r="R218" s="36">
        <v>71</v>
      </c>
      <c r="S218" s="36">
        <v>4521</v>
      </c>
      <c r="T218" s="36">
        <v>75.059560000000005</v>
      </c>
      <c r="U218" s="36">
        <v>82.812420000000003</v>
      </c>
      <c r="V218" s="36">
        <v>33024</v>
      </c>
      <c r="W218" s="36">
        <v>32940</v>
      </c>
      <c r="X218" s="36">
        <v>0</v>
      </c>
      <c r="Y218" s="36">
        <v>0</v>
      </c>
      <c r="Z218" s="36">
        <v>67</v>
      </c>
      <c r="AA218" s="36">
        <v>0</v>
      </c>
      <c r="AB218" s="36">
        <v>1</v>
      </c>
      <c r="AC218" s="36">
        <v>1</v>
      </c>
      <c r="AD218" s="36">
        <v>4728</v>
      </c>
      <c r="AE218" s="36">
        <v>8</v>
      </c>
      <c r="AF218" s="36">
        <v>4</v>
      </c>
      <c r="AG218" s="36">
        <v>4</v>
      </c>
      <c r="AH218" s="36">
        <v>1.7792969999999999</v>
      </c>
      <c r="AI218" s="36">
        <v>2.5721330000000001E-2</v>
      </c>
      <c r="AJ218" s="40">
        <f t="shared" ca="1" si="3"/>
        <v>4</v>
      </c>
      <c r="AK218" s="36">
        <v>1</v>
      </c>
      <c r="AL218" s="36">
        <v>1</v>
      </c>
      <c r="AM218" s="36">
        <v>0</v>
      </c>
      <c r="AN218" s="36">
        <v>0</v>
      </c>
      <c r="AO218" s="36">
        <v>4</v>
      </c>
      <c r="AP218" s="36">
        <v>0</v>
      </c>
      <c r="AQ218" s="36">
        <v>3</v>
      </c>
      <c r="AR218" s="36">
        <v>3</v>
      </c>
      <c r="AS218" s="36">
        <v>0</v>
      </c>
      <c r="AT218" s="36">
        <v>0</v>
      </c>
      <c r="AU218" s="36">
        <v>23</v>
      </c>
      <c r="AV218" s="36">
        <v>927</v>
      </c>
      <c r="AW218" s="36">
        <v>1</v>
      </c>
      <c r="AX218" s="36">
        <v>1</v>
      </c>
      <c r="AY218" s="36">
        <v>0</v>
      </c>
      <c r="AZ218" s="36">
        <v>0</v>
      </c>
      <c r="BA218" s="36">
        <v>3</v>
      </c>
      <c r="BB218" s="36">
        <v>4</v>
      </c>
    </row>
    <row r="219" spans="1:54" hidden="1">
      <c r="A219" s="50">
        <v>41913</v>
      </c>
      <c r="B219" s="36" t="s">
        <v>184</v>
      </c>
      <c r="C219" s="36" t="s">
        <v>390</v>
      </c>
      <c r="D219" s="36">
        <v>45083</v>
      </c>
      <c r="E219" s="36" t="s">
        <v>391</v>
      </c>
      <c r="F219" s="51">
        <v>1</v>
      </c>
      <c r="G219" s="36">
        <v>1.9967999999999999</v>
      </c>
      <c r="H219" s="36">
        <v>0</v>
      </c>
      <c r="I219" s="36">
        <v>2694.7561999999998</v>
      </c>
      <c r="J219" s="36">
        <v>10381</v>
      </c>
      <c r="K219" s="36">
        <v>0</v>
      </c>
      <c r="L219" s="36">
        <v>196</v>
      </c>
      <c r="M219" s="36">
        <v>0</v>
      </c>
      <c r="N219" s="36">
        <v>293</v>
      </c>
      <c r="O219" s="36">
        <v>293</v>
      </c>
      <c r="P219" s="36">
        <v>9817</v>
      </c>
      <c r="Q219" s="36">
        <v>9792</v>
      </c>
      <c r="R219" s="36">
        <v>190</v>
      </c>
      <c r="S219" s="36">
        <v>10284</v>
      </c>
      <c r="T219" s="36">
        <v>96.938800000000001</v>
      </c>
      <c r="U219" s="36">
        <v>98.813299999999998</v>
      </c>
      <c r="V219" s="36">
        <v>12696</v>
      </c>
      <c r="W219" s="36">
        <v>12685</v>
      </c>
      <c r="X219" s="36">
        <v>2244</v>
      </c>
      <c r="Y219" s="36">
        <v>2241</v>
      </c>
      <c r="Z219" s="36">
        <v>187</v>
      </c>
      <c r="AA219" s="36">
        <v>2</v>
      </c>
      <c r="AB219" s="36">
        <v>37</v>
      </c>
      <c r="AC219" s="36">
        <v>34</v>
      </c>
      <c r="AD219" s="36">
        <v>10345</v>
      </c>
      <c r="AE219" s="36">
        <v>15</v>
      </c>
      <c r="AF219" s="36">
        <v>89</v>
      </c>
      <c r="AG219" s="36">
        <v>72</v>
      </c>
      <c r="AH219" s="36">
        <v>0.441</v>
      </c>
      <c r="AI219" s="36">
        <v>3.39E-2</v>
      </c>
      <c r="AJ219" s="40">
        <f t="shared" ca="1" si="3"/>
        <v>3</v>
      </c>
      <c r="AK219" s="36">
        <v>0</v>
      </c>
      <c r="AL219" s="36">
        <v>0</v>
      </c>
      <c r="AM219" s="36">
        <v>0</v>
      </c>
      <c r="AN219" s="36">
        <v>0</v>
      </c>
      <c r="AO219" s="36">
        <v>1</v>
      </c>
      <c r="AP219" s="36">
        <v>0</v>
      </c>
      <c r="AQ219" s="36">
        <v>0</v>
      </c>
      <c r="AR219" s="36">
        <v>0</v>
      </c>
      <c r="AS219" s="36">
        <v>0</v>
      </c>
      <c r="AT219" s="36">
        <v>1.0695187165775399</v>
      </c>
      <c r="AU219" s="36">
        <v>6</v>
      </c>
      <c r="AV219" s="36">
        <v>122</v>
      </c>
      <c r="AW219" s="36">
        <v>1</v>
      </c>
      <c r="AX219" s="36">
        <v>0</v>
      </c>
      <c r="AY219" s="36">
        <v>0</v>
      </c>
      <c r="AZ219" s="36">
        <v>0</v>
      </c>
      <c r="BA219" s="36">
        <v>4</v>
      </c>
      <c r="BB219" s="36">
        <v>0</v>
      </c>
    </row>
    <row r="220" spans="1:54" hidden="1">
      <c r="A220" s="50">
        <v>41913</v>
      </c>
      <c r="B220" s="36" t="s">
        <v>184</v>
      </c>
      <c r="C220" s="36" t="s">
        <v>1532</v>
      </c>
      <c r="D220" s="36">
        <v>47153</v>
      </c>
      <c r="E220" s="36" t="s">
        <v>975</v>
      </c>
      <c r="F220" s="51">
        <v>1</v>
      </c>
      <c r="G220" s="36">
        <v>1.8120000000000001</v>
      </c>
      <c r="H220" s="36">
        <v>0</v>
      </c>
      <c r="I220" s="36">
        <v>768.91369999999995</v>
      </c>
      <c r="J220" s="36">
        <v>5121</v>
      </c>
      <c r="K220" s="36">
        <v>0</v>
      </c>
      <c r="L220" s="36">
        <v>230</v>
      </c>
      <c r="M220" s="36">
        <v>0</v>
      </c>
      <c r="N220" s="36">
        <v>537</v>
      </c>
      <c r="O220" s="36">
        <v>537</v>
      </c>
      <c r="P220" s="36">
        <v>2958</v>
      </c>
      <c r="Q220" s="36">
        <v>2958</v>
      </c>
      <c r="R220" s="36">
        <v>230</v>
      </c>
      <c r="S220" s="36">
        <v>5117</v>
      </c>
      <c r="T220" s="36">
        <v>100</v>
      </c>
      <c r="U220" s="36">
        <v>99.921899999999994</v>
      </c>
      <c r="V220" s="36">
        <v>15479</v>
      </c>
      <c r="W220" s="36">
        <v>15466</v>
      </c>
      <c r="X220" s="36">
        <v>1585</v>
      </c>
      <c r="Y220" s="36">
        <v>1582</v>
      </c>
      <c r="Z220" s="36">
        <v>268</v>
      </c>
      <c r="AA220" s="36">
        <v>14</v>
      </c>
      <c r="AB220" s="36">
        <v>17</v>
      </c>
      <c r="AC220" s="36">
        <v>17</v>
      </c>
      <c r="AD220" s="36">
        <v>5129</v>
      </c>
      <c r="AE220" s="36">
        <v>5</v>
      </c>
      <c r="AF220" s="36">
        <v>17</v>
      </c>
      <c r="AG220" s="36">
        <v>16</v>
      </c>
      <c r="AH220" s="36">
        <v>0.48659999999999998</v>
      </c>
      <c r="AI220" s="36">
        <v>3.9399999999999998E-2</v>
      </c>
      <c r="AJ220" s="40">
        <f t="shared" ca="1" si="3"/>
        <v>3</v>
      </c>
      <c r="AK220" s="36">
        <v>0</v>
      </c>
      <c r="AL220" s="36">
        <v>0</v>
      </c>
      <c r="AM220" s="36">
        <v>1</v>
      </c>
      <c r="AN220" s="36">
        <v>0</v>
      </c>
      <c r="AO220" s="36">
        <v>2</v>
      </c>
      <c r="AP220" s="36">
        <v>1</v>
      </c>
      <c r="AQ220" s="36">
        <v>0</v>
      </c>
      <c r="AR220" s="36">
        <v>0</v>
      </c>
      <c r="AS220" s="36">
        <v>0</v>
      </c>
      <c r="AT220" s="36">
        <v>5.2238805970149249</v>
      </c>
      <c r="AU220" s="36">
        <v>0</v>
      </c>
      <c r="AV220" s="36">
        <v>4</v>
      </c>
      <c r="AW220" s="36">
        <v>0</v>
      </c>
      <c r="AX220" s="36">
        <v>0</v>
      </c>
      <c r="AY220" s="36">
        <v>1</v>
      </c>
      <c r="AZ220" s="36">
        <v>1</v>
      </c>
      <c r="BA220" s="36">
        <v>0</v>
      </c>
      <c r="BB220" s="36">
        <v>0</v>
      </c>
    </row>
    <row r="221" spans="1:54" hidden="1">
      <c r="A221" s="50">
        <v>41913</v>
      </c>
      <c r="B221" s="36" t="s">
        <v>183</v>
      </c>
      <c r="C221" s="36" t="s">
        <v>619</v>
      </c>
      <c r="D221" s="36">
        <v>19101</v>
      </c>
      <c r="E221" s="36" t="s">
        <v>618</v>
      </c>
      <c r="F221" s="51">
        <v>1</v>
      </c>
      <c r="G221" s="36">
        <v>1.1952</v>
      </c>
      <c r="H221" s="36">
        <v>0</v>
      </c>
      <c r="I221" s="36">
        <v>1801.3918000000001</v>
      </c>
      <c r="J221" s="36">
        <v>2655</v>
      </c>
      <c r="K221" s="36">
        <v>0</v>
      </c>
      <c r="L221" s="36">
        <v>213</v>
      </c>
      <c r="M221" s="36">
        <v>0</v>
      </c>
      <c r="N221" s="36">
        <v>1262</v>
      </c>
      <c r="O221" s="36">
        <v>1231</v>
      </c>
      <c r="P221" s="36">
        <v>15978</v>
      </c>
      <c r="Q221" s="36">
        <v>15669</v>
      </c>
      <c r="R221" s="36">
        <v>212</v>
      </c>
      <c r="S221" s="36">
        <v>2646</v>
      </c>
      <c r="T221" s="36">
        <v>97.085599999999999</v>
      </c>
      <c r="U221" s="36">
        <v>97.733699999999999</v>
      </c>
      <c r="V221" s="36">
        <v>32962</v>
      </c>
      <c r="W221" s="36">
        <v>32925</v>
      </c>
      <c r="X221" s="36">
        <v>3645</v>
      </c>
      <c r="Y221" s="36">
        <v>3632</v>
      </c>
      <c r="Z221" s="36">
        <v>227</v>
      </c>
      <c r="AA221" s="36">
        <v>0</v>
      </c>
      <c r="AB221" s="36">
        <v>63</v>
      </c>
      <c r="AC221" s="36">
        <v>63</v>
      </c>
      <c r="AD221" s="36">
        <v>9194</v>
      </c>
      <c r="AE221" s="36">
        <v>9</v>
      </c>
      <c r="AF221" s="36">
        <v>271</v>
      </c>
      <c r="AG221" s="36">
        <v>265</v>
      </c>
      <c r="AH221" s="36">
        <v>0.52300000000000002</v>
      </c>
      <c r="AI221" s="36">
        <v>5.8400000000000001E-2</v>
      </c>
      <c r="AJ221" s="40">
        <f t="shared" ca="1" si="3"/>
        <v>3</v>
      </c>
      <c r="AK221" s="36">
        <v>0</v>
      </c>
      <c r="AL221" s="36">
        <v>0</v>
      </c>
      <c r="AM221" s="36">
        <v>0</v>
      </c>
      <c r="AN221" s="36">
        <v>0</v>
      </c>
      <c r="AO221" s="36">
        <v>2</v>
      </c>
      <c r="AP221" s="36">
        <v>0</v>
      </c>
      <c r="AQ221" s="36">
        <v>0</v>
      </c>
      <c r="AR221" s="36">
        <v>0</v>
      </c>
      <c r="AS221" s="36">
        <v>0</v>
      </c>
      <c r="AT221" s="36">
        <v>0</v>
      </c>
      <c r="AU221" s="36">
        <v>32</v>
      </c>
      <c r="AV221" s="36">
        <v>318</v>
      </c>
      <c r="AW221" s="36">
        <v>1</v>
      </c>
      <c r="AX221" s="36">
        <v>1</v>
      </c>
      <c r="AY221" s="36">
        <v>0</v>
      </c>
      <c r="AZ221" s="36">
        <v>0</v>
      </c>
      <c r="BA221" s="36">
        <v>6</v>
      </c>
      <c r="BB221" s="36">
        <v>6</v>
      </c>
    </row>
    <row r="222" spans="1:54" hidden="1">
      <c r="A222" s="50">
        <v>41913</v>
      </c>
      <c r="B222" s="36" t="s">
        <v>184</v>
      </c>
      <c r="C222" s="36" t="s">
        <v>671</v>
      </c>
      <c r="D222" s="36">
        <v>45713</v>
      </c>
      <c r="E222" s="36" t="s">
        <v>672</v>
      </c>
      <c r="F222" s="51">
        <v>1</v>
      </c>
      <c r="G222" s="36">
        <v>0.69599999999999995</v>
      </c>
      <c r="H222" s="36">
        <v>0</v>
      </c>
      <c r="I222" s="36">
        <v>1248.1352999999999</v>
      </c>
      <c r="J222" s="36">
        <v>3322</v>
      </c>
      <c r="K222" s="36">
        <v>0</v>
      </c>
      <c r="L222" s="36">
        <v>107</v>
      </c>
      <c r="M222" s="36">
        <v>0</v>
      </c>
      <c r="N222" s="36">
        <v>426</v>
      </c>
      <c r="O222" s="36">
        <v>424</v>
      </c>
      <c r="P222" s="36">
        <v>2917</v>
      </c>
      <c r="Q222" s="36">
        <v>2896</v>
      </c>
      <c r="R222" s="36">
        <v>100</v>
      </c>
      <c r="S222" s="36">
        <v>3261</v>
      </c>
      <c r="T222" s="36">
        <v>93.019199999999998</v>
      </c>
      <c r="U222" s="36">
        <v>97.457099999999997</v>
      </c>
      <c r="V222" s="36">
        <v>4057</v>
      </c>
      <c r="W222" s="36">
        <v>4055</v>
      </c>
      <c r="X222" s="36">
        <v>695</v>
      </c>
      <c r="Y222" s="36">
        <v>680</v>
      </c>
      <c r="Z222" s="36">
        <v>108</v>
      </c>
      <c r="AA222" s="36">
        <v>1</v>
      </c>
      <c r="AB222" s="36">
        <v>12</v>
      </c>
      <c r="AC222" s="36">
        <v>9</v>
      </c>
      <c r="AD222" s="36">
        <v>3283</v>
      </c>
      <c r="AE222" s="36">
        <v>6</v>
      </c>
      <c r="AF222" s="36">
        <v>12</v>
      </c>
      <c r="AG222" s="36">
        <v>11</v>
      </c>
      <c r="AH222" s="36">
        <v>0.1938</v>
      </c>
      <c r="AI222" s="36">
        <v>3.3799999999999997E-2</v>
      </c>
      <c r="AJ222" s="40">
        <f t="shared" ca="1" si="3"/>
        <v>3</v>
      </c>
      <c r="AK222" s="36">
        <v>1</v>
      </c>
      <c r="AL222" s="36">
        <v>0</v>
      </c>
      <c r="AM222" s="36">
        <v>0</v>
      </c>
      <c r="AN222" s="36">
        <v>0</v>
      </c>
      <c r="AO222" s="36">
        <v>3</v>
      </c>
      <c r="AP222" s="36">
        <v>0</v>
      </c>
      <c r="AQ222" s="36">
        <v>1</v>
      </c>
      <c r="AR222" s="36">
        <v>0</v>
      </c>
      <c r="AS222" s="36">
        <v>0</v>
      </c>
      <c r="AT222" s="36">
        <v>0.92592592592592582</v>
      </c>
      <c r="AU222" s="36">
        <v>9</v>
      </c>
      <c r="AV222" s="36">
        <v>82</v>
      </c>
      <c r="AW222" s="36">
        <v>1</v>
      </c>
      <c r="AX222" s="36">
        <v>1</v>
      </c>
      <c r="AY222" s="36">
        <v>0</v>
      </c>
      <c r="AZ222" s="36">
        <v>0</v>
      </c>
      <c r="BA222" s="36">
        <v>2</v>
      </c>
      <c r="BB222" s="36">
        <v>1</v>
      </c>
    </row>
    <row r="223" spans="1:54" hidden="1">
      <c r="A223" s="50">
        <v>41913</v>
      </c>
      <c r="B223" s="36" t="s">
        <v>183</v>
      </c>
      <c r="C223" s="36" t="s">
        <v>617</v>
      </c>
      <c r="D223" s="36">
        <v>19102</v>
      </c>
      <c r="E223" s="36" t="s">
        <v>618</v>
      </c>
      <c r="F223" s="51">
        <v>1</v>
      </c>
      <c r="G223" s="36">
        <v>1.1375999999999999</v>
      </c>
      <c r="H223" s="36">
        <v>0</v>
      </c>
      <c r="I223" s="36">
        <v>6564.8382000000001</v>
      </c>
      <c r="J223" s="36">
        <v>9866</v>
      </c>
      <c r="K223" s="36">
        <v>0</v>
      </c>
      <c r="L223" s="36">
        <v>154</v>
      </c>
      <c r="M223" s="36">
        <v>0</v>
      </c>
      <c r="N223" s="36">
        <v>520</v>
      </c>
      <c r="O223" s="36">
        <v>509</v>
      </c>
      <c r="P223" s="36">
        <v>12253</v>
      </c>
      <c r="Q223" s="36">
        <v>12024</v>
      </c>
      <c r="R223" s="36">
        <v>154</v>
      </c>
      <c r="S223" s="36">
        <v>9845</v>
      </c>
      <c r="T223" s="36">
        <v>97.884600000000006</v>
      </c>
      <c r="U223" s="36">
        <v>97.922200000000004</v>
      </c>
      <c r="V223" s="36">
        <v>37518</v>
      </c>
      <c r="W223" s="36">
        <v>37497</v>
      </c>
      <c r="X223" s="36">
        <v>7233</v>
      </c>
      <c r="Y223" s="36">
        <v>7228</v>
      </c>
      <c r="Z223" s="36">
        <v>146</v>
      </c>
      <c r="AA223" s="36">
        <v>0</v>
      </c>
      <c r="AB223" s="36">
        <v>12</v>
      </c>
      <c r="AC223" s="36">
        <v>12</v>
      </c>
      <c r="AD223" s="36">
        <v>10619</v>
      </c>
      <c r="AE223" s="36">
        <v>6</v>
      </c>
      <c r="AF223" s="36">
        <v>173</v>
      </c>
      <c r="AG223" s="36">
        <v>168</v>
      </c>
      <c r="AH223" s="36">
        <v>1.3649</v>
      </c>
      <c r="AI223" s="36">
        <v>4.2299999999999997E-2</v>
      </c>
      <c r="AJ223" s="40">
        <f t="shared" ca="1" si="3"/>
        <v>3</v>
      </c>
      <c r="AK223" s="36">
        <v>0</v>
      </c>
      <c r="AL223" s="36">
        <v>0</v>
      </c>
      <c r="AM223" s="36">
        <v>0</v>
      </c>
      <c r="AN223" s="36">
        <v>0</v>
      </c>
      <c r="AO223" s="36">
        <v>2</v>
      </c>
      <c r="AP223" s="36">
        <v>0</v>
      </c>
      <c r="AQ223" s="36">
        <v>0</v>
      </c>
      <c r="AR223" s="36">
        <v>0</v>
      </c>
      <c r="AS223" s="36">
        <v>0</v>
      </c>
      <c r="AT223" s="36">
        <v>0</v>
      </c>
      <c r="AU223" s="36">
        <v>11</v>
      </c>
      <c r="AV223" s="36">
        <v>250</v>
      </c>
      <c r="AW223" s="36">
        <v>1</v>
      </c>
      <c r="AX223" s="36">
        <v>1</v>
      </c>
      <c r="AY223" s="36">
        <v>0</v>
      </c>
      <c r="AZ223" s="36">
        <v>0</v>
      </c>
      <c r="BA223" s="36">
        <v>7</v>
      </c>
      <c r="BB223" s="36">
        <v>6</v>
      </c>
    </row>
    <row r="224" spans="1:54" hidden="1">
      <c r="A224" s="50">
        <v>41913</v>
      </c>
      <c r="B224" s="36" t="s">
        <v>183</v>
      </c>
      <c r="C224" s="36" t="s">
        <v>1533</v>
      </c>
      <c r="D224" s="36">
        <v>19161</v>
      </c>
      <c r="E224" s="36" t="s">
        <v>389</v>
      </c>
      <c r="F224" s="51">
        <v>1</v>
      </c>
      <c r="G224" s="36">
        <v>2.58</v>
      </c>
      <c r="H224" s="36">
        <v>0</v>
      </c>
      <c r="I224" s="36">
        <v>7408.2737999999999</v>
      </c>
      <c r="J224" s="36">
        <v>24057</v>
      </c>
      <c r="K224" s="36">
        <v>1</v>
      </c>
      <c r="L224" s="36">
        <v>260</v>
      </c>
      <c r="M224" s="36">
        <v>1</v>
      </c>
      <c r="N224" s="36">
        <v>6043</v>
      </c>
      <c r="O224" s="36">
        <v>6029</v>
      </c>
      <c r="P224" s="36">
        <v>13700</v>
      </c>
      <c r="Q224" s="36">
        <v>13673</v>
      </c>
      <c r="R224" s="36">
        <v>255</v>
      </c>
      <c r="S224" s="36">
        <v>23959</v>
      </c>
      <c r="T224" s="36">
        <v>97.849699999999999</v>
      </c>
      <c r="U224" s="36">
        <v>99.3964</v>
      </c>
      <c r="V224" s="36">
        <v>24512</v>
      </c>
      <c r="W224" s="36">
        <v>24485</v>
      </c>
      <c r="X224" s="36">
        <v>4377</v>
      </c>
      <c r="Y224" s="36">
        <v>4363</v>
      </c>
      <c r="Z224" s="36">
        <v>251</v>
      </c>
      <c r="AA224" s="36">
        <v>1</v>
      </c>
      <c r="AB224" s="36">
        <v>3</v>
      </c>
      <c r="AC224" s="36">
        <v>3</v>
      </c>
      <c r="AD224" s="36">
        <v>23943</v>
      </c>
      <c r="AE224" s="36">
        <v>175</v>
      </c>
      <c r="AF224" s="36">
        <v>32</v>
      </c>
      <c r="AG224" s="36">
        <v>30</v>
      </c>
      <c r="AH224" s="36">
        <v>0.35470000000000002</v>
      </c>
      <c r="AI224" s="36">
        <v>0.1104</v>
      </c>
      <c r="AJ224" s="40">
        <f t="shared" ca="1" si="3"/>
        <v>3</v>
      </c>
      <c r="AK224" s="36">
        <v>0</v>
      </c>
      <c r="AL224" s="36">
        <v>0</v>
      </c>
      <c r="AM224" s="36">
        <v>0</v>
      </c>
      <c r="AN224" s="36">
        <v>0</v>
      </c>
      <c r="AO224" s="36">
        <v>1</v>
      </c>
      <c r="AP224" s="36">
        <v>0</v>
      </c>
      <c r="AQ224" s="36">
        <v>0</v>
      </c>
      <c r="AR224" s="36">
        <v>0</v>
      </c>
      <c r="AS224" s="36">
        <v>0</v>
      </c>
      <c r="AT224" s="36">
        <v>0.39840637450199201</v>
      </c>
      <c r="AU224" s="36">
        <v>19</v>
      </c>
      <c r="AV224" s="36">
        <v>125</v>
      </c>
      <c r="AW224" s="36">
        <v>1</v>
      </c>
      <c r="AX224" s="36">
        <v>0</v>
      </c>
      <c r="AY224" s="36">
        <v>0</v>
      </c>
      <c r="AZ224" s="36">
        <v>0</v>
      </c>
      <c r="BA224" s="36">
        <v>1</v>
      </c>
      <c r="BB224" s="36">
        <v>0</v>
      </c>
    </row>
    <row r="225" spans="1:54" hidden="1">
      <c r="A225" s="50">
        <v>41913</v>
      </c>
      <c r="B225" s="36" t="s">
        <v>183</v>
      </c>
      <c r="C225" s="36" t="s">
        <v>620</v>
      </c>
      <c r="D225" s="36">
        <v>19103</v>
      </c>
      <c r="E225" s="36" t="s">
        <v>618</v>
      </c>
      <c r="F225" s="51">
        <v>1</v>
      </c>
      <c r="G225" s="36">
        <v>0.86160000000000003</v>
      </c>
      <c r="H225" s="36">
        <v>0</v>
      </c>
      <c r="I225" s="36">
        <v>18986.264500000001</v>
      </c>
      <c r="J225" s="36">
        <v>26969</v>
      </c>
      <c r="K225" s="36">
        <v>0</v>
      </c>
      <c r="L225" s="36">
        <v>98</v>
      </c>
      <c r="M225" s="36">
        <v>0</v>
      </c>
      <c r="N225" s="36">
        <v>794</v>
      </c>
      <c r="O225" s="36">
        <v>779</v>
      </c>
      <c r="P225" s="36">
        <v>26353</v>
      </c>
      <c r="Q225" s="36">
        <v>25840</v>
      </c>
      <c r="R225" s="36">
        <v>98</v>
      </c>
      <c r="S225" s="36">
        <v>26936</v>
      </c>
      <c r="T225" s="36">
        <v>98.110799999999998</v>
      </c>
      <c r="U225" s="36">
        <v>97.933400000000006</v>
      </c>
      <c r="V225" s="36">
        <v>17756</v>
      </c>
      <c r="W225" s="36">
        <v>17745</v>
      </c>
      <c r="X225" s="36">
        <v>3490</v>
      </c>
      <c r="Y225" s="36">
        <v>3489</v>
      </c>
      <c r="Z225" s="36">
        <v>103</v>
      </c>
      <c r="AA225" s="36">
        <v>0</v>
      </c>
      <c r="AB225" s="36">
        <v>5</v>
      </c>
      <c r="AC225" s="36">
        <v>5</v>
      </c>
      <c r="AD225" s="36">
        <v>26769</v>
      </c>
      <c r="AE225" s="36">
        <v>15</v>
      </c>
      <c r="AF225" s="36">
        <v>160</v>
      </c>
      <c r="AG225" s="36">
        <v>155</v>
      </c>
      <c r="AH225" s="36">
        <v>1.1312</v>
      </c>
      <c r="AI225" s="36">
        <v>0.1103</v>
      </c>
      <c r="AJ225" s="40">
        <f t="shared" ca="1" si="3"/>
        <v>3</v>
      </c>
      <c r="AK225" s="36">
        <v>0</v>
      </c>
      <c r="AL225" s="36">
        <v>0</v>
      </c>
      <c r="AM225" s="36">
        <v>0</v>
      </c>
      <c r="AN225" s="36">
        <v>0</v>
      </c>
      <c r="AO225" s="36">
        <v>1</v>
      </c>
      <c r="AP225" s="36">
        <v>0</v>
      </c>
      <c r="AQ225" s="36">
        <v>0</v>
      </c>
      <c r="AR225" s="36">
        <v>0</v>
      </c>
      <c r="AS225" s="36">
        <v>0</v>
      </c>
      <c r="AT225" s="36">
        <v>0</v>
      </c>
      <c r="AU225" s="36">
        <v>15</v>
      </c>
      <c r="AV225" s="36">
        <v>546</v>
      </c>
      <c r="AW225" s="36">
        <v>0</v>
      </c>
      <c r="AX225" s="36">
        <v>1</v>
      </c>
      <c r="AY225" s="36">
        <v>0</v>
      </c>
      <c r="AZ225" s="36">
        <v>0</v>
      </c>
      <c r="BA225" s="36">
        <v>3</v>
      </c>
      <c r="BB225" s="36">
        <v>4</v>
      </c>
    </row>
    <row r="226" spans="1:54" hidden="1">
      <c r="A226" s="50">
        <v>41913</v>
      </c>
      <c r="B226" s="36" t="s">
        <v>183</v>
      </c>
      <c r="C226" s="36" t="s">
        <v>630</v>
      </c>
      <c r="D226" s="36">
        <v>34346</v>
      </c>
      <c r="E226" s="36" t="s">
        <v>631</v>
      </c>
      <c r="F226" s="51">
        <v>1</v>
      </c>
      <c r="G226" s="36">
        <v>1.8552</v>
      </c>
      <c r="H226" s="36">
        <v>0</v>
      </c>
      <c r="I226" s="36">
        <v>8848.1205000000009</v>
      </c>
      <c r="J226" s="36">
        <v>47451</v>
      </c>
      <c r="K226" s="36">
        <v>0</v>
      </c>
      <c r="L226" s="36">
        <v>242</v>
      </c>
      <c r="M226" s="36">
        <v>0</v>
      </c>
      <c r="N226" s="36">
        <v>455</v>
      </c>
      <c r="O226" s="36">
        <v>455</v>
      </c>
      <c r="P226" s="36">
        <v>5101</v>
      </c>
      <c r="Q226" s="36">
        <v>5101</v>
      </c>
      <c r="R226" s="36">
        <v>236</v>
      </c>
      <c r="S226" s="36">
        <v>47233</v>
      </c>
      <c r="T226" s="36">
        <v>97.520700000000005</v>
      </c>
      <c r="U226" s="36">
        <v>99.540599999999998</v>
      </c>
      <c r="V226" s="36">
        <v>17215</v>
      </c>
      <c r="W226" s="36">
        <v>17210</v>
      </c>
      <c r="X226" s="36">
        <v>15488</v>
      </c>
      <c r="Y226" s="36">
        <v>15483</v>
      </c>
      <c r="Z226" s="36">
        <v>236</v>
      </c>
      <c r="AA226" s="36">
        <v>1</v>
      </c>
      <c r="AB226" s="36">
        <v>89</v>
      </c>
      <c r="AC226" s="36">
        <v>86</v>
      </c>
      <c r="AD226" s="36">
        <v>33132</v>
      </c>
      <c r="AE226" s="36">
        <v>47</v>
      </c>
      <c r="AF226" s="36">
        <v>1914</v>
      </c>
      <c r="AG226" s="36">
        <v>1772</v>
      </c>
      <c r="AH226" s="36">
        <v>1.1273</v>
      </c>
      <c r="AI226" s="36">
        <v>3.5900000000000001E-2</v>
      </c>
      <c r="AJ226" s="40">
        <f t="shared" ca="1" si="3"/>
        <v>3</v>
      </c>
      <c r="AK226" s="36">
        <v>0</v>
      </c>
      <c r="AL226" s="36">
        <v>0</v>
      </c>
      <c r="AM226" s="36">
        <v>0</v>
      </c>
      <c r="AN226" s="36">
        <v>0</v>
      </c>
      <c r="AO226" s="36">
        <v>1</v>
      </c>
      <c r="AP226" s="36">
        <v>0</v>
      </c>
      <c r="AQ226" s="36">
        <v>0</v>
      </c>
      <c r="AR226" s="36">
        <v>0</v>
      </c>
      <c r="AS226" s="36">
        <v>0</v>
      </c>
      <c r="AT226" s="36">
        <v>0.42372881355932202</v>
      </c>
      <c r="AU226" s="36">
        <v>6</v>
      </c>
      <c r="AV226" s="36">
        <v>218</v>
      </c>
      <c r="AW226" s="36">
        <v>1</v>
      </c>
      <c r="AX226" s="36">
        <v>0</v>
      </c>
      <c r="AY226" s="36">
        <v>0</v>
      </c>
      <c r="AZ226" s="36">
        <v>0</v>
      </c>
      <c r="BA226" s="36">
        <v>4</v>
      </c>
      <c r="BB226" s="36">
        <v>0</v>
      </c>
    </row>
    <row r="227" spans="1:54" hidden="1">
      <c r="A227" s="50">
        <v>41913</v>
      </c>
      <c r="B227" s="36" t="s">
        <v>183</v>
      </c>
      <c r="C227" s="36" t="s">
        <v>1534</v>
      </c>
      <c r="D227" s="36">
        <v>28591</v>
      </c>
      <c r="E227" s="36" t="s">
        <v>904</v>
      </c>
      <c r="F227" s="51">
        <v>1</v>
      </c>
      <c r="G227" s="36">
        <v>4.4135999999999997</v>
      </c>
      <c r="H227" s="36">
        <v>0</v>
      </c>
      <c r="I227" s="36">
        <v>4353.1016</v>
      </c>
      <c r="J227" s="36">
        <v>18139</v>
      </c>
      <c r="K227" s="36">
        <v>0</v>
      </c>
      <c r="L227" s="36">
        <v>659</v>
      </c>
      <c r="M227" s="36">
        <v>0</v>
      </c>
      <c r="N227" s="36">
        <v>1230</v>
      </c>
      <c r="O227" s="36">
        <v>1228</v>
      </c>
      <c r="P227" s="36">
        <v>9887</v>
      </c>
      <c r="Q227" s="36">
        <v>9881</v>
      </c>
      <c r="R227" s="36">
        <v>645</v>
      </c>
      <c r="S227" s="36">
        <v>18093</v>
      </c>
      <c r="T227" s="36">
        <v>97.716399999999993</v>
      </c>
      <c r="U227" s="36">
        <v>99.685900000000004</v>
      </c>
      <c r="V227" s="36">
        <v>9860</v>
      </c>
      <c r="W227" s="36">
        <v>9852</v>
      </c>
      <c r="X227" s="36">
        <v>2447</v>
      </c>
      <c r="Y227" s="36">
        <v>2442</v>
      </c>
      <c r="Z227" s="36">
        <v>637</v>
      </c>
      <c r="AA227" s="36">
        <v>1</v>
      </c>
      <c r="AB227" s="36">
        <v>89</v>
      </c>
      <c r="AC227" s="36">
        <v>87</v>
      </c>
      <c r="AD227" s="36">
        <v>17975</v>
      </c>
      <c r="AE227" s="36">
        <v>28</v>
      </c>
      <c r="AF227" s="36">
        <v>204</v>
      </c>
      <c r="AG227" s="36">
        <v>193</v>
      </c>
      <c r="AH227" s="36">
        <v>0.62790000000000001</v>
      </c>
      <c r="AI227" s="36">
        <v>5.4699999999999999E-2</v>
      </c>
      <c r="AJ227" s="40">
        <f t="shared" ca="1" si="3"/>
        <v>3</v>
      </c>
      <c r="AK227" s="36">
        <v>0</v>
      </c>
      <c r="AL227" s="36">
        <v>0</v>
      </c>
      <c r="AM227" s="36">
        <v>0</v>
      </c>
      <c r="AN227" s="36">
        <v>0</v>
      </c>
      <c r="AO227" s="36">
        <v>1</v>
      </c>
      <c r="AP227" s="36">
        <v>0</v>
      </c>
      <c r="AQ227" s="36">
        <v>0</v>
      </c>
      <c r="AR227" s="36">
        <v>0</v>
      </c>
      <c r="AS227" s="36">
        <v>0</v>
      </c>
      <c r="AT227" s="36">
        <v>0.15698587127158556</v>
      </c>
      <c r="AU227" s="36">
        <v>16</v>
      </c>
      <c r="AV227" s="36">
        <v>52</v>
      </c>
      <c r="AW227" s="36">
        <v>1</v>
      </c>
      <c r="AX227" s="36">
        <v>0</v>
      </c>
      <c r="AY227" s="36">
        <v>0</v>
      </c>
      <c r="AZ227" s="36">
        <v>0</v>
      </c>
      <c r="BA227" s="36">
        <v>1</v>
      </c>
      <c r="BB227" s="36">
        <v>0</v>
      </c>
    </row>
    <row r="228" spans="1:54" hidden="1">
      <c r="A228" s="50">
        <v>41913</v>
      </c>
      <c r="B228" s="36" t="s">
        <v>183</v>
      </c>
      <c r="C228" s="36" t="s">
        <v>462</v>
      </c>
      <c r="D228" s="36">
        <v>35533</v>
      </c>
      <c r="E228" s="36" t="s">
        <v>463</v>
      </c>
      <c r="F228" s="51">
        <v>1</v>
      </c>
      <c r="G228" s="36">
        <v>5.2511999999999999</v>
      </c>
      <c r="H228" s="36">
        <v>0</v>
      </c>
      <c r="I228" s="36">
        <v>9445.1790000000001</v>
      </c>
      <c r="J228" s="36">
        <v>16157</v>
      </c>
      <c r="K228" s="36">
        <v>0</v>
      </c>
      <c r="L228" s="36">
        <v>617</v>
      </c>
      <c r="M228" s="36">
        <v>0</v>
      </c>
      <c r="N228" s="36">
        <v>1105</v>
      </c>
      <c r="O228" s="36">
        <v>1099</v>
      </c>
      <c r="P228" s="36">
        <v>9038</v>
      </c>
      <c r="Q228" s="36">
        <v>8996</v>
      </c>
      <c r="R228" s="36">
        <v>605</v>
      </c>
      <c r="S228" s="36">
        <v>15956</v>
      </c>
      <c r="T228" s="36">
        <v>97.5227</v>
      </c>
      <c r="U228" s="36">
        <v>98.296999999999997</v>
      </c>
      <c r="V228" s="36">
        <v>2973</v>
      </c>
      <c r="W228" s="36">
        <v>2972</v>
      </c>
      <c r="X228" s="36">
        <v>257</v>
      </c>
      <c r="Y228" s="36">
        <v>255</v>
      </c>
      <c r="Z228" s="36">
        <v>607</v>
      </c>
      <c r="AA228" s="36">
        <v>6</v>
      </c>
      <c r="AB228" s="36">
        <v>75</v>
      </c>
      <c r="AC228" s="36">
        <v>75</v>
      </c>
      <c r="AD228" s="36">
        <v>15987</v>
      </c>
      <c r="AE228" s="36">
        <v>19</v>
      </c>
      <c r="AF228" s="36">
        <v>390</v>
      </c>
      <c r="AG228" s="36">
        <v>383</v>
      </c>
      <c r="AH228" s="36">
        <v>0.58950000000000002</v>
      </c>
      <c r="AI228" s="36">
        <v>4.9000000000000002E-2</v>
      </c>
      <c r="AJ228" s="40">
        <f t="shared" ca="1" si="3"/>
        <v>3</v>
      </c>
      <c r="AK228" s="36">
        <v>0</v>
      </c>
      <c r="AL228" s="36">
        <v>0</v>
      </c>
      <c r="AM228" s="36">
        <v>0</v>
      </c>
      <c r="AN228" s="36">
        <v>0</v>
      </c>
      <c r="AO228" s="36">
        <v>1</v>
      </c>
      <c r="AP228" s="36">
        <v>0</v>
      </c>
      <c r="AQ228" s="36">
        <v>0</v>
      </c>
      <c r="AR228" s="36">
        <v>0</v>
      </c>
      <c r="AS228" s="36">
        <v>0</v>
      </c>
      <c r="AT228" s="36">
        <v>0.98846787479406917</v>
      </c>
      <c r="AU228" s="36">
        <v>18</v>
      </c>
      <c r="AV228" s="36">
        <v>243</v>
      </c>
      <c r="AW228" s="36">
        <v>1</v>
      </c>
      <c r="AX228" s="36">
        <v>0</v>
      </c>
      <c r="AY228" s="36">
        <v>0</v>
      </c>
      <c r="AZ228" s="36">
        <v>0</v>
      </c>
      <c r="BA228" s="36">
        <v>2</v>
      </c>
      <c r="BB228" s="36">
        <v>0</v>
      </c>
    </row>
    <row r="229" spans="1:54" hidden="1">
      <c r="A229" s="50">
        <v>41913</v>
      </c>
      <c r="B229" s="36" t="s">
        <v>184</v>
      </c>
      <c r="C229" s="36" t="s">
        <v>399</v>
      </c>
      <c r="D229" s="36">
        <v>61793</v>
      </c>
      <c r="E229" s="36" t="s">
        <v>394</v>
      </c>
      <c r="F229" s="51">
        <v>1</v>
      </c>
      <c r="G229" s="36">
        <v>4.1616</v>
      </c>
      <c r="H229" s="36">
        <v>0</v>
      </c>
      <c r="I229" s="36">
        <v>3518.2793000000001</v>
      </c>
      <c r="J229" s="36">
        <v>12975</v>
      </c>
      <c r="K229" s="36">
        <v>0</v>
      </c>
      <c r="L229" s="36">
        <v>454</v>
      </c>
      <c r="M229" s="36">
        <v>0</v>
      </c>
      <c r="N229" s="36">
        <v>675</v>
      </c>
      <c r="O229" s="36">
        <v>672</v>
      </c>
      <c r="P229" s="36">
        <v>11117</v>
      </c>
      <c r="Q229" s="36">
        <v>11089</v>
      </c>
      <c r="R229" s="36">
        <v>448</v>
      </c>
      <c r="S229" s="36">
        <v>12888</v>
      </c>
      <c r="T229" s="36">
        <v>98.239800000000002</v>
      </c>
      <c r="U229" s="36">
        <v>99.079300000000003</v>
      </c>
      <c r="V229" s="36">
        <v>5657</v>
      </c>
      <c r="W229" s="36">
        <v>5653</v>
      </c>
      <c r="X229" s="36">
        <v>817</v>
      </c>
      <c r="Y229" s="36">
        <v>814</v>
      </c>
      <c r="Z229" s="36">
        <v>462</v>
      </c>
      <c r="AA229" s="36">
        <v>11</v>
      </c>
      <c r="AB229" s="36">
        <v>36</v>
      </c>
      <c r="AC229" s="36">
        <v>36</v>
      </c>
      <c r="AD229" s="36">
        <v>12908</v>
      </c>
      <c r="AE229" s="36">
        <v>18</v>
      </c>
      <c r="AF229" s="36">
        <v>46</v>
      </c>
      <c r="AG229" s="36">
        <v>44</v>
      </c>
      <c r="AH229" s="36">
        <v>0.95320000000000005</v>
      </c>
      <c r="AI229" s="36">
        <v>3.5799999999999998E-2</v>
      </c>
      <c r="AJ229" s="40">
        <f t="shared" ca="1" si="3"/>
        <v>3</v>
      </c>
      <c r="AK229" s="36">
        <v>0</v>
      </c>
      <c r="AL229" s="36">
        <v>0</v>
      </c>
      <c r="AM229" s="36">
        <v>0</v>
      </c>
      <c r="AN229" s="36">
        <v>0</v>
      </c>
      <c r="AO229" s="36">
        <v>1</v>
      </c>
      <c r="AP229" s="36">
        <v>1</v>
      </c>
      <c r="AQ229" s="36">
        <v>4</v>
      </c>
      <c r="AR229" s="36">
        <v>1</v>
      </c>
      <c r="AS229" s="36">
        <v>0</v>
      </c>
      <c r="AT229" s="36">
        <v>2.3809523809523809</v>
      </c>
      <c r="AU229" s="36">
        <v>9</v>
      </c>
      <c r="AV229" s="36">
        <v>115</v>
      </c>
      <c r="AW229" s="36">
        <v>0</v>
      </c>
      <c r="AX229" s="36">
        <v>0</v>
      </c>
      <c r="AY229" s="36">
        <v>1</v>
      </c>
      <c r="AZ229" s="36">
        <v>4</v>
      </c>
      <c r="BA229" s="36">
        <v>4</v>
      </c>
      <c r="BB229" s="36">
        <v>4</v>
      </c>
    </row>
    <row r="230" spans="1:54" hidden="1">
      <c r="A230" s="50">
        <v>41913</v>
      </c>
      <c r="B230" s="36" t="s">
        <v>183</v>
      </c>
      <c r="C230" s="36" t="s">
        <v>788</v>
      </c>
      <c r="D230" s="36">
        <v>35843</v>
      </c>
      <c r="E230" s="36" t="s">
        <v>575</v>
      </c>
      <c r="F230" s="51">
        <v>1</v>
      </c>
      <c r="G230" s="36">
        <v>3.4967999999999999</v>
      </c>
      <c r="H230" s="36">
        <v>0</v>
      </c>
      <c r="I230" s="36">
        <v>2963.5677999999998</v>
      </c>
      <c r="J230" s="36">
        <v>11096</v>
      </c>
      <c r="K230" s="36">
        <v>0</v>
      </c>
      <c r="L230" s="36">
        <v>386</v>
      </c>
      <c r="M230" s="36">
        <v>0</v>
      </c>
      <c r="N230" s="36">
        <v>814</v>
      </c>
      <c r="O230" s="36">
        <v>811</v>
      </c>
      <c r="P230" s="36">
        <v>9935</v>
      </c>
      <c r="Q230" s="36">
        <v>9889</v>
      </c>
      <c r="R230" s="36">
        <v>362</v>
      </c>
      <c r="S230" s="36">
        <v>10847</v>
      </c>
      <c r="T230" s="36">
        <v>93.436700000000002</v>
      </c>
      <c r="U230" s="36">
        <v>97.303299999999993</v>
      </c>
      <c r="V230" s="36">
        <v>15982</v>
      </c>
      <c r="W230" s="36">
        <v>15966</v>
      </c>
      <c r="X230" s="36">
        <v>4079</v>
      </c>
      <c r="Y230" s="36">
        <v>4071</v>
      </c>
      <c r="Z230" s="36">
        <v>374</v>
      </c>
      <c r="AA230" s="36">
        <v>4</v>
      </c>
      <c r="AB230" s="36">
        <v>1</v>
      </c>
      <c r="AC230" s="36">
        <v>1</v>
      </c>
      <c r="AD230" s="36">
        <v>10923</v>
      </c>
      <c r="AE230" s="36">
        <v>17</v>
      </c>
      <c r="AF230" s="36">
        <v>1</v>
      </c>
      <c r="AG230" s="36">
        <v>1</v>
      </c>
      <c r="AH230" s="36">
        <v>0.29549999999999998</v>
      </c>
      <c r="AI230" s="36">
        <v>4.1200000000000001E-2</v>
      </c>
      <c r="AJ230" s="40">
        <f t="shared" ca="1" si="3"/>
        <v>3</v>
      </c>
      <c r="AK230" s="36">
        <v>1</v>
      </c>
      <c r="AL230" s="36">
        <v>0</v>
      </c>
      <c r="AM230" s="36">
        <v>0</v>
      </c>
      <c r="AN230" s="36">
        <v>0</v>
      </c>
      <c r="AO230" s="36">
        <v>3</v>
      </c>
      <c r="AP230" s="36">
        <v>0</v>
      </c>
      <c r="AQ230" s="36">
        <v>2</v>
      </c>
      <c r="AR230" s="36">
        <v>0</v>
      </c>
      <c r="AS230" s="36">
        <v>0</v>
      </c>
      <c r="AT230" s="36">
        <v>1.0695187165775399</v>
      </c>
      <c r="AU230" s="36">
        <v>27</v>
      </c>
      <c r="AV230" s="36">
        <v>295</v>
      </c>
      <c r="AW230" s="36">
        <v>1</v>
      </c>
      <c r="AX230" s="36">
        <v>1</v>
      </c>
      <c r="AY230" s="36">
        <v>0</v>
      </c>
      <c r="AZ230" s="36">
        <v>0</v>
      </c>
      <c r="BA230" s="36">
        <v>5</v>
      </c>
      <c r="BB230" s="36">
        <v>2</v>
      </c>
    </row>
    <row r="231" spans="1:54" hidden="1">
      <c r="A231" s="50">
        <v>41913</v>
      </c>
      <c r="B231" s="36" t="s">
        <v>183</v>
      </c>
      <c r="C231" s="36" t="s">
        <v>1403</v>
      </c>
      <c r="D231" s="36">
        <v>35823</v>
      </c>
      <c r="E231" s="36" t="s">
        <v>1397</v>
      </c>
      <c r="F231" s="51">
        <v>1</v>
      </c>
      <c r="G231" s="36">
        <v>1.0704</v>
      </c>
      <c r="H231" s="36">
        <v>0</v>
      </c>
      <c r="I231" s="36">
        <v>1185.3855000000001</v>
      </c>
      <c r="J231" s="36">
        <v>3876</v>
      </c>
      <c r="K231" s="36">
        <v>0</v>
      </c>
      <c r="L231" s="36">
        <v>116</v>
      </c>
      <c r="M231" s="36">
        <v>0</v>
      </c>
      <c r="N231" s="36">
        <v>236</v>
      </c>
      <c r="O231" s="36">
        <v>234</v>
      </c>
      <c r="P231" s="36">
        <v>1775</v>
      </c>
      <c r="Q231" s="36">
        <v>1764</v>
      </c>
      <c r="R231" s="36">
        <v>115</v>
      </c>
      <c r="S231" s="36">
        <v>3810</v>
      </c>
      <c r="T231" s="36">
        <v>98.297799999999995</v>
      </c>
      <c r="U231" s="36">
        <v>97.688000000000002</v>
      </c>
      <c r="V231" s="36">
        <v>19545</v>
      </c>
      <c r="W231" s="36">
        <v>19535</v>
      </c>
      <c r="X231" s="36">
        <v>3031</v>
      </c>
      <c r="Y231" s="36">
        <v>3024</v>
      </c>
      <c r="Z231" s="36">
        <v>123</v>
      </c>
      <c r="AA231" s="36">
        <v>2</v>
      </c>
      <c r="AB231" s="36">
        <v>3</v>
      </c>
      <c r="AC231" s="36">
        <v>3</v>
      </c>
      <c r="AD231" s="36">
        <v>3863</v>
      </c>
      <c r="AE231" s="36">
        <v>10</v>
      </c>
      <c r="AF231" s="36">
        <v>4</v>
      </c>
      <c r="AG231" s="36">
        <v>3</v>
      </c>
      <c r="AH231" s="36">
        <v>0.31419999999999998</v>
      </c>
      <c r="AI231" s="36">
        <v>4.7899999999999998E-2</v>
      </c>
      <c r="AJ231" s="40">
        <f t="shared" ca="1" si="3"/>
        <v>3</v>
      </c>
      <c r="AK231" s="36">
        <v>0</v>
      </c>
      <c r="AL231" s="36">
        <v>0</v>
      </c>
      <c r="AM231" s="36">
        <v>0</v>
      </c>
      <c r="AN231" s="36">
        <v>0</v>
      </c>
      <c r="AO231" s="36">
        <v>1</v>
      </c>
      <c r="AP231" s="36">
        <v>0</v>
      </c>
      <c r="AQ231" s="36">
        <v>1</v>
      </c>
      <c r="AR231" s="36">
        <v>0</v>
      </c>
      <c r="AS231" s="36">
        <v>0</v>
      </c>
      <c r="AT231" s="36">
        <v>1.6260162601626018</v>
      </c>
      <c r="AU231" s="36">
        <v>3</v>
      </c>
      <c r="AV231" s="36">
        <v>77</v>
      </c>
      <c r="AW231" s="36">
        <v>0</v>
      </c>
      <c r="AX231" s="36">
        <v>1</v>
      </c>
      <c r="AY231" s="36">
        <v>0</v>
      </c>
      <c r="AZ231" s="36">
        <v>0</v>
      </c>
      <c r="BA231" s="36">
        <v>1</v>
      </c>
      <c r="BB231" s="36">
        <v>1</v>
      </c>
    </row>
    <row r="232" spans="1:54" hidden="1">
      <c r="A232" s="50">
        <v>41913</v>
      </c>
      <c r="B232" s="36" t="s">
        <v>183</v>
      </c>
      <c r="C232" s="36" t="s">
        <v>876</v>
      </c>
      <c r="D232" s="36">
        <v>35841</v>
      </c>
      <c r="E232" s="36" t="s">
        <v>575</v>
      </c>
      <c r="F232" s="51">
        <v>1</v>
      </c>
      <c r="G232" s="36">
        <v>5.2464000000000004</v>
      </c>
      <c r="H232" s="36">
        <v>0</v>
      </c>
      <c r="I232" s="36">
        <v>3379.8933999999999</v>
      </c>
      <c r="J232" s="36">
        <v>19420</v>
      </c>
      <c r="K232" s="36">
        <v>0</v>
      </c>
      <c r="L232" s="36">
        <v>589</v>
      </c>
      <c r="M232" s="36">
        <v>0</v>
      </c>
      <c r="N232" s="36">
        <v>1254</v>
      </c>
      <c r="O232" s="36">
        <v>1248</v>
      </c>
      <c r="P232" s="36">
        <v>15699</v>
      </c>
      <c r="Q232" s="36">
        <v>15635</v>
      </c>
      <c r="R232" s="36">
        <v>566</v>
      </c>
      <c r="S232" s="36">
        <v>19034</v>
      </c>
      <c r="T232" s="36">
        <v>95.635300000000001</v>
      </c>
      <c r="U232" s="36">
        <v>97.612799999999993</v>
      </c>
      <c r="V232" s="36">
        <v>26082</v>
      </c>
      <c r="W232" s="36">
        <v>26042</v>
      </c>
      <c r="X232" s="36">
        <v>5946</v>
      </c>
      <c r="Y232" s="36">
        <v>5936</v>
      </c>
      <c r="Z232" s="36">
        <v>569</v>
      </c>
      <c r="AA232" s="36">
        <v>8</v>
      </c>
      <c r="AB232" s="36">
        <v>20</v>
      </c>
      <c r="AC232" s="36">
        <v>20</v>
      </c>
      <c r="AD232" s="36">
        <v>19276</v>
      </c>
      <c r="AE232" s="36">
        <v>36</v>
      </c>
      <c r="AF232" s="36">
        <v>34</v>
      </c>
      <c r="AG232" s="36">
        <v>31</v>
      </c>
      <c r="AH232" s="36">
        <v>0.26400000000000001</v>
      </c>
      <c r="AI232" s="36">
        <v>2.9000000000000001E-2</v>
      </c>
      <c r="AJ232" s="40">
        <f t="shared" ca="1" si="3"/>
        <v>3</v>
      </c>
      <c r="AK232" s="36">
        <v>0</v>
      </c>
      <c r="AL232" s="36">
        <v>0</v>
      </c>
      <c r="AM232" s="36">
        <v>0</v>
      </c>
      <c r="AN232" s="36">
        <v>0</v>
      </c>
      <c r="AO232" s="36">
        <v>2</v>
      </c>
      <c r="AP232" s="36">
        <v>0</v>
      </c>
      <c r="AQ232" s="36">
        <v>1</v>
      </c>
      <c r="AR232" s="36">
        <v>0</v>
      </c>
      <c r="AS232" s="36">
        <v>0</v>
      </c>
      <c r="AT232" s="36">
        <v>1.4059753954305798</v>
      </c>
      <c r="AU232" s="36">
        <v>29</v>
      </c>
      <c r="AV232" s="36">
        <v>450</v>
      </c>
      <c r="AW232" s="36">
        <v>1</v>
      </c>
      <c r="AX232" s="36">
        <v>1</v>
      </c>
      <c r="AY232" s="36">
        <v>0</v>
      </c>
      <c r="AZ232" s="36">
        <v>0</v>
      </c>
      <c r="BA232" s="36">
        <v>5</v>
      </c>
      <c r="BB232" s="36">
        <v>2</v>
      </c>
    </row>
    <row r="233" spans="1:54" hidden="1">
      <c r="A233" s="50">
        <v>41913</v>
      </c>
      <c r="B233" s="36" t="s">
        <v>183</v>
      </c>
      <c r="C233" s="36" t="s">
        <v>1535</v>
      </c>
      <c r="D233" s="36">
        <v>33623</v>
      </c>
      <c r="E233" s="36" t="s">
        <v>1536</v>
      </c>
      <c r="F233" s="51">
        <v>1</v>
      </c>
      <c r="G233" s="36">
        <v>2.5512000000000001</v>
      </c>
      <c r="H233" s="36">
        <v>0</v>
      </c>
      <c r="I233" s="36">
        <v>12586.8909</v>
      </c>
      <c r="J233" s="36">
        <v>19882</v>
      </c>
      <c r="K233" s="36">
        <v>0</v>
      </c>
      <c r="L233" s="36">
        <v>305</v>
      </c>
      <c r="M233" s="36">
        <v>0</v>
      </c>
      <c r="N233" s="36">
        <v>1339</v>
      </c>
      <c r="O233" s="36">
        <v>1239</v>
      </c>
      <c r="P233" s="36">
        <v>18000</v>
      </c>
      <c r="Q233" s="36">
        <v>17989</v>
      </c>
      <c r="R233" s="36">
        <v>302</v>
      </c>
      <c r="S233" s="36">
        <v>19869</v>
      </c>
      <c r="T233" s="36">
        <v>91.621600000000001</v>
      </c>
      <c r="U233" s="36">
        <v>99.873500000000007</v>
      </c>
      <c r="V233" s="36">
        <v>24141</v>
      </c>
      <c r="W233" s="36">
        <v>24125</v>
      </c>
      <c r="X233" s="36">
        <v>9870</v>
      </c>
      <c r="Y233" s="36">
        <v>9861</v>
      </c>
      <c r="Z233" s="36">
        <v>280</v>
      </c>
      <c r="AA233" s="36">
        <v>1</v>
      </c>
      <c r="AB233" s="36">
        <v>4</v>
      </c>
      <c r="AC233" s="36">
        <v>4</v>
      </c>
      <c r="AD233" s="36">
        <v>19648</v>
      </c>
      <c r="AE233" s="36">
        <v>25</v>
      </c>
      <c r="AF233" s="36">
        <v>37</v>
      </c>
      <c r="AG233" s="36">
        <v>33</v>
      </c>
      <c r="AH233" s="36">
        <v>0.67700000000000005</v>
      </c>
      <c r="AI233" s="36">
        <v>4.9599999999999998E-2</v>
      </c>
      <c r="AJ233" s="40">
        <f t="shared" ca="1" si="3"/>
        <v>3</v>
      </c>
      <c r="AK233" s="36">
        <v>1</v>
      </c>
      <c r="AL233" s="36">
        <v>0</v>
      </c>
      <c r="AM233" s="36">
        <v>0</v>
      </c>
      <c r="AN233" s="36">
        <v>0</v>
      </c>
      <c r="AO233" s="36">
        <v>2</v>
      </c>
      <c r="AP233" s="36">
        <v>0</v>
      </c>
      <c r="AQ233" s="36">
        <v>1</v>
      </c>
      <c r="AR233" s="36">
        <v>0</v>
      </c>
      <c r="AS233" s="36">
        <v>0</v>
      </c>
      <c r="AT233" s="36">
        <v>0.35714285714285715</v>
      </c>
      <c r="AU233" s="36">
        <v>103</v>
      </c>
      <c r="AV233" s="36">
        <v>24</v>
      </c>
      <c r="AW233" s="36">
        <v>1</v>
      </c>
      <c r="AX233" s="36">
        <v>0</v>
      </c>
      <c r="AY233" s="36">
        <v>0</v>
      </c>
      <c r="AZ233" s="36">
        <v>0</v>
      </c>
      <c r="BA233" s="36">
        <v>1</v>
      </c>
      <c r="BB233" s="36">
        <v>0</v>
      </c>
    </row>
    <row r="234" spans="1:54" hidden="1">
      <c r="A234" s="50">
        <v>41913</v>
      </c>
      <c r="B234" s="36" t="s">
        <v>183</v>
      </c>
      <c r="C234" s="36" t="s">
        <v>1537</v>
      </c>
      <c r="D234" s="36">
        <v>34063</v>
      </c>
      <c r="E234" s="36" t="s">
        <v>764</v>
      </c>
      <c r="F234" s="51">
        <v>1</v>
      </c>
      <c r="G234" s="36">
        <v>1.6008</v>
      </c>
      <c r="H234" s="36">
        <v>0</v>
      </c>
      <c r="I234" s="36">
        <v>1660.7239</v>
      </c>
      <c r="J234" s="36">
        <v>1423</v>
      </c>
      <c r="K234" s="36">
        <v>0</v>
      </c>
      <c r="L234" s="36">
        <v>132</v>
      </c>
      <c r="M234" s="36">
        <v>0</v>
      </c>
      <c r="N234" s="36">
        <v>209</v>
      </c>
      <c r="O234" s="36">
        <v>204</v>
      </c>
      <c r="P234" s="36">
        <v>851</v>
      </c>
      <c r="Q234" s="36">
        <v>849</v>
      </c>
      <c r="R234" s="36">
        <v>131</v>
      </c>
      <c r="S234" s="36">
        <v>1417</v>
      </c>
      <c r="T234" s="36">
        <v>96.868200000000002</v>
      </c>
      <c r="U234" s="36">
        <v>99.344300000000004</v>
      </c>
      <c r="V234" s="36">
        <v>2971</v>
      </c>
      <c r="W234" s="36">
        <v>2970</v>
      </c>
      <c r="X234" s="36">
        <v>586</v>
      </c>
      <c r="Y234" s="36">
        <v>585</v>
      </c>
      <c r="Z234" s="36">
        <v>129</v>
      </c>
      <c r="AA234" s="36">
        <v>1</v>
      </c>
      <c r="AB234" s="36">
        <v>1</v>
      </c>
      <c r="AC234" s="36">
        <v>1</v>
      </c>
      <c r="AD234" s="36">
        <v>1419</v>
      </c>
      <c r="AE234" s="36">
        <v>3</v>
      </c>
      <c r="AF234" s="36">
        <v>9</v>
      </c>
      <c r="AG234" s="36">
        <v>9</v>
      </c>
      <c r="AH234" s="36">
        <v>0.58520000000000005</v>
      </c>
      <c r="AI234" s="36">
        <v>3.9399999999999998E-2</v>
      </c>
      <c r="AJ234" s="40">
        <f t="shared" ca="1" si="3"/>
        <v>3</v>
      </c>
      <c r="AK234" s="36">
        <v>0</v>
      </c>
      <c r="AL234" s="36">
        <v>0</v>
      </c>
      <c r="AM234" s="36">
        <v>0</v>
      </c>
      <c r="AN234" s="36">
        <v>0</v>
      </c>
      <c r="AO234" s="36">
        <v>1</v>
      </c>
      <c r="AP234" s="36">
        <v>0</v>
      </c>
      <c r="AQ234" s="36">
        <v>0</v>
      </c>
      <c r="AR234" s="36">
        <v>0</v>
      </c>
      <c r="AS234" s="36">
        <v>0</v>
      </c>
      <c r="AT234" s="36">
        <v>0.77519379844961245</v>
      </c>
      <c r="AU234" s="36">
        <v>6</v>
      </c>
      <c r="AV234" s="36">
        <v>8</v>
      </c>
      <c r="AW234" s="36">
        <v>1</v>
      </c>
      <c r="AX234" s="36">
        <v>0</v>
      </c>
      <c r="AY234" s="36">
        <v>0</v>
      </c>
      <c r="AZ234" s="36">
        <v>0</v>
      </c>
      <c r="BA234" s="36">
        <v>1</v>
      </c>
      <c r="BB234" s="36">
        <v>0</v>
      </c>
    </row>
    <row r="235" spans="1:54" hidden="1">
      <c r="A235" s="50">
        <v>41913</v>
      </c>
      <c r="B235" s="36" t="s">
        <v>183</v>
      </c>
      <c r="C235" s="36" t="s">
        <v>576</v>
      </c>
      <c r="D235" s="36">
        <v>35842</v>
      </c>
      <c r="E235" s="36" t="s">
        <v>575</v>
      </c>
      <c r="F235" s="51">
        <v>1</v>
      </c>
      <c r="G235" s="36">
        <v>5.0663999999999998</v>
      </c>
      <c r="H235" s="36">
        <v>0</v>
      </c>
      <c r="I235" s="36">
        <v>2794.2692999999999</v>
      </c>
      <c r="J235" s="36">
        <v>27176</v>
      </c>
      <c r="K235" s="36">
        <v>0</v>
      </c>
      <c r="L235" s="36">
        <v>622</v>
      </c>
      <c r="M235" s="36">
        <v>0</v>
      </c>
      <c r="N235" s="36">
        <v>1416</v>
      </c>
      <c r="O235" s="36">
        <v>1410</v>
      </c>
      <c r="P235" s="36">
        <v>14545</v>
      </c>
      <c r="Q235" s="36">
        <v>14488</v>
      </c>
      <c r="R235" s="36">
        <v>596</v>
      </c>
      <c r="S235" s="36">
        <v>26821</v>
      </c>
      <c r="T235" s="36">
        <v>95.413899999999998</v>
      </c>
      <c r="U235" s="36">
        <v>98.306899999999999</v>
      </c>
      <c r="V235" s="36">
        <v>36437</v>
      </c>
      <c r="W235" s="36">
        <v>36405</v>
      </c>
      <c r="X235" s="36">
        <v>8180</v>
      </c>
      <c r="Y235" s="36">
        <v>8168</v>
      </c>
      <c r="Z235" s="36">
        <v>613</v>
      </c>
      <c r="AA235" s="36">
        <v>9</v>
      </c>
      <c r="AB235" s="36">
        <v>7</v>
      </c>
      <c r="AC235" s="36">
        <v>7</v>
      </c>
      <c r="AD235" s="36">
        <v>26938</v>
      </c>
      <c r="AE235" s="36">
        <v>26</v>
      </c>
      <c r="AF235" s="36">
        <v>17</v>
      </c>
      <c r="AG235" s="36">
        <v>17</v>
      </c>
      <c r="AH235" s="36">
        <v>0.20949999999999999</v>
      </c>
      <c r="AI235" s="36">
        <v>3.9300000000000002E-2</v>
      </c>
      <c r="AJ235" s="40">
        <f t="shared" ca="1" si="3"/>
        <v>3</v>
      </c>
      <c r="AK235" s="36">
        <v>0</v>
      </c>
      <c r="AL235" s="36">
        <v>0</v>
      </c>
      <c r="AM235" s="36">
        <v>0</v>
      </c>
      <c r="AN235" s="36">
        <v>0</v>
      </c>
      <c r="AO235" s="36">
        <v>1</v>
      </c>
      <c r="AP235" s="36">
        <v>0</v>
      </c>
      <c r="AQ235" s="36">
        <v>2</v>
      </c>
      <c r="AR235" s="36">
        <v>0</v>
      </c>
      <c r="AS235" s="36">
        <v>0</v>
      </c>
      <c r="AT235" s="36">
        <v>1.4681892332789559</v>
      </c>
      <c r="AU235" s="36">
        <v>32</v>
      </c>
      <c r="AV235" s="36">
        <v>412</v>
      </c>
      <c r="AW235" s="36">
        <v>1</v>
      </c>
      <c r="AX235" s="36">
        <v>0</v>
      </c>
      <c r="AY235" s="36">
        <v>0</v>
      </c>
      <c r="AZ235" s="36">
        <v>1</v>
      </c>
      <c r="BA235" s="36">
        <v>6</v>
      </c>
      <c r="BB235" s="36">
        <v>1</v>
      </c>
    </row>
    <row r="236" spans="1:54" hidden="1">
      <c r="A236" s="50">
        <v>41913</v>
      </c>
      <c r="B236" s="36" t="s">
        <v>183</v>
      </c>
      <c r="C236" s="36" t="s">
        <v>397</v>
      </c>
      <c r="D236" s="36">
        <v>28702</v>
      </c>
      <c r="E236" s="36" t="s">
        <v>398</v>
      </c>
      <c r="F236" s="51">
        <v>1</v>
      </c>
      <c r="G236" s="36">
        <v>1.5744</v>
      </c>
      <c r="H236" s="36">
        <v>0</v>
      </c>
      <c r="I236" s="36">
        <v>5856.3033999999998</v>
      </c>
      <c r="J236" s="36">
        <v>14144</v>
      </c>
      <c r="K236" s="36">
        <v>0</v>
      </c>
      <c r="L236" s="36">
        <v>200</v>
      </c>
      <c r="M236" s="36">
        <v>0</v>
      </c>
      <c r="N236" s="36">
        <v>434</v>
      </c>
      <c r="O236" s="36">
        <v>426</v>
      </c>
      <c r="P236" s="36">
        <v>9886</v>
      </c>
      <c r="Q236" s="36">
        <v>9676</v>
      </c>
      <c r="R236" s="36">
        <v>200</v>
      </c>
      <c r="S236" s="36">
        <v>14067</v>
      </c>
      <c r="T236" s="36">
        <v>98.156700000000001</v>
      </c>
      <c r="U236" s="36">
        <v>97.3429</v>
      </c>
      <c r="V236" s="36">
        <v>11802</v>
      </c>
      <c r="W236" s="36">
        <v>11777</v>
      </c>
      <c r="X236" s="36">
        <v>1344</v>
      </c>
      <c r="Y236" s="36">
        <v>1338</v>
      </c>
      <c r="Z236" s="36">
        <v>209</v>
      </c>
      <c r="AA236" s="36">
        <v>6</v>
      </c>
      <c r="AB236" s="36">
        <v>34</v>
      </c>
      <c r="AC236" s="36">
        <v>32</v>
      </c>
      <c r="AD236" s="36">
        <v>14374</v>
      </c>
      <c r="AE236" s="36">
        <v>165</v>
      </c>
      <c r="AF236" s="36">
        <v>67</v>
      </c>
      <c r="AG236" s="36">
        <v>67</v>
      </c>
      <c r="AH236" s="36">
        <v>0.50370000000000004</v>
      </c>
      <c r="AI236" s="36">
        <v>0.04</v>
      </c>
      <c r="AJ236" s="40">
        <f t="shared" ca="1" si="3"/>
        <v>3</v>
      </c>
      <c r="AK236" s="36">
        <v>0</v>
      </c>
      <c r="AL236" s="36">
        <v>0</v>
      </c>
      <c r="AM236" s="36">
        <v>0</v>
      </c>
      <c r="AN236" s="36">
        <v>0</v>
      </c>
      <c r="AO236" s="36">
        <v>2</v>
      </c>
      <c r="AP236" s="36">
        <v>0</v>
      </c>
      <c r="AQ236" s="36">
        <v>0</v>
      </c>
      <c r="AR236" s="36">
        <v>0</v>
      </c>
      <c r="AS236" s="36">
        <v>0</v>
      </c>
      <c r="AT236" s="36">
        <v>2.8708133971291865</v>
      </c>
      <c r="AU236" s="36">
        <v>8</v>
      </c>
      <c r="AV236" s="36">
        <v>287</v>
      </c>
      <c r="AW236" s="36">
        <v>0</v>
      </c>
      <c r="AX236" s="36">
        <v>1</v>
      </c>
      <c r="AY236" s="36">
        <v>1</v>
      </c>
      <c r="AZ236" s="36">
        <v>4</v>
      </c>
      <c r="BA236" s="36">
        <v>3</v>
      </c>
      <c r="BB236" s="36">
        <v>3</v>
      </c>
    </row>
    <row r="237" spans="1:54" hidden="1">
      <c r="A237" s="50">
        <v>41913</v>
      </c>
      <c r="B237" s="36" t="s">
        <v>184</v>
      </c>
      <c r="C237" s="36" t="s">
        <v>1538</v>
      </c>
      <c r="D237" s="36">
        <v>47301</v>
      </c>
      <c r="E237" s="36" t="s">
        <v>1539</v>
      </c>
      <c r="F237" s="51">
        <v>1</v>
      </c>
      <c r="G237" s="36">
        <v>0.1704</v>
      </c>
      <c r="H237" s="36">
        <v>0</v>
      </c>
      <c r="I237" s="36">
        <v>2607.1709000000001</v>
      </c>
      <c r="J237" s="36">
        <v>2806</v>
      </c>
      <c r="K237" s="36">
        <v>0</v>
      </c>
      <c r="L237" s="36">
        <v>29</v>
      </c>
      <c r="M237" s="36">
        <v>0</v>
      </c>
      <c r="N237" s="36">
        <v>240</v>
      </c>
      <c r="O237" s="36">
        <v>239</v>
      </c>
      <c r="P237" s="36">
        <v>2487</v>
      </c>
      <c r="Q237" s="36">
        <v>2471</v>
      </c>
      <c r="R237" s="36">
        <v>26</v>
      </c>
      <c r="S237" s="36">
        <v>2735</v>
      </c>
      <c r="T237" s="36">
        <v>89.281599999999997</v>
      </c>
      <c r="U237" s="36">
        <v>96.842600000000004</v>
      </c>
      <c r="V237" s="36">
        <v>1809</v>
      </c>
      <c r="W237" s="36">
        <v>1808</v>
      </c>
      <c r="X237" s="36">
        <v>844</v>
      </c>
      <c r="Y237" s="36">
        <v>835</v>
      </c>
      <c r="Z237" s="36">
        <v>24</v>
      </c>
      <c r="AA237" s="36">
        <v>0</v>
      </c>
      <c r="AB237" s="36">
        <v>1</v>
      </c>
      <c r="AC237" s="36">
        <v>1</v>
      </c>
      <c r="AD237" s="36">
        <v>2753</v>
      </c>
      <c r="AE237" s="36">
        <v>20</v>
      </c>
      <c r="AF237" s="36">
        <v>8</v>
      </c>
      <c r="AG237" s="36">
        <v>5</v>
      </c>
      <c r="AH237" s="36">
        <v>0.60250000000000004</v>
      </c>
      <c r="AI237" s="36">
        <v>0.13689999999999999</v>
      </c>
      <c r="AJ237" s="40">
        <f t="shared" ca="1" si="3"/>
        <v>3</v>
      </c>
      <c r="AK237" s="36">
        <v>0</v>
      </c>
      <c r="AL237" s="36">
        <v>0</v>
      </c>
      <c r="AM237" s="36">
        <v>0</v>
      </c>
      <c r="AN237" s="36">
        <v>0</v>
      </c>
      <c r="AO237" s="36">
        <v>1</v>
      </c>
      <c r="AP237" s="36">
        <v>0</v>
      </c>
      <c r="AQ237" s="36">
        <v>0</v>
      </c>
      <c r="AR237" s="36">
        <v>0</v>
      </c>
      <c r="AS237" s="36">
        <v>0</v>
      </c>
      <c r="AT237" s="36">
        <v>0</v>
      </c>
      <c r="AU237" s="36">
        <v>4</v>
      </c>
      <c r="AV237" s="36">
        <v>87</v>
      </c>
      <c r="AW237" s="36">
        <v>0</v>
      </c>
      <c r="AX237" s="36">
        <v>1</v>
      </c>
      <c r="AY237" s="36">
        <v>0</v>
      </c>
      <c r="AZ237" s="36">
        <v>0</v>
      </c>
      <c r="BA237" s="36">
        <v>0</v>
      </c>
      <c r="BB237" s="36">
        <v>1</v>
      </c>
    </row>
    <row r="238" spans="1:54" hidden="1">
      <c r="A238" s="50">
        <v>41913</v>
      </c>
      <c r="B238" s="36" t="s">
        <v>185</v>
      </c>
      <c r="C238" s="36" t="s">
        <v>17</v>
      </c>
      <c r="D238" s="36">
        <v>11801</v>
      </c>
      <c r="E238" s="36" t="s">
        <v>187</v>
      </c>
      <c r="F238" s="51">
        <v>1</v>
      </c>
      <c r="G238" s="36">
        <v>7.9200000000000007E-2</v>
      </c>
      <c r="H238" s="36">
        <v>0</v>
      </c>
      <c r="I238" s="36">
        <v>319.9973</v>
      </c>
      <c r="J238" s="36">
        <v>707</v>
      </c>
      <c r="K238" s="36">
        <v>0</v>
      </c>
      <c r="L238" s="36">
        <v>7</v>
      </c>
      <c r="M238" s="36">
        <v>0</v>
      </c>
      <c r="N238" s="36">
        <v>197</v>
      </c>
      <c r="O238" s="36">
        <v>12</v>
      </c>
      <c r="P238" s="36">
        <v>5646</v>
      </c>
      <c r="Q238" s="36">
        <v>454</v>
      </c>
      <c r="R238" s="36">
        <v>7</v>
      </c>
      <c r="S238" s="36">
        <v>703</v>
      </c>
      <c r="T238" s="36">
        <v>6.0914000000000001</v>
      </c>
      <c r="U238" s="36">
        <v>7.9955999999999996</v>
      </c>
      <c r="V238" s="36">
        <v>3677</v>
      </c>
      <c r="W238" s="36">
        <v>3674</v>
      </c>
      <c r="X238" s="36">
        <v>757</v>
      </c>
      <c r="Y238" s="36">
        <v>757</v>
      </c>
      <c r="Z238" s="36">
        <v>12</v>
      </c>
      <c r="AA238" s="36">
        <v>0</v>
      </c>
      <c r="AB238" s="36">
        <v>4</v>
      </c>
      <c r="AC238" s="36">
        <v>4</v>
      </c>
      <c r="AD238" s="36">
        <v>971</v>
      </c>
      <c r="AE238" s="36">
        <v>7</v>
      </c>
      <c r="AF238" s="36">
        <v>50</v>
      </c>
      <c r="AG238" s="36">
        <v>44</v>
      </c>
      <c r="AH238" s="36">
        <v>0.3241</v>
      </c>
      <c r="AI238" s="36">
        <v>4.3999999999999997E-2</v>
      </c>
      <c r="AJ238" s="40">
        <f t="shared" ca="1" si="3"/>
        <v>3</v>
      </c>
      <c r="AK238" s="36">
        <v>1</v>
      </c>
      <c r="AL238" s="36">
        <v>1</v>
      </c>
      <c r="AM238" s="36">
        <v>0</v>
      </c>
      <c r="AN238" s="36">
        <v>0</v>
      </c>
      <c r="AO238" s="36">
        <v>4</v>
      </c>
      <c r="AP238" s="36">
        <v>0</v>
      </c>
      <c r="AQ238" s="36">
        <v>7</v>
      </c>
      <c r="AR238" s="36">
        <v>7</v>
      </c>
      <c r="AS238" s="36">
        <v>0</v>
      </c>
      <c r="AT238" s="36">
        <v>0</v>
      </c>
      <c r="AU238" s="36">
        <v>185</v>
      </c>
      <c r="AV238" s="36">
        <v>5196</v>
      </c>
      <c r="AW238" s="36">
        <v>1</v>
      </c>
      <c r="AX238" s="36">
        <v>1</v>
      </c>
      <c r="AY238" s="36">
        <v>0</v>
      </c>
      <c r="AZ238" s="36">
        <v>0</v>
      </c>
      <c r="BA238" s="36">
        <v>7</v>
      </c>
      <c r="BB238" s="36">
        <v>7</v>
      </c>
    </row>
    <row r="239" spans="1:54" hidden="1">
      <c r="A239" s="50">
        <v>41913</v>
      </c>
      <c r="B239" s="36" t="s">
        <v>183</v>
      </c>
      <c r="C239" s="36" t="s">
        <v>393</v>
      </c>
      <c r="D239" s="36">
        <v>19166</v>
      </c>
      <c r="E239" s="36" t="s">
        <v>389</v>
      </c>
      <c r="F239" s="51">
        <v>1</v>
      </c>
      <c r="G239" s="36">
        <v>1.1759999999999999</v>
      </c>
      <c r="H239" s="36">
        <v>0</v>
      </c>
      <c r="I239" s="36">
        <v>34835.352899999998</v>
      </c>
      <c r="J239" s="36">
        <v>41146</v>
      </c>
      <c r="K239" s="36">
        <v>19</v>
      </c>
      <c r="L239" s="36">
        <v>86</v>
      </c>
      <c r="M239" s="36">
        <v>0</v>
      </c>
      <c r="N239" s="36">
        <v>517</v>
      </c>
      <c r="O239" s="36">
        <v>517</v>
      </c>
      <c r="P239" s="36">
        <v>4046</v>
      </c>
      <c r="Q239" s="36">
        <v>4028</v>
      </c>
      <c r="R239" s="36">
        <v>76</v>
      </c>
      <c r="S239" s="36">
        <v>40789</v>
      </c>
      <c r="T239" s="36">
        <v>88.372100000000003</v>
      </c>
      <c r="U239" s="36">
        <v>98.691299999999998</v>
      </c>
      <c r="V239" s="36">
        <v>29157</v>
      </c>
      <c r="W239" s="36">
        <v>29144</v>
      </c>
      <c r="X239" s="36">
        <v>5267</v>
      </c>
      <c r="Y239" s="36">
        <v>5256</v>
      </c>
      <c r="Z239" s="36">
        <v>105</v>
      </c>
      <c r="AA239" s="36">
        <v>1</v>
      </c>
      <c r="AB239" s="36">
        <v>4</v>
      </c>
      <c r="AC239" s="36">
        <v>4</v>
      </c>
      <c r="AD239" s="36">
        <v>28188</v>
      </c>
      <c r="AE239" s="36">
        <v>195</v>
      </c>
      <c r="AF239" s="36">
        <v>60</v>
      </c>
      <c r="AG239" s="36">
        <v>59</v>
      </c>
      <c r="AH239" s="36">
        <v>0.45300000000000001</v>
      </c>
      <c r="AI239" s="36">
        <v>4.3200000000000002E-2</v>
      </c>
      <c r="AJ239" s="40">
        <f t="shared" ca="1" si="3"/>
        <v>3</v>
      </c>
      <c r="AK239" s="36">
        <v>1</v>
      </c>
      <c r="AL239" s="36">
        <v>0</v>
      </c>
      <c r="AM239" s="36">
        <v>0</v>
      </c>
      <c r="AN239" s="36">
        <v>0</v>
      </c>
      <c r="AO239" s="36">
        <v>2</v>
      </c>
      <c r="AP239" s="36">
        <v>0</v>
      </c>
      <c r="AQ239" s="36">
        <v>3</v>
      </c>
      <c r="AR239" s="36">
        <v>0</v>
      </c>
      <c r="AS239" s="36">
        <v>0</v>
      </c>
      <c r="AT239" s="36">
        <v>0.95238095238095244</v>
      </c>
      <c r="AU239" s="36">
        <v>10</v>
      </c>
      <c r="AV239" s="36">
        <v>375</v>
      </c>
      <c r="AW239" s="36">
        <v>1</v>
      </c>
      <c r="AX239" s="36">
        <v>0</v>
      </c>
      <c r="AY239" s="36">
        <v>0</v>
      </c>
      <c r="AZ239" s="36">
        <v>0</v>
      </c>
      <c r="BA239" s="36">
        <v>3</v>
      </c>
      <c r="BB239" s="36">
        <v>0</v>
      </c>
    </row>
    <row r="240" spans="1:54" hidden="1">
      <c r="A240" s="50">
        <v>41913</v>
      </c>
      <c r="B240" s="36" t="s">
        <v>185</v>
      </c>
      <c r="C240" s="36" t="s">
        <v>1540</v>
      </c>
      <c r="D240" s="36">
        <v>11721</v>
      </c>
      <c r="E240" s="36" t="s">
        <v>1541</v>
      </c>
      <c r="F240" s="51">
        <v>1</v>
      </c>
      <c r="G240" s="36">
        <v>2.9664000000000001</v>
      </c>
      <c r="H240" s="36">
        <v>0</v>
      </c>
      <c r="I240" s="36">
        <v>1162.8833999999999</v>
      </c>
      <c r="J240" s="36">
        <v>17652</v>
      </c>
      <c r="K240" s="36">
        <v>0</v>
      </c>
      <c r="L240" s="36">
        <v>483</v>
      </c>
      <c r="M240" s="36">
        <v>0</v>
      </c>
      <c r="N240" s="36">
        <v>641</v>
      </c>
      <c r="O240" s="36">
        <v>606</v>
      </c>
      <c r="P240" s="36">
        <v>5818</v>
      </c>
      <c r="Q240" s="36">
        <v>5534</v>
      </c>
      <c r="R240" s="36">
        <v>464</v>
      </c>
      <c r="S240" s="36">
        <v>17521</v>
      </c>
      <c r="T240" s="36">
        <v>90.820800000000006</v>
      </c>
      <c r="U240" s="36">
        <v>94.412700000000001</v>
      </c>
      <c r="V240" s="36">
        <v>4503</v>
      </c>
      <c r="W240" s="36">
        <v>4491</v>
      </c>
      <c r="X240" s="36">
        <v>588</v>
      </c>
      <c r="Y240" s="36">
        <v>583</v>
      </c>
      <c r="Z240" s="36">
        <v>483</v>
      </c>
      <c r="AA240" s="36">
        <v>24</v>
      </c>
      <c r="AB240" s="36">
        <v>16</v>
      </c>
      <c r="AC240" s="36">
        <v>16</v>
      </c>
      <c r="AD240" s="36">
        <v>17642</v>
      </c>
      <c r="AE240" s="36">
        <v>18</v>
      </c>
      <c r="AF240" s="36">
        <v>6</v>
      </c>
      <c r="AG240" s="36">
        <v>5</v>
      </c>
      <c r="AH240" s="36">
        <v>1.8917999999999999</v>
      </c>
      <c r="AI240" s="36">
        <v>7.4399999999999994E-2</v>
      </c>
      <c r="AJ240" s="40">
        <f t="shared" ca="1" si="3"/>
        <v>3</v>
      </c>
      <c r="AK240" s="36">
        <v>1</v>
      </c>
      <c r="AL240" s="36">
        <v>1</v>
      </c>
      <c r="AM240" s="36">
        <v>0</v>
      </c>
      <c r="AN240" s="36">
        <v>0</v>
      </c>
      <c r="AO240" s="36">
        <v>5</v>
      </c>
      <c r="AP240" s="36">
        <v>0</v>
      </c>
      <c r="AQ240" s="36">
        <v>1</v>
      </c>
      <c r="AR240" s="36">
        <v>1</v>
      </c>
      <c r="AS240" s="36">
        <v>0</v>
      </c>
      <c r="AT240" s="36">
        <v>4.9689440993788816</v>
      </c>
      <c r="AU240" s="36">
        <v>54</v>
      </c>
      <c r="AV240" s="36">
        <v>415</v>
      </c>
      <c r="AW240" s="36">
        <v>1</v>
      </c>
      <c r="AX240" s="36">
        <v>1</v>
      </c>
      <c r="AY240" s="36">
        <v>1</v>
      </c>
      <c r="AZ240" s="36">
        <v>1</v>
      </c>
      <c r="BA240" s="36">
        <v>3</v>
      </c>
      <c r="BB240" s="36">
        <v>1</v>
      </c>
    </row>
    <row r="241" spans="1:54" hidden="1">
      <c r="A241" s="50">
        <v>41913</v>
      </c>
      <c r="B241" s="36" t="s">
        <v>183</v>
      </c>
      <c r="C241" s="36" t="s">
        <v>789</v>
      </c>
      <c r="D241" s="36">
        <v>19145</v>
      </c>
      <c r="E241" s="36" t="s">
        <v>539</v>
      </c>
      <c r="F241" s="51">
        <v>1</v>
      </c>
      <c r="G241" s="36">
        <v>0.57599999999999996</v>
      </c>
      <c r="H241" s="36">
        <v>0</v>
      </c>
      <c r="I241" s="36">
        <v>11366.276099999999</v>
      </c>
      <c r="J241" s="36">
        <v>20897</v>
      </c>
      <c r="K241" s="36">
        <v>0</v>
      </c>
      <c r="L241" s="36">
        <v>67</v>
      </c>
      <c r="M241" s="36">
        <v>0</v>
      </c>
      <c r="N241" s="36">
        <v>283</v>
      </c>
      <c r="O241" s="36">
        <v>282</v>
      </c>
      <c r="P241" s="36">
        <v>2656</v>
      </c>
      <c r="Q241" s="36">
        <v>2655</v>
      </c>
      <c r="R241" s="36">
        <v>62</v>
      </c>
      <c r="S241" s="36">
        <v>20748</v>
      </c>
      <c r="T241" s="36">
        <v>92.210300000000004</v>
      </c>
      <c r="U241" s="36">
        <v>99.249600000000001</v>
      </c>
      <c r="V241" s="36">
        <v>5383</v>
      </c>
      <c r="W241" s="36">
        <v>5374</v>
      </c>
      <c r="X241" s="36">
        <v>1352</v>
      </c>
      <c r="Y241" s="36">
        <v>1345</v>
      </c>
      <c r="Z241" s="36">
        <v>57</v>
      </c>
      <c r="AA241" s="36">
        <v>0</v>
      </c>
      <c r="AB241" s="36">
        <v>6</v>
      </c>
      <c r="AC241" s="36">
        <v>6</v>
      </c>
      <c r="AD241" s="36">
        <v>14944</v>
      </c>
      <c r="AE241" s="36">
        <v>14</v>
      </c>
      <c r="AF241" s="36">
        <v>72</v>
      </c>
      <c r="AG241" s="36">
        <v>70</v>
      </c>
      <c r="AH241" s="36">
        <v>0.88</v>
      </c>
      <c r="AI241" s="36">
        <v>5.2299999999999999E-2</v>
      </c>
      <c r="AJ241" s="40">
        <f t="shared" ca="1" si="3"/>
        <v>3</v>
      </c>
      <c r="AK241" s="36">
        <v>1</v>
      </c>
      <c r="AL241" s="36">
        <v>0</v>
      </c>
      <c r="AM241" s="36">
        <v>0</v>
      </c>
      <c r="AN241" s="36">
        <v>0</v>
      </c>
      <c r="AO241" s="36">
        <v>2</v>
      </c>
      <c r="AP241" s="36">
        <v>0</v>
      </c>
      <c r="AQ241" s="36">
        <v>1</v>
      </c>
      <c r="AR241" s="36">
        <v>0</v>
      </c>
      <c r="AS241" s="36">
        <v>0</v>
      </c>
      <c r="AT241" s="36">
        <v>0</v>
      </c>
      <c r="AU241" s="36">
        <v>6</v>
      </c>
      <c r="AV241" s="36">
        <v>150</v>
      </c>
      <c r="AW241" s="36">
        <v>1</v>
      </c>
      <c r="AX241" s="36">
        <v>0</v>
      </c>
      <c r="AY241" s="36">
        <v>0</v>
      </c>
      <c r="AZ241" s="36">
        <v>0</v>
      </c>
      <c r="BA241" s="36">
        <v>1</v>
      </c>
      <c r="BB241" s="36">
        <v>0</v>
      </c>
    </row>
    <row r="242" spans="1:54" hidden="1">
      <c r="A242" s="50">
        <v>41913</v>
      </c>
      <c r="B242" s="36" t="s">
        <v>184</v>
      </c>
      <c r="C242" s="36" t="s">
        <v>622</v>
      </c>
      <c r="D242" s="36">
        <v>60737</v>
      </c>
      <c r="E242" s="36" t="s">
        <v>238</v>
      </c>
      <c r="F242" s="51">
        <v>1</v>
      </c>
      <c r="G242" s="36">
        <v>5.0544000000000002</v>
      </c>
      <c r="H242" s="36">
        <v>0</v>
      </c>
      <c r="I242" s="36">
        <v>16755.867399999999</v>
      </c>
      <c r="J242" s="36">
        <v>80648</v>
      </c>
      <c r="K242" s="36">
        <v>0</v>
      </c>
      <c r="L242" s="36">
        <v>459</v>
      </c>
      <c r="M242" s="36">
        <v>0</v>
      </c>
      <c r="N242" s="36">
        <v>4178</v>
      </c>
      <c r="O242" s="36">
        <v>4175</v>
      </c>
      <c r="P242" s="36">
        <v>11396</v>
      </c>
      <c r="Q242" s="36">
        <v>11395</v>
      </c>
      <c r="R242" s="36">
        <v>445</v>
      </c>
      <c r="S242" s="36">
        <v>80437</v>
      </c>
      <c r="T242" s="36">
        <v>96.880300000000005</v>
      </c>
      <c r="U242" s="36">
        <v>99.729600000000005</v>
      </c>
      <c r="V242" s="36">
        <v>5213</v>
      </c>
      <c r="W242" s="36">
        <v>5200</v>
      </c>
      <c r="X242" s="36">
        <v>5322</v>
      </c>
      <c r="Y242" s="36">
        <v>5310</v>
      </c>
      <c r="Z242" s="36">
        <v>485</v>
      </c>
      <c r="AA242" s="36">
        <v>8</v>
      </c>
      <c r="AB242" s="36">
        <v>18</v>
      </c>
      <c r="AC242" s="36">
        <v>18</v>
      </c>
      <c r="AD242" s="36">
        <v>63666</v>
      </c>
      <c r="AE242" s="36">
        <v>80</v>
      </c>
      <c r="AF242" s="36">
        <v>361</v>
      </c>
      <c r="AG242" s="36">
        <v>341</v>
      </c>
      <c r="AH242" s="36">
        <v>0.78790000000000004</v>
      </c>
      <c r="AI242" s="36">
        <v>3.7400000000000003E-2</v>
      </c>
      <c r="AJ242" s="40">
        <f t="shared" ca="1" si="3"/>
        <v>3</v>
      </c>
      <c r="AK242" s="36">
        <v>0</v>
      </c>
      <c r="AL242" s="36">
        <v>0</v>
      </c>
      <c r="AM242" s="36">
        <v>0</v>
      </c>
      <c r="AN242" s="36">
        <v>0</v>
      </c>
      <c r="AO242" s="36">
        <v>1</v>
      </c>
      <c r="AP242" s="36">
        <v>0</v>
      </c>
      <c r="AQ242" s="36">
        <v>0</v>
      </c>
      <c r="AR242" s="36">
        <v>0</v>
      </c>
      <c r="AS242" s="36">
        <v>0</v>
      </c>
      <c r="AT242" s="36">
        <v>1.6494845360824744</v>
      </c>
      <c r="AU242" s="36">
        <v>17</v>
      </c>
      <c r="AV242" s="36">
        <v>212</v>
      </c>
      <c r="AW242" s="36">
        <v>1</v>
      </c>
      <c r="AX242" s="36">
        <v>0</v>
      </c>
      <c r="AY242" s="36">
        <v>0</v>
      </c>
      <c r="AZ242" s="36">
        <v>1</v>
      </c>
      <c r="BA242" s="36">
        <v>5</v>
      </c>
      <c r="BB242" s="36">
        <v>0</v>
      </c>
    </row>
    <row r="243" spans="1:54" hidden="1">
      <c r="A243" s="50">
        <v>41913</v>
      </c>
      <c r="B243" s="36" t="s">
        <v>185</v>
      </c>
      <c r="C243" s="36" t="s">
        <v>593</v>
      </c>
      <c r="D243" s="36">
        <v>15863</v>
      </c>
      <c r="E243" s="36" t="s">
        <v>412</v>
      </c>
      <c r="F243" s="51">
        <v>1</v>
      </c>
      <c r="G243" s="36">
        <v>2.0135999999999998</v>
      </c>
      <c r="H243" s="36">
        <v>0</v>
      </c>
      <c r="I243" s="36">
        <v>15695.6302</v>
      </c>
      <c r="J243" s="36">
        <v>11733</v>
      </c>
      <c r="K243" s="36">
        <v>0</v>
      </c>
      <c r="L243" s="36">
        <v>215</v>
      </c>
      <c r="M243" s="36">
        <v>0</v>
      </c>
      <c r="N243" s="36">
        <v>1382</v>
      </c>
      <c r="O243" s="36">
        <v>1380</v>
      </c>
      <c r="P243" s="36">
        <v>11991</v>
      </c>
      <c r="Q243" s="36">
        <v>11983</v>
      </c>
      <c r="R243" s="36">
        <v>210</v>
      </c>
      <c r="S243" s="36">
        <v>11628</v>
      </c>
      <c r="T243" s="36">
        <v>97.533100000000005</v>
      </c>
      <c r="U243" s="36">
        <v>99.039000000000001</v>
      </c>
      <c r="V243" s="36">
        <v>35436</v>
      </c>
      <c r="W243" s="36">
        <v>35408</v>
      </c>
      <c r="X243" s="36">
        <v>12677</v>
      </c>
      <c r="Y243" s="36">
        <v>12664</v>
      </c>
      <c r="Z243" s="36">
        <v>211</v>
      </c>
      <c r="AA243" s="36">
        <v>1</v>
      </c>
      <c r="AB243" s="36">
        <v>35</v>
      </c>
      <c r="AC243" s="36">
        <v>34</v>
      </c>
      <c r="AD243" s="36">
        <v>12291</v>
      </c>
      <c r="AE243" s="36">
        <v>47</v>
      </c>
      <c r="AF243" s="36">
        <v>118</v>
      </c>
      <c r="AG243" s="36">
        <v>116</v>
      </c>
      <c r="AH243" s="36">
        <v>0.46729999999999999</v>
      </c>
      <c r="AI243" s="36">
        <v>4.5600000000000002E-2</v>
      </c>
      <c r="AJ243" s="40">
        <f t="shared" ca="1" si="3"/>
        <v>3</v>
      </c>
      <c r="AK243" s="36">
        <v>0</v>
      </c>
      <c r="AL243" s="36">
        <v>0</v>
      </c>
      <c r="AM243" s="36">
        <v>0</v>
      </c>
      <c r="AN243" s="36">
        <v>0</v>
      </c>
      <c r="AO243" s="36">
        <v>1</v>
      </c>
      <c r="AP243" s="36">
        <v>0</v>
      </c>
      <c r="AQ243" s="36">
        <v>0</v>
      </c>
      <c r="AR243" s="36">
        <v>0</v>
      </c>
      <c r="AS243" s="36">
        <v>0</v>
      </c>
      <c r="AT243" s="36">
        <v>0.47393364928909953</v>
      </c>
      <c r="AU243" s="36">
        <v>7</v>
      </c>
      <c r="AV243" s="36">
        <v>113</v>
      </c>
      <c r="AW243" s="36">
        <v>1</v>
      </c>
      <c r="AX243" s="36">
        <v>0</v>
      </c>
      <c r="AY243" s="36">
        <v>0</v>
      </c>
      <c r="AZ243" s="36">
        <v>0</v>
      </c>
      <c r="BA243" s="36">
        <v>1</v>
      </c>
      <c r="BB243" s="36">
        <v>0</v>
      </c>
    </row>
    <row r="244" spans="1:54" hidden="1">
      <c r="A244" s="50">
        <v>41913</v>
      </c>
      <c r="B244" s="36" t="s">
        <v>185</v>
      </c>
      <c r="C244" s="36" t="s">
        <v>1542</v>
      </c>
      <c r="D244" s="36">
        <v>11722</v>
      </c>
      <c r="E244" s="36" t="s">
        <v>1541</v>
      </c>
      <c r="F244" s="51">
        <v>1</v>
      </c>
      <c r="G244" s="36">
        <v>2.1671999999999998</v>
      </c>
      <c r="H244" s="36">
        <v>0</v>
      </c>
      <c r="I244" s="36">
        <v>1910.7587000000001</v>
      </c>
      <c r="J244" s="36">
        <v>7109</v>
      </c>
      <c r="K244" s="36">
        <v>0</v>
      </c>
      <c r="L244" s="36">
        <v>283</v>
      </c>
      <c r="M244" s="36">
        <v>0</v>
      </c>
      <c r="N244" s="36">
        <v>597</v>
      </c>
      <c r="O244" s="36">
        <v>569</v>
      </c>
      <c r="P244" s="36">
        <v>4012</v>
      </c>
      <c r="Q244" s="36">
        <v>3766</v>
      </c>
      <c r="R244" s="36">
        <v>267</v>
      </c>
      <c r="S244" s="36">
        <v>6985</v>
      </c>
      <c r="T244" s="36">
        <v>89.921300000000002</v>
      </c>
      <c r="U244" s="36">
        <v>92.231099999999998</v>
      </c>
      <c r="V244" s="36">
        <v>3059</v>
      </c>
      <c r="W244" s="36">
        <v>3056</v>
      </c>
      <c r="X244" s="36">
        <v>566</v>
      </c>
      <c r="Y244" s="36">
        <v>560</v>
      </c>
      <c r="Z244" s="36">
        <v>282</v>
      </c>
      <c r="AA244" s="36">
        <v>13</v>
      </c>
      <c r="AB244" s="36">
        <v>4</v>
      </c>
      <c r="AC244" s="36">
        <v>4</v>
      </c>
      <c r="AD244" s="36">
        <v>7032</v>
      </c>
      <c r="AE244" s="36">
        <v>18</v>
      </c>
      <c r="AF244" s="36">
        <v>0</v>
      </c>
      <c r="AG244" s="36">
        <v>0</v>
      </c>
      <c r="AH244" s="36">
        <v>2.9016000000000002</v>
      </c>
      <c r="AI244" s="36">
        <v>5.6500000000000002E-2</v>
      </c>
      <c r="AJ244" s="40">
        <f t="shared" ca="1" si="3"/>
        <v>3</v>
      </c>
      <c r="AK244" s="36">
        <v>1</v>
      </c>
      <c r="AL244" s="36">
        <v>1</v>
      </c>
      <c r="AM244" s="36">
        <v>0</v>
      </c>
      <c r="AN244" s="36">
        <v>0</v>
      </c>
      <c r="AO244" s="36">
        <v>5</v>
      </c>
      <c r="AP244" s="36">
        <v>0</v>
      </c>
      <c r="AQ244" s="36">
        <v>1</v>
      </c>
      <c r="AR244" s="36">
        <v>1</v>
      </c>
      <c r="AS244" s="36">
        <v>0</v>
      </c>
      <c r="AT244" s="36">
        <v>4.6099290780141837</v>
      </c>
      <c r="AU244" s="36">
        <v>44</v>
      </c>
      <c r="AV244" s="36">
        <v>370</v>
      </c>
      <c r="AW244" s="36">
        <v>1</v>
      </c>
      <c r="AX244" s="36">
        <v>1</v>
      </c>
      <c r="AY244" s="36">
        <v>1</v>
      </c>
      <c r="AZ244" s="36">
        <v>2</v>
      </c>
      <c r="BA244" s="36">
        <v>3</v>
      </c>
      <c r="BB244" s="36">
        <v>1</v>
      </c>
    </row>
    <row r="245" spans="1:54" hidden="1">
      <c r="A245" s="50">
        <v>41913</v>
      </c>
      <c r="B245" s="36" t="s">
        <v>185</v>
      </c>
      <c r="C245" s="36" t="s">
        <v>1543</v>
      </c>
      <c r="D245" s="36">
        <v>15252</v>
      </c>
      <c r="E245" s="36" t="s">
        <v>1544</v>
      </c>
      <c r="F245" s="51">
        <v>1</v>
      </c>
      <c r="G245" s="36">
        <v>2.5032000000000001</v>
      </c>
      <c r="H245" s="36">
        <v>0</v>
      </c>
      <c r="I245" s="36">
        <v>3255.7325000000001</v>
      </c>
      <c r="J245" s="36">
        <v>10772</v>
      </c>
      <c r="K245" s="36">
        <v>0</v>
      </c>
      <c r="L245" s="36">
        <v>265</v>
      </c>
      <c r="M245" s="36">
        <v>0</v>
      </c>
      <c r="N245" s="36">
        <v>738</v>
      </c>
      <c r="O245" s="36">
        <v>737</v>
      </c>
      <c r="P245" s="36">
        <v>4754</v>
      </c>
      <c r="Q245" s="36">
        <v>4751</v>
      </c>
      <c r="R245" s="36">
        <v>264</v>
      </c>
      <c r="S245" s="36">
        <v>10767</v>
      </c>
      <c r="T245" s="36">
        <v>99.487700000000004</v>
      </c>
      <c r="U245" s="36">
        <v>99.890500000000003</v>
      </c>
      <c r="V245" s="36">
        <v>3269</v>
      </c>
      <c r="W245" s="36">
        <v>3268</v>
      </c>
      <c r="X245" s="36">
        <v>822</v>
      </c>
      <c r="Y245" s="36">
        <v>821</v>
      </c>
      <c r="Z245" s="36">
        <v>270</v>
      </c>
      <c r="AA245" s="36">
        <v>6</v>
      </c>
      <c r="AB245" s="36">
        <v>37</v>
      </c>
      <c r="AC245" s="36">
        <v>32</v>
      </c>
      <c r="AD245" s="36">
        <v>10826</v>
      </c>
      <c r="AE245" s="36">
        <v>21</v>
      </c>
      <c r="AF245" s="36">
        <v>55</v>
      </c>
      <c r="AG245" s="36">
        <v>54</v>
      </c>
      <c r="AH245" s="36">
        <v>0.57850000000000001</v>
      </c>
      <c r="AI245" s="36">
        <v>0.1003</v>
      </c>
      <c r="AJ245" s="40">
        <f t="shared" ca="1" si="3"/>
        <v>3</v>
      </c>
      <c r="AK245" s="36">
        <v>0</v>
      </c>
      <c r="AL245" s="36">
        <v>0</v>
      </c>
      <c r="AM245" s="36">
        <v>0</v>
      </c>
      <c r="AN245" s="36">
        <v>0</v>
      </c>
      <c r="AO245" s="36">
        <v>1</v>
      </c>
      <c r="AP245" s="36">
        <v>0</v>
      </c>
      <c r="AQ245" s="36">
        <v>0</v>
      </c>
      <c r="AR245" s="36">
        <v>0</v>
      </c>
      <c r="AS245" s="36">
        <v>0</v>
      </c>
      <c r="AT245" s="36">
        <v>2.2222222222222223</v>
      </c>
      <c r="AU245" s="36">
        <v>2</v>
      </c>
      <c r="AV245" s="36">
        <v>8</v>
      </c>
      <c r="AW245" s="36">
        <v>0</v>
      </c>
      <c r="AX245" s="36">
        <v>0</v>
      </c>
      <c r="AY245" s="36">
        <v>1</v>
      </c>
      <c r="AZ245" s="36">
        <v>1</v>
      </c>
      <c r="BA245" s="36">
        <v>0</v>
      </c>
      <c r="BB245" s="36">
        <v>0</v>
      </c>
    </row>
    <row r="246" spans="1:54" hidden="1">
      <c r="A246" s="50">
        <v>41913</v>
      </c>
      <c r="B246" s="36" t="s">
        <v>185</v>
      </c>
      <c r="C246" s="36" t="s">
        <v>1545</v>
      </c>
      <c r="D246" s="36">
        <v>11723</v>
      </c>
      <c r="E246" s="36" t="s">
        <v>1541</v>
      </c>
      <c r="F246" s="51">
        <v>1</v>
      </c>
      <c r="G246" s="36">
        <v>0.70799999999999996</v>
      </c>
      <c r="H246" s="36">
        <v>0</v>
      </c>
      <c r="I246" s="36">
        <v>23.067699999999999</v>
      </c>
      <c r="J246" s="36">
        <v>1460</v>
      </c>
      <c r="K246" s="36">
        <v>0</v>
      </c>
      <c r="L246" s="36">
        <v>119</v>
      </c>
      <c r="M246" s="36">
        <v>0</v>
      </c>
      <c r="N246" s="36">
        <v>151</v>
      </c>
      <c r="O246" s="36">
        <v>145</v>
      </c>
      <c r="P246" s="36">
        <v>478</v>
      </c>
      <c r="Q246" s="36">
        <v>450</v>
      </c>
      <c r="R246" s="36">
        <v>110</v>
      </c>
      <c r="S246" s="36">
        <v>1437</v>
      </c>
      <c r="T246" s="36">
        <v>88.763999999999996</v>
      </c>
      <c r="U246" s="36">
        <v>92.659199999999998</v>
      </c>
      <c r="V246" s="36">
        <v>4474</v>
      </c>
      <c r="W246" s="36">
        <v>4470</v>
      </c>
      <c r="X246" s="36">
        <v>239</v>
      </c>
      <c r="Y246" s="36">
        <v>238</v>
      </c>
      <c r="Z246" s="36">
        <v>116</v>
      </c>
      <c r="AA246" s="36">
        <v>3</v>
      </c>
      <c r="AB246" s="36">
        <v>0</v>
      </c>
      <c r="AC246" s="36">
        <v>0</v>
      </c>
      <c r="AD246" s="36">
        <v>1410</v>
      </c>
      <c r="AE246" s="36">
        <v>4</v>
      </c>
      <c r="AF246" s="36">
        <v>0</v>
      </c>
      <c r="AG246" s="36">
        <v>0</v>
      </c>
      <c r="AH246" s="36">
        <v>0.66659999999999997</v>
      </c>
      <c r="AI246" s="36">
        <v>6.0400000000000002E-2</v>
      </c>
      <c r="AJ246" s="40">
        <f t="shared" ca="1" si="3"/>
        <v>3</v>
      </c>
      <c r="AK246" s="36">
        <v>1</v>
      </c>
      <c r="AL246" s="36">
        <v>1</v>
      </c>
      <c r="AM246" s="36">
        <v>0</v>
      </c>
      <c r="AN246" s="36">
        <v>0</v>
      </c>
      <c r="AO246" s="36">
        <v>4</v>
      </c>
      <c r="AP246" s="36">
        <v>0</v>
      </c>
      <c r="AQ246" s="36">
        <v>1</v>
      </c>
      <c r="AR246" s="36">
        <v>1</v>
      </c>
      <c r="AS246" s="36">
        <v>0</v>
      </c>
      <c r="AT246" s="36">
        <v>2.5862068965517242</v>
      </c>
      <c r="AU246" s="36">
        <v>15</v>
      </c>
      <c r="AV246" s="36">
        <v>51</v>
      </c>
      <c r="AW246" s="36">
        <v>1</v>
      </c>
      <c r="AX246" s="36">
        <v>1</v>
      </c>
      <c r="AY246" s="36">
        <v>0</v>
      </c>
      <c r="AZ246" s="36">
        <v>0</v>
      </c>
      <c r="BA246" s="36">
        <v>1</v>
      </c>
      <c r="BB246" s="36">
        <v>1</v>
      </c>
    </row>
    <row r="247" spans="1:54" hidden="1">
      <c r="A247" s="50">
        <v>41913</v>
      </c>
      <c r="B247" s="36" t="s">
        <v>185</v>
      </c>
      <c r="C247" s="36" t="s">
        <v>1546</v>
      </c>
      <c r="D247" s="36">
        <v>7801</v>
      </c>
      <c r="E247" s="36" t="s">
        <v>1547</v>
      </c>
      <c r="F247" s="51">
        <v>1</v>
      </c>
      <c r="G247" s="36">
        <v>0.49919999999999998</v>
      </c>
      <c r="H247" s="36">
        <v>0</v>
      </c>
      <c r="I247" s="36">
        <v>8700.4387999999999</v>
      </c>
      <c r="J247" s="36">
        <v>3699</v>
      </c>
      <c r="K247" s="36">
        <v>0</v>
      </c>
      <c r="L247" s="36">
        <v>58</v>
      </c>
      <c r="M247" s="36">
        <v>0</v>
      </c>
      <c r="N247" s="36">
        <v>296</v>
      </c>
      <c r="O247" s="36">
        <v>285</v>
      </c>
      <c r="P247" s="36">
        <v>2883</v>
      </c>
      <c r="Q247" s="36">
        <v>2866</v>
      </c>
      <c r="R247" s="36">
        <v>58</v>
      </c>
      <c r="S247" s="36">
        <v>3695</v>
      </c>
      <c r="T247" s="36">
        <v>96.283799999999999</v>
      </c>
      <c r="U247" s="36">
        <v>99.302800000000005</v>
      </c>
      <c r="V247" s="36">
        <v>4125</v>
      </c>
      <c r="W247" s="36">
        <v>4120</v>
      </c>
      <c r="X247" s="36">
        <v>598</v>
      </c>
      <c r="Y247" s="36">
        <v>597</v>
      </c>
      <c r="Z247" s="36">
        <v>58</v>
      </c>
      <c r="AA247" s="36">
        <v>1</v>
      </c>
      <c r="AB247" s="36">
        <v>5</v>
      </c>
      <c r="AC247" s="36">
        <v>5</v>
      </c>
      <c r="AD247" s="36">
        <v>4292</v>
      </c>
      <c r="AE247" s="36">
        <v>21</v>
      </c>
      <c r="AF247" s="36">
        <v>250</v>
      </c>
      <c r="AG247" s="36">
        <v>212</v>
      </c>
      <c r="AH247" s="36">
        <v>0.49630000000000002</v>
      </c>
      <c r="AI247" s="36">
        <v>1.8499999999999999E-2</v>
      </c>
      <c r="AJ247" s="40">
        <f t="shared" ca="1" si="3"/>
        <v>3</v>
      </c>
      <c r="AK247" s="36">
        <v>0</v>
      </c>
      <c r="AL247" s="36">
        <v>0</v>
      </c>
      <c r="AM247" s="36">
        <v>0</v>
      </c>
      <c r="AN247" s="36">
        <v>0</v>
      </c>
      <c r="AO247" s="36">
        <v>1</v>
      </c>
      <c r="AP247" s="36">
        <v>0</v>
      </c>
      <c r="AQ247" s="36">
        <v>0</v>
      </c>
      <c r="AR247" s="36">
        <v>0</v>
      </c>
      <c r="AS247" s="36">
        <v>0</v>
      </c>
      <c r="AT247" s="36">
        <v>1.7241379310344827</v>
      </c>
      <c r="AU247" s="36">
        <v>11</v>
      </c>
      <c r="AV247" s="36">
        <v>21</v>
      </c>
      <c r="AW247" s="36">
        <v>1</v>
      </c>
      <c r="AX247" s="36">
        <v>0</v>
      </c>
      <c r="AY247" s="36">
        <v>0</v>
      </c>
      <c r="AZ247" s="36">
        <v>0</v>
      </c>
      <c r="BA247" s="36">
        <v>1</v>
      </c>
      <c r="BB247" s="36">
        <v>0</v>
      </c>
    </row>
    <row r="248" spans="1:54" hidden="1">
      <c r="A248" s="50">
        <v>41913</v>
      </c>
      <c r="B248" s="36" t="s">
        <v>183</v>
      </c>
      <c r="C248" s="36" t="s">
        <v>879</v>
      </c>
      <c r="D248" s="36">
        <v>19136</v>
      </c>
      <c r="E248" s="36" t="s">
        <v>577</v>
      </c>
      <c r="F248" s="51">
        <v>1</v>
      </c>
      <c r="G248" s="36">
        <v>2.0255999999999998</v>
      </c>
      <c r="H248" s="36">
        <v>0</v>
      </c>
      <c r="I248" s="36">
        <v>18574.5317</v>
      </c>
      <c r="J248" s="36">
        <v>52450</v>
      </c>
      <c r="K248" s="36">
        <v>0</v>
      </c>
      <c r="L248" s="36">
        <v>257</v>
      </c>
      <c r="M248" s="36">
        <v>0</v>
      </c>
      <c r="N248" s="36">
        <v>286</v>
      </c>
      <c r="O248" s="36">
        <v>286</v>
      </c>
      <c r="P248" s="36">
        <v>9738</v>
      </c>
      <c r="Q248" s="36">
        <v>9735</v>
      </c>
      <c r="R248" s="36">
        <v>249</v>
      </c>
      <c r="S248" s="36">
        <v>52308</v>
      </c>
      <c r="T248" s="36">
        <v>96.887200000000007</v>
      </c>
      <c r="U248" s="36">
        <v>99.698499999999996</v>
      </c>
      <c r="V248" s="36">
        <v>19418</v>
      </c>
      <c r="W248" s="36">
        <v>19400</v>
      </c>
      <c r="X248" s="36">
        <v>7870</v>
      </c>
      <c r="Y248" s="36">
        <v>7861</v>
      </c>
      <c r="Z248" s="36">
        <v>247</v>
      </c>
      <c r="AA248" s="36">
        <v>1</v>
      </c>
      <c r="AB248" s="36">
        <v>5</v>
      </c>
      <c r="AC248" s="36">
        <v>5</v>
      </c>
      <c r="AD248" s="36">
        <v>39763</v>
      </c>
      <c r="AE248" s="36">
        <v>63</v>
      </c>
      <c r="AF248" s="36">
        <v>137</v>
      </c>
      <c r="AG248" s="36">
        <v>131</v>
      </c>
      <c r="AH248" s="36">
        <v>0.91400000000000003</v>
      </c>
      <c r="AI248" s="36">
        <v>5.33E-2</v>
      </c>
      <c r="AJ248" s="40">
        <f t="shared" ca="1" si="3"/>
        <v>3</v>
      </c>
      <c r="AK248" s="36">
        <v>0</v>
      </c>
      <c r="AL248" s="36">
        <v>0</v>
      </c>
      <c r="AM248" s="36">
        <v>0</v>
      </c>
      <c r="AN248" s="36">
        <v>0</v>
      </c>
      <c r="AO248" s="36">
        <v>1</v>
      </c>
      <c r="AP248" s="36">
        <v>0</v>
      </c>
      <c r="AQ248" s="36">
        <v>0</v>
      </c>
      <c r="AR248" s="36">
        <v>0</v>
      </c>
      <c r="AS248" s="36">
        <v>0</v>
      </c>
      <c r="AT248" s="36">
        <v>0.40485829959514169</v>
      </c>
      <c r="AU248" s="36">
        <v>8</v>
      </c>
      <c r="AV248" s="36">
        <v>145</v>
      </c>
      <c r="AW248" s="36">
        <v>1</v>
      </c>
      <c r="AX248" s="36">
        <v>0</v>
      </c>
      <c r="AY248" s="36">
        <v>0</v>
      </c>
      <c r="AZ248" s="36">
        <v>0</v>
      </c>
      <c r="BA248" s="36">
        <v>2</v>
      </c>
      <c r="BB248" s="36">
        <v>0</v>
      </c>
    </row>
    <row r="249" spans="1:54" hidden="1">
      <c r="A249" s="50">
        <v>41913</v>
      </c>
      <c r="B249" s="36" t="s">
        <v>183</v>
      </c>
      <c r="C249" s="36" t="s">
        <v>1548</v>
      </c>
      <c r="D249" s="36">
        <v>19139</v>
      </c>
      <c r="E249" s="36" t="s">
        <v>577</v>
      </c>
      <c r="F249" s="51">
        <v>1</v>
      </c>
      <c r="G249" s="36">
        <v>4.1159999999999997</v>
      </c>
      <c r="H249" s="36">
        <v>4.7999999999999996E-3</v>
      </c>
      <c r="I249" s="36">
        <v>23150.220799999999</v>
      </c>
      <c r="J249" s="36">
        <v>53605</v>
      </c>
      <c r="K249" s="36">
        <v>0</v>
      </c>
      <c r="L249" s="36">
        <v>220</v>
      </c>
      <c r="M249" s="36">
        <v>0</v>
      </c>
      <c r="N249" s="36">
        <v>657</v>
      </c>
      <c r="O249" s="36">
        <v>656</v>
      </c>
      <c r="P249" s="36">
        <v>15971</v>
      </c>
      <c r="Q249" s="36">
        <v>15955</v>
      </c>
      <c r="R249" s="36">
        <v>214</v>
      </c>
      <c r="S249" s="36">
        <v>53398</v>
      </c>
      <c r="T249" s="36">
        <v>97.124700000000004</v>
      </c>
      <c r="U249" s="36">
        <v>99.513999999999996</v>
      </c>
      <c r="V249" s="36">
        <v>6986</v>
      </c>
      <c r="W249" s="36">
        <v>6982</v>
      </c>
      <c r="X249" s="36">
        <v>3468</v>
      </c>
      <c r="Y249" s="36">
        <v>3462</v>
      </c>
      <c r="Z249" s="36">
        <v>553</v>
      </c>
      <c r="AA249" s="36">
        <v>2</v>
      </c>
      <c r="AB249" s="36">
        <v>16</v>
      </c>
      <c r="AC249" s="36">
        <v>16</v>
      </c>
      <c r="AD249" s="36">
        <v>43991</v>
      </c>
      <c r="AE249" s="36">
        <v>111</v>
      </c>
      <c r="AF249" s="36">
        <v>154</v>
      </c>
      <c r="AG249" s="36">
        <v>141</v>
      </c>
      <c r="AH249" s="36">
        <v>0.64749999999999996</v>
      </c>
      <c r="AI249" s="36">
        <v>5.7299999999999997E-2</v>
      </c>
      <c r="AJ249" s="40">
        <f t="shared" ca="1" si="3"/>
        <v>3</v>
      </c>
      <c r="AK249" s="36">
        <v>0</v>
      </c>
      <c r="AL249" s="36">
        <v>0</v>
      </c>
      <c r="AM249" s="36">
        <v>0</v>
      </c>
      <c r="AN249" s="36">
        <v>0</v>
      </c>
      <c r="AO249" s="36">
        <v>1</v>
      </c>
      <c r="AP249" s="36">
        <v>0</v>
      </c>
      <c r="AQ249" s="36">
        <v>0</v>
      </c>
      <c r="AR249" s="36">
        <v>0</v>
      </c>
      <c r="AS249" s="36">
        <v>0</v>
      </c>
      <c r="AT249" s="36">
        <v>0.36166365280289331</v>
      </c>
      <c r="AU249" s="36">
        <v>7</v>
      </c>
      <c r="AV249" s="36">
        <v>223</v>
      </c>
      <c r="AW249" s="36">
        <v>1</v>
      </c>
      <c r="AX249" s="36">
        <v>0</v>
      </c>
      <c r="AY249" s="36">
        <v>0</v>
      </c>
      <c r="AZ249" s="36">
        <v>0</v>
      </c>
      <c r="BA249" s="36">
        <v>1</v>
      </c>
      <c r="BB249" s="36">
        <v>0</v>
      </c>
    </row>
    <row r="250" spans="1:54" hidden="1">
      <c r="A250" s="50">
        <v>41913</v>
      </c>
      <c r="B250" s="36" t="s">
        <v>183</v>
      </c>
      <c r="C250" s="36" t="s">
        <v>708</v>
      </c>
      <c r="D250" s="36">
        <v>24054</v>
      </c>
      <c r="E250" s="36" t="s">
        <v>709</v>
      </c>
      <c r="F250" s="51">
        <v>1</v>
      </c>
      <c r="G250" s="36">
        <v>2.6951999999999998</v>
      </c>
      <c r="H250" s="36">
        <v>0</v>
      </c>
      <c r="I250" s="36">
        <v>9730.6918000000005</v>
      </c>
      <c r="J250" s="36">
        <v>42315</v>
      </c>
      <c r="K250" s="36">
        <v>0</v>
      </c>
      <c r="L250" s="36">
        <v>371</v>
      </c>
      <c r="M250" s="36">
        <v>0</v>
      </c>
      <c r="N250" s="36">
        <v>3551</v>
      </c>
      <c r="O250" s="36">
        <v>3548</v>
      </c>
      <c r="P250" s="36">
        <v>2271</v>
      </c>
      <c r="Q250" s="36">
        <v>2270</v>
      </c>
      <c r="R250" s="36">
        <v>357</v>
      </c>
      <c r="S250" s="36">
        <v>42292</v>
      </c>
      <c r="T250" s="36">
        <v>96.145099999999999</v>
      </c>
      <c r="U250" s="36">
        <v>99.901600000000002</v>
      </c>
      <c r="V250" s="36">
        <v>0</v>
      </c>
      <c r="W250" s="36">
        <v>0</v>
      </c>
      <c r="X250" s="36">
        <v>64</v>
      </c>
      <c r="Y250" s="36">
        <v>62</v>
      </c>
      <c r="Z250" s="36">
        <v>339</v>
      </c>
      <c r="AA250" s="36">
        <v>2</v>
      </c>
      <c r="AB250" s="36">
        <v>0</v>
      </c>
      <c r="AC250" s="36">
        <v>0</v>
      </c>
      <c r="AD250" s="36">
        <v>25927</v>
      </c>
      <c r="AE250" s="36">
        <v>40</v>
      </c>
      <c r="AF250" s="36">
        <v>225</v>
      </c>
      <c r="AG250" s="36">
        <v>212</v>
      </c>
      <c r="AH250" s="36">
        <v>0.88070000000000004</v>
      </c>
      <c r="AI250" s="36">
        <v>4.1599999999999998E-2</v>
      </c>
      <c r="AJ250" s="40">
        <f t="shared" ca="1" si="3"/>
        <v>3</v>
      </c>
      <c r="AK250" s="36">
        <v>0</v>
      </c>
      <c r="AL250" s="36">
        <v>0</v>
      </c>
      <c r="AM250" s="36">
        <v>0</v>
      </c>
      <c r="AN250" s="36">
        <v>0</v>
      </c>
      <c r="AO250" s="36">
        <v>1</v>
      </c>
      <c r="AP250" s="36">
        <v>0</v>
      </c>
      <c r="AQ250" s="36">
        <v>2</v>
      </c>
      <c r="AR250" s="36">
        <v>0</v>
      </c>
      <c r="AS250" s="36">
        <v>0</v>
      </c>
      <c r="AT250" s="36">
        <v>0.58997050147492625</v>
      </c>
      <c r="AU250" s="36">
        <v>17</v>
      </c>
      <c r="AV250" s="36">
        <v>24</v>
      </c>
      <c r="AW250" s="36">
        <v>1</v>
      </c>
      <c r="AX250" s="36">
        <v>0</v>
      </c>
      <c r="AY250" s="36">
        <v>0</v>
      </c>
      <c r="AZ250" s="36">
        <v>0</v>
      </c>
      <c r="BA250" s="36">
        <v>7</v>
      </c>
      <c r="BB250" s="36">
        <v>0</v>
      </c>
    </row>
    <row r="251" spans="1:54" hidden="1">
      <c r="A251" s="50">
        <v>41913</v>
      </c>
      <c r="B251" s="36" t="s">
        <v>184</v>
      </c>
      <c r="C251" s="36" t="s">
        <v>628</v>
      </c>
      <c r="D251" s="36">
        <v>61025</v>
      </c>
      <c r="E251" s="36" t="s">
        <v>629</v>
      </c>
      <c r="F251" s="51">
        <v>1</v>
      </c>
      <c r="G251" s="36">
        <v>11.3256</v>
      </c>
      <c r="H251" s="36">
        <v>7.1999999999999998E-3</v>
      </c>
      <c r="I251" s="36">
        <v>6609.1944000000003</v>
      </c>
      <c r="J251" s="36">
        <v>38047</v>
      </c>
      <c r="K251" s="36">
        <v>0</v>
      </c>
      <c r="L251" s="36">
        <v>1463</v>
      </c>
      <c r="M251" s="36">
        <v>0</v>
      </c>
      <c r="N251" s="36">
        <v>3942</v>
      </c>
      <c r="O251" s="36">
        <v>3937</v>
      </c>
      <c r="P251" s="36">
        <v>25649</v>
      </c>
      <c r="Q251" s="36">
        <v>25634</v>
      </c>
      <c r="R251" s="36">
        <v>1459</v>
      </c>
      <c r="S251" s="36">
        <v>37282</v>
      </c>
      <c r="T251" s="36">
        <v>99.600099999999998</v>
      </c>
      <c r="U251" s="36">
        <v>97.932000000000002</v>
      </c>
      <c r="V251" s="36">
        <v>0</v>
      </c>
      <c r="W251" s="36">
        <v>0</v>
      </c>
      <c r="X251" s="36">
        <v>1394</v>
      </c>
      <c r="Y251" s="36">
        <v>1382</v>
      </c>
      <c r="Z251" s="36">
        <v>1342</v>
      </c>
      <c r="AA251" s="36">
        <v>3</v>
      </c>
      <c r="AB251" s="36">
        <v>65</v>
      </c>
      <c r="AC251" s="36">
        <v>65</v>
      </c>
      <c r="AD251" s="36">
        <v>35767</v>
      </c>
      <c r="AE251" s="36">
        <v>50</v>
      </c>
      <c r="AF251" s="36">
        <v>930</v>
      </c>
      <c r="AG251" s="36">
        <v>876</v>
      </c>
      <c r="AH251" s="36">
        <v>0.69640000000000002</v>
      </c>
      <c r="AI251" s="36">
        <v>6.83E-2</v>
      </c>
      <c r="AJ251" s="40">
        <f t="shared" ca="1" si="3"/>
        <v>3</v>
      </c>
      <c r="AK251" s="36">
        <v>0</v>
      </c>
      <c r="AL251" s="36">
        <v>0</v>
      </c>
      <c r="AM251" s="36">
        <v>0</v>
      </c>
      <c r="AN251" s="36">
        <v>0</v>
      </c>
      <c r="AO251" s="36">
        <v>1</v>
      </c>
      <c r="AP251" s="36">
        <v>0</v>
      </c>
      <c r="AQ251" s="36">
        <v>0</v>
      </c>
      <c r="AR251" s="36">
        <v>0</v>
      </c>
      <c r="AS251" s="36">
        <v>0</v>
      </c>
      <c r="AT251" s="36">
        <v>0.22354694485842028</v>
      </c>
      <c r="AU251" s="36">
        <v>9</v>
      </c>
      <c r="AV251" s="36">
        <v>780</v>
      </c>
      <c r="AW251" s="36">
        <v>0</v>
      </c>
      <c r="AX251" s="36">
        <v>1</v>
      </c>
      <c r="AY251" s="36">
        <v>0</v>
      </c>
      <c r="AZ251" s="36">
        <v>0</v>
      </c>
      <c r="BA251" s="36">
        <v>0</v>
      </c>
      <c r="BB251" s="36">
        <v>6</v>
      </c>
    </row>
    <row r="252" spans="1:54" hidden="1">
      <c r="A252" s="50">
        <v>41913</v>
      </c>
      <c r="B252" s="36" t="s">
        <v>183</v>
      </c>
      <c r="C252" s="36" t="s">
        <v>558</v>
      </c>
      <c r="D252" s="36">
        <v>19346</v>
      </c>
      <c r="E252" s="36" t="s">
        <v>559</v>
      </c>
      <c r="F252" s="51">
        <v>1</v>
      </c>
      <c r="G252" s="36">
        <v>1.7208000000000001</v>
      </c>
      <c r="H252" s="36">
        <v>0</v>
      </c>
      <c r="I252" s="36">
        <v>11740.234700000001</v>
      </c>
      <c r="J252" s="36">
        <v>36213</v>
      </c>
      <c r="K252" s="36">
        <v>0</v>
      </c>
      <c r="L252" s="36">
        <v>249</v>
      </c>
      <c r="M252" s="36">
        <v>0</v>
      </c>
      <c r="N252" s="36">
        <v>6020</v>
      </c>
      <c r="O252" s="36">
        <v>6018</v>
      </c>
      <c r="P252" s="36">
        <v>17778</v>
      </c>
      <c r="Q252" s="36">
        <v>17765</v>
      </c>
      <c r="R252" s="36">
        <v>244</v>
      </c>
      <c r="S252" s="36">
        <v>35835</v>
      </c>
      <c r="T252" s="36">
        <v>97.959400000000002</v>
      </c>
      <c r="U252" s="36">
        <v>98.883799999999994</v>
      </c>
      <c r="V252" s="36">
        <v>32489</v>
      </c>
      <c r="W252" s="36">
        <v>32464</v>
      </c>
      <c r="X252" s="36">
        <v>5116</v>
      </c>
      <c r="Y252" s="36">
        <v>5105</v>
      </c>
      <c r="Z252" s="36">
        <v>241</v>
      </c>
      <c r="AA252" s="36">
        <v>2</v>
      </c>
      <c r="AB252" s="36">
        <v>8</v>
      </c>
      <c r="AC252" s="36">
        <v>8</v>
      </c>
      <c r="AD252" s="36">
        <v>36086</v>
      </c>
      <c r="AE252" s="36">
        <v>36</v>
      </c>
      <c r="AF252" s="36">
        <v>84</v>
      </c>
      <c r="AG252" s="36">
        <v>79</v>
      </c>
      <c r="AH252" s="36">
        <v>0.41399999999999998</v>
      </c>
      <c r="AI252" s="36">
        <v>6.4399999999999999E-2</v>
      </c>
      <c r="AJ252" s="40">
        <f t="shared" ca="1" si="3"/>
        <v>3</v>
      </c>
      <c r="AK252" s="36">
        <v>0</v>
      </c>
      <c r="AL252" s="36">
        <v>0</v>
      </c>
      <c r="AM252" s="36">
        <v>0</v>
      </c>
      <c r="AN252" s="36">
        <v>0</v>
      </c>
      <c r="AO252" s="36">
        <v>1</v>
      </c>
      <c r="AP252" s="36">
        <v>0</v>
      </c>
      <c r="AQ252" s="36">
        <v>0</v>
      </c>
      <c r="AR252" s="36">
        <v>0</v>
      </c>
      <c r="AS252" s="36">
        <v>0</v>
      </c>
      <c r="AT252" s="36">
        <v>0.82987551867219922</v>
      </c>
      <c r="AU252" s="36">
        <v>7</v>
      </c>
      <c r="AV252" s="36">
        <v>391</v>
      </c>
      <c r="AW252" s="36">
        <v>1</v>
      </c>
      <c r="AX252" s="36">
        <v>0</v>
      </c>
      <c r="AY252" s="36">
        <v>0</v>
      </c>
      <c r="AZ252" s="36">
        <v>0</v>
      </c>
      <c r="BA252" s="36">
        <v>3</v>
      </c>
      <c r="BB252" s="36">
        <v>1</v>
      </c>
    </row>
    <row r="253" spans="1:54" hidden="1">
      <c r="A253" s="50">
        <v>41913</v>
      </c>
      <c r="B253" s="36" t="s">
        <v>183</v>
      </c>
      <c r="C253" s="36" t="s">
        <v>386</v>
      </c>
      <c r="D253" s="36">
        <v>30435</v>
      </c>
      <c r="E253" s="36" t="s">
        <v>387</v>
      </c>
      <c r="F253" s="51">
        <v>1</v>
      </c>
      <c r="G253" s="36">
        <v>1.7616000000000001</v>
      </c>
      <c r="H253" s="36">
        <v>0</v>
      </c>
      <c r="I253" s="36">
        <v>24654.883600000001</v>
      </c>
      <c r="J253" s="36">
        <v>50801</v>
      </c>
      <c r="K253" s="36">
        <v>0</v>
      </c>
      <c r="L253" s="36">
        <v>168</v>
      </c>
      <c r="M253" s="36">
        <v>0</v>
      </c>
      <c r="N253" s="36">
        <v>257</v>
      </c>
      <c r="O253" s="36">
        <v>256</v>
      </c>
      <c r="P253" s="36">
        <v>7670</v>
      </c>
      <c r="Q253" s="36">
        <v>7663</v>
      </c>
      <c r="R253" s="36">
        <v>160</v>
      </c>
      <c r="S253" s="36">
        <v>50496</v>
      </c>
      <c r="T253" s="36">
        <v>94.867500000000007</v>
      </c>
      <c r="U253" s="36">
        <v>99.308899999999994</v>
      </c>
      <c r="V253" s="36">
        <v>25411</v>
      </c>
      <c r="W253" s="36">
        <v>25385</v>
      </c>
      <c r="X253" s="36">
        <v>4316</v>
      </c>
      <c r="Y253" s="36">
        <v>4304</v>
      </c>
      <c r="Z253" s="36">
        <v>183</v>
      </c>
      <c r="AA253" s="36">
        <v>2</v>
      </c>
      <c r="AB253" s="36">
        <v>12</v>
      </c>
      <c r="AC253" s="36">
        <v>12</v>
      </c>
      <c r="AD253" s="36">
        <v>38432</v>
      </c>
      <c r="AE253" s="36">
        <v>76</v>
      </c>
      <c r="AF253" s="36">
        <v>156</v>
      </c>
      <c r="AG253" s="36">
        <v>145</v>
      </c>
      <c r="AH253" s="36">
        <v>0.66459999999999997</v>
      </c>
      <c r="AI253" s="36">
        <v>6.1499999999999999E-2</v>
      </c>
      <c r="AJ253" s="40">
        <f t="shared" ca="1" si="3"/>
        <v>3</v>
      </c>
      <c r="AK253" s="36">
        <v>1</v>
      </c>
      <c r="AL253" s="36">
        <v>0</v>
      </c>
      <c r="AM253" s="36">
        <v>0</v>
      </c>
      <c r="AN253" s="36">
        <v>0</v>
      </c>
      <c r="AO253" s="36">
        <v>2</v>
      </c>
      <c r="AP253" s="36">
        <v>0</v>
      </c>
      <c r="AQ253" s="36">
        <v>1</v>
      </c>
      <c r="AR253" s="36">
        <v>0</v>
      </c>
      <c r="AS253" s="36">
        <v>0</v>
      </c>
      <c r="AT253" s="36">
        <v>1.0928961748633881</v>
      </c>
      <c r="AU253" s="36">
        <v>9</v>
      </c>
      <c r="AV253" s="36">
        <v>312</v>
      </c>
      <c r="AW253" s="36">
        <v>1</v>
      </c>
      <c r="AX253" s="36">
        <v>0</v>
      </c>
      <c r="AY253" s="36">
        <v>0</v>
      </c>
      <c r="AZ253" s="36">
        <v>0</v>
      </c>
      <c r="BA253" s="36">
        <v>2</v>
      </c>
      <c r="BB253" s="36">
        <v>0</v>
      </c>
    </row>
    <row r="254" spans="1:54" hidden="1">
      <c r="A254" s="50">
        <v>41913</v>
      </c>
      <c r="B254" s="36" t="s">
        <v>185</v>
      </c>
      <c r="C254" s="36" t="s">
        <v>702</v>
      </c>
      <c r="D254" s="36">
        <v>6535</v>
      </c>
      <c r="E254" s="36" t="s">
        <v>703</v>
      </c>
      <c r="F254" s="51">
        <v>1</v>
      </c>
      <c r="G254" s="36">
        <v>0.4032</v>
      </c>
      <c r="H254" s="36">
        <v>0</v>
      </c>
      <c r="I254" s="36">
        <v>5812.759</v>
      </c>
      <c r="J254" s="36">
        <v>8832</v>
      </c>
      <c r="K254" s="36">
        <v>0</v>
      </c>
      <c r="L254" s="36">
        <v>79</v>
      </c>
      <c r="M254" s="36">
        <v>0</v>
      </c>
      <c r="N254" s="36">
        <v>355</v>
      </c>
      <c r="O254" s="36">
        <v>351</v>
      </c>
      <c r="P254" s="36">
        <v>4915</v>
      </c>
      <c r="Q254" s="36">
        <v>4878</v>
      </c>
      <c r="R254" s="36">
        <v>79</v>
      </c>
      <c r="S254" s="36">
        <v>8785</v>
      </c>
      <c r="T254" s="36">
        <v>98.873199999999997</v>
      </c>
      <c r="U254" s="36">
        <v>98.719099999999997</v>
      </c>
      <c r="V254" s="36">
        <v>0</v>
      </c>
      <c r="W254" s="36">
        <v>0</v>
      </c>
      <c r="X254" s="36">
        <v>53</v>
      </c>
      <c r="Y254" s="36">
        <v>36</v>
      </c>
      <c r="Z254" s="36">
        <v>99</v>
      </c>
      <c r="AA254" s="36">
        <v>20</v>
      </c>
      <c r="AB254" s="36">
        <v>14</v>
      </c>
      <c r="AC254" s="36">
        <v>9</v>
      </c>
      <c r="AD254" s="36">
        <v>8765</v>
      </c>
      <c r="AE254" s="36">
        <v>24</v>
      </c>
      <c r="AF254" s="36">
        <v>21</v>
      </c>
      <c r="AG254" s="36">
        <v>7</v>
      </c>
      <c r="AH254" s="36">
        <v>0.95220000000000005</v>
      </c>
      <c r="AI254" s="36">
        <v>7.1900000000000006E-2</v>
      </c>
      <c r="AJ254" s="40">
        <f t="shared" ca="1" si="3"/>
        <v>3</v>
      </c>
      <c r="AK254" s="36">
        <v>0</v>
      </c>
      <c r="AL254" s="36">
        <v>0</v>
      </c>
      <c r="AM254" s="36">
        <v>1</v>
      </c>
      <c r="AN254" s="36">
        <v>0</v>
      </c>
      <c r="AO254" s="36">
        <v>2</v>
      </c>
      <c r="AP254" s="36">
        <v>3</v>
      </c>
      <c r="AQ254" s="36">
        <v>1</v>
      </c>
      <c r="AR254" s="36">
        <v>0</v>
      </c>
      <c r="AS254" s="36">
        <v>0</v>
      </c>
      <c r="AT254" s="36">
        <v>20.202020202020201</v>
      </c>
      <c r="AU254" s="36">
        <v>4</v>
      </c>
      <c r="AV254" s="36">
        <v>84</v>
      </c>
      <c r="AW254" s="36">
        <v>0</v>
      </c>
      <c r="AX254" s="36">
        <v>0</v>
      </c>
      <c r="AY254" s="36">
        <v>1</v>
      </c>
      <c r="AZ254" s="36">
        <v>3</v>
      </c>
      <c r="BA254" s="36">
        <v>1</v>
      </c>
      <c r="BB254" s="36">
        <v>0</v>
      </c>
    </row>
    <row r="255" spans="1:54" hidden="1">
      <c r="A255" s="50">
        <v>41913</v>
      </c>
      <c r="B255" s="36" t="s">
        <v>184</v>
      </c>
      <c r="C255" s="36" t="s">
        <v>1549</v>
      </c>
      <c r="D255" s="36">
        <v>46336</v>
      </c>
      <c r="E255" s="36" t="s">
        <v>1550</v>
      </c>
      <c r="F255" s="51">
        <v>1</v>
      </c>
      <c r="G255" s="36">
        <v>3.4967999999999999</v>
      </c>
      <c r="H255" s="36">
        <v>0</v>
      </c>
      <c r="I255" s="36">
        <v>15240.8781</v>
      </c>
      <c r="J255" s="36">
        <v>20202</v>
      </c>
      <c r="K255" s="36">
        <v>0</v>
      </c>
      <c r="L255" s="36">
        <v>434</v>
      </c>
      <c r="M255" s="36">
        <v>0</v>
      </c>
      <c r="N255" s="36">
        <v>1042</v>
      </c>
      <c r="O255" s="36">
        <v>1041</v>
      </c>
      <c r="P255" s="36">
        <v>16398</v>
      </c>
      <c r="Q255" s="36">
        <v>16388</v>
      </c>
      <c r="R255" s="36">
        <v>420</v>
      </c>
      <c r="S255" s="36">
        <v>20156</v>
      </c>
      <c r="T255" s="36">
        <v>96.681299999999993</v>
      </c>
      <c r="U255" s="36">
        <v>99.711500000000001</v>
      </c>
      <c r="V255" s="36">
        <v>27639</v>
      </c>
      <c r="W255" s="36">
        <v>27618</v>
      </c>
      <c r="X255" s="36">
        <v>7303</v>
      </c>
      <c r="Y255" s="36">
        <v>7298</v>
      </c>
      <c r="Z255" s="36">
        <v>412</v>
      </c>
      <c r="AA255" s="36">
        <v>1</v>
      </c>
      <c r="AB255" s="36">
        <v>26</v>
      </c>
      <c r="AC255" s="36">
        <v>26</v>
      </c>
      <c r="AD255" s="36">
        <v>20272</v>
      </c>
      <c r="AE255" s="36">
        <v>18</v>
      </c>
      <c r="AF255" s="36">
        <v>49</v>
      </c>
      <c r="AG255" s="36">
        <v>48</v>
      </c>
      <c r="AH255" s="36">
        <v>0.97070000000000001</v>
      </c>
      <c r="AI255" s="36">
        <v>6.9199999999999998E-2</v>
      </c>
      <c r="AJ255" s="40">
        <f t="shared" ca="1" si="3"/>
        <v>3</v>
      </c>
      <c r="AK255" s="36">
        <v>0</v>
      </c>
      <c r="AL255" s="36">
        <v>0</v>
      </c>
      <c r="AM255" s="36">
        <v>0</v>
      </c>
      <c r="AN255" s="36">
        <v>0</v>
      </c>
      <c r="AO255" s="36">
        <v>1</v>
      </c>
      <c r="AP255" s="36">
        <v>0</v>
      </c>
      <c r="AQ255" s="36">
        <v>0</v>
      </c>
      <c r="AR255" s="36">
        <v>0</v>
      </c>
      <c r="AS255" s="36">
        <v>0</v>
      </c>
      <c r="AT255" s="36">
        <v>0.24271844660194172</v>
      </c>
      <c r="AU255" s="36">
        <v>15</v>
      </c>
      <c r="AV255" s="36">
        <v>56</v>
      </c>
      <c r="AW255" s="36">
        <v>1</v>
      </c>
      <c r="AX255" s="36">
        <v>0</v>
      </c>
      <c r="AY255" s="36">
        <v>0</v>
      </c>
      <c r="AZ255" s="36">
        <v>0</v>
      </c>
      <c r="BA255" s="36">
        <v>1</v>
      </c>
      <c r="BB255" s="36">
        <v>0</v>
      </c>
    </row>
    <row r="256" spans="1:54" hidden="1">
      <c r="A256" s="50">
        <v>41913</v>
      </c>
      <c r="B256" s="36" t="s">
        <v>184</v>
      </c>
      <c r="C256" s="36" t="s">
        <v>236</v>
      </c>
      <c r="D256" s="36">
        <v>62048</v>
      </c>
      <c r="E256" s="36" t="s">
        <v>237</v>
      </c>
      <c r="F256" s="51">
        <v>1</v>
      </c>
      <c r="G256" s="36">
        <v>9.6384000000000007</v>
      </c>
      <c r="H256" s="36">
        <v>0</v>
      </c>
      <c r="I256" s="36">
        <v>9883.2986999999994</v>
      </c>
      <c r="J256" s="36">
        <v>44893</v>
      </c>
      <c r="K256" s="36">
        <v>0</v>
      </c>
      <c r="L256" s="36">
        <v>1195</v>
      </c>
      <c r="M256" s="36">
        <v>0</v>
      </c>
      <c r="N256" s="36">
        <v>3223</v>
      </c>
      <c r="O256" s="36">
        <v>3216</v>
      </c>
      <c r="P256" s="36">
        <v>38315</v>
      </c>
      <c r="Q256" s="36">
        <v>38247</v>
      </c>
      <c r="R256" s="36">
        <v>1171</v>
      </c>
      <c r="S256" s="36">
        <v>44451</v>
      </c>
      <c r="T256" s="36">
        <v>97.778800000000004</v>
      </c>
      <c r="U256" s="36">
        <v>98.839699999999993</v>
      </c>
      <c r="V256" s="36">
        <v>6</v>
      </c>
      <c r="W256" s="36">
        <v>6</v>
      </c>
      <c r="X256" s="36">
        <v>418</v>
      </c>
      <c r="Y256" s="36">
        <v>412</v>
      </c>
      <c r="Z256" s="36">
        <v>1072</v>
      </c>
      <c r="AA256" s="36">
        <v>10</v>
      </c>
      <c r="AB256" s="36">
        <v>103</v>
      </c>
      <c r="AC256" s="36">
        <v>101</v>
      </c>
      <c r="AD256" s="36">
        <v>44806</v>
      </c>
      <c r="AE256" s="36">
        <v>36</v>
      </c>
      <c r="AF256" s="36">
        <v>191</v>
      </c>
      <c r="AG256" s="36">
        <v>178</v>
      </c>
      <c r="AH256" s="36">
        <v>0.78569999999999995</v>
      </c>
      <c r="AI256" s="36">
        <v>3.5200000000000002E-2</v>
      </c>
      <c r="AJ256" s="40">
        <f t="shared" ca="1" si="3"/>
        <v>3</v>
      </c>
      <c r="AK256" s="36">
        <v>0</v>
      </c>
      <c r="AL256" s="36">
        <v>0</v>
      </c>
      <c r="AM256" s="36">
        <v>0</v>
      </c>
      <c r="AN256" s="36">
        <v>0</v>
      </c>
      <c r="AO256" s="36">
        <v>1</v>
      </c>
      <c r="AP256" s="36">
        <v>0</v>
      </c>
      <c r="AQ256" s="36">
        <v>0</v>
      </c>
      <c r="AR256" s="36">
        <v>0</v>
      </c>
      <c r="AS256" s="36">
        <v>0</v>
      </c>
      <c r="AT256" s="36">
        <v>0.93283582089552231</v>
      </c>
      <c r="AU256" s="36">
        <v>31</v>
      </c>
      <c r="AV256" s="36">
        <v>510</v>
      </c>
      <c r="AW256" s="36">
        <v>1</v>
      </c>
      <c r="AX256" s="36">
        <v>0</v>
      </c>
      <c r="AY256" s="36">
        <v>0</v>
      </c>
      <c r="AZ256" s="36">
        <v>0</v>
      </c>
      <c r="BA256" s="36">
        <v>3</v>
      </c>
      <c r="BB256" s="36">
        <v>1</v>
      </c>
    </row>
    <row r="257" spans="1:54" hidden="1">
      <c r="A257" s="50">
        <v>41913</v>
      </c>
      <c r="B257" s="36" t="s">
        <v>183</v>
      </c>
      <c r="C257" s="36" t="s">
        <v>939</v>
      </c>
      <c r="D257" s="36">
        <v>58026</v>
      </c>
      <c r="E257" s="36" t="s">
        <v>715</v>
      </c>
      <c r="F257" s="51">
        <v>1</v>
      </c>
      <c r="G257" s="36">
        <v>3.18</v>
      </c>
      <c r="H257" s="36">
        <v>4.7999999999999996E-3</v>
      </c>
      <c r="I257" s="36">
        <v>17508.312099999999</v>
      </c>
      <c r="J257" s="36">
        <v>53494</v>
      </c>
      <c r="K257" s="36">
        <v>0</v>
      </c>
      <c r="L257" s="36">
        <v>363</v>
      </c>
      <c r="M257" s="36">
        <v>0</v>
      </c>
      <c r="N257" s="36">
        <v>610</v>
      </c>
      <c r="O257" s="36">
        <v>610</v>
      </c>
      <c r="P257" s="36">
        <v>25001</v>
      </c>
      <c r="Q257" s="36">
        <v>24976</v>
      </c>
      <c r="R257" s="36">
        <v>354</v>
      </c>
      <c r="S257" s="36">
        <v>53370</v>
      </c>
      <c r="T257" s="36">
        <v>97.520700000000005</v>
      </c>
      <c r="U257" s="36">
        <v>99.668400000000005</v>
      </c>
      <c r="V257" s="36">
        <v>0</v>
      </c>
      <c r="W257" s="36">
        <v>0</v>
      </c>
      <c r="X257" s="36">
        <v>128</v>
      </c>
      <c r="Y257" s="36">
        <v>121</v>
      </c>
      <c r="Z257" s="36">
        <v>336</v>
      </c>
      <c r="AA257" s="36">
        <v>2</v>
      </c>
      <c r="AB257" s="36">
        <v>17</v>
      </c>
      <c r="AC257" s="36">
        <v>17</v>
      </c>
      <c r="AD257" s="36">
        <v>52494</v>
      </c>
      <c r="AE257" s="36">
        <v>72</v>
      </c>
      <c r="AF257" s="36">
        <v>131</v>
      </c>
      <c r="AG257" s="36">
        <v>129</v>
      </c>
      <c r="AH257" s="36">
        <v>0.82210000000000005</v>
      </c>
      <c r="AI257" s="36">
        <v>3.7900000000000003E-2</v>
      </c>
      <c r="AJ257" s="40">
        <f t="shared" ca="1" si="3"/>
        <v>3</v>
      </c>
      <c r="AK257" s="36">
        <v>0</v>
      </c>
      <c r="AL257" s="36">
        <v>0</v>
      </c>
      <c r="AM257" s="36">
        <v>0</v>
      </c>
      <c r="AN257" s="36">
        <v>0</v>
      </c>
      <c r="AO257" s="36">
        <v>1</v>
      </c>
      <c r="AP257" s="36">
        <v>0</v>
      </c>
      <c r="AQ257" s="36">
        <v>0</v>
      </c>
      <c r="AR257" s="36">
        <v>0</v>
      </c>
      <c r="AS257" s="36">
        <v>0</v>
      </c>
      <c r="AT257" s="36">
        <v>0.59523809523809523</v>
      </c>
      <c r="AU257" s="36">
        <v>9</v>
      </c>
      <c r="AV257" s="36">
        <v>149</v>
      </c>
      <c r="AW257" s="36">
        <v>1</v>
      </c>
      <c r="AX257" s="36">
        <v>0</v>
      </c>
      <c r="AY257" s="36">
        <v>0</v>
      </c>
      <c r="AZ257" s="36">
        <v>0</v>
      </c>
      <c r="BA257" s="36">
        <v>1</v>
      </c>
      <c r="BB257" s="36">
        <v>0</v>
      </c>
    </row>
    <row r="258" spans="1:54" hidden="1">
      <c r="A258" s="50">
        <v>41913</v>
      </c>
      <c r="B258" s="36" t="s">
        <v>184</v>
      </c>
      <c r="C258" s="36" t="s">
        <v>1551</v>
      </c>
      <c r="D258" s="36">
        <v>62045</v>
      </c>
      <c r="E258" s="36" t="s">
        <v>237</v>
      </c>
      <c r="F258" s="51">
        <v>1</v>
      </c>
      <c r="G258" s="36">
        <v>3.5207999999999999</v>
      </c>
      <c r="H258" s="36">
        <v>0</v>
      </c>
      <c r="I258" s="36">
        <v>11004.7912</v>
      </c>
      <c r="J258" s="36">
        <v>14424</v>
      </c>
      <c r="K258" s="36">
        <v>0</v>
      </c>
      <c r="L258" s="36">
        <v>406</v>
      </c>
      <c r="M258" s="36">
        <v>0</v>
      </c>
      <c r="N258" s="36">
        <v>2298</v>
      </c>
      <c r="O258" s="36">
        <v>2297</v>
      </c>
      <c r="P258" s="36">
        <v>11300</v>
      </c>
      <c r="Q258" s="36">
        <v>11290</v>
      </c>
      <c r="R258" s="36">
        <v>402</v>
      </c>
      <c r="S258" s="36">
        <v>14379</v>
      </c>
      <c r="T258" s="36">
        <v>98.971699999999998</v>
      </c>
      <c r="U258" s="36">
        <v>99.599800000000002</v>
      </c>
      <c r="V258" s="36">
        <v>41614</v>
      </c>
      <c r="W258" s="36">
        <v>41593</v>
      </c>
      <c r="X258" s="36">
        <v>4741</v>
      </c>
      <c r="Y258" s="36">
        <v>4701</v>
      </c>
      <c r="Z258" s="36">
        <v>423</v>
      </c>
      <c r="AA258" s="36">
        <v>10</v>
      </c>
      <c r="AB258" s="36">
        <v>51</v>
      </c>
      <c r="AC258" s="36">
        <v>44</v>
      </c>
      <c r="AD258" s="36">
        <v>14824</v>
      </c>
      <c r="AE258" s="36">
        <v>25</v>
      </c>
      <c r="AF258" s="36">
        <v>114</v>
      </c>
      <c r="AG258" s="36">
        <v>107</v>
      </c>
      <c r="AH258" s="36">
        <v>0.88829999999999998</v>
      </c>
      <c r="AI258" s="36">
        <v>8.8200000000000001E-2</v>
      </c>
      <c r="AJ258" s="40">
        <f t="shared" ref="AJ258:AJ321" ca="1" si="4">DAY(TODAY()-A258)</f>
        <v>3</v>
      </c>
      <c r="AK258" s="36">
        <v>0</v>
      </c>
      <c r="AL258" s="36">
        <v>0</v>
      </c>
      <c r="AM258" s="36">
        <v>0</v>
      </c>
      <c r="AN258" s="36">
        <v>0</v>
      </c>
      <c r="AO258" s="36">
        <v>1</v>
      </c>
      <c r="AP258" s="36">
        <v>0</v>
      </c>
      <c r="AQ258" s="36">
        <v>0</v>
      </c>
      <c r="AR258" s="36">
        <v>0</v>
      </c>
      <c r="AS258" s="36">
        <v>0</v>
      </c>
      <c r="AT258" s="36">
        <v>2.3640661938534278</v>
      </c>
      <c r="AU258" s="36">
        <v>5</v>
      </c>
      <c r="AV258" s="36">
        <v>55</v>
      </c>
      <c r="AW258" s="36">
        <v>0</v>
      </c>
      <c r="AX258" s="36">
        <v>0</v>
      </c>
      <c r="AY258" s="36">
        <v>1</v>
      </c>
      <c r="AZ258" s="36">
        <v>1</v>
      </c>
      <c r="BA258" s="36">
        <v>0</v>
      </c>
      <c r="BB258" s="36">
        <v>0</v>
      </c>
    </row>
    <row r="259" spans="1:54" hidden="1">
      <c r="A259" s="50">
        <v>41913</v>
      </c>
      <c r="B259" s="36" t="s">
        <v>183</v>
      </c>
      <c r="C259" s="36" t="s">
        <v>706</v>
      </c>
      <c r="D259" s="36">
        <v>35074</v>
      </c>
      <c r="E259" s="36" t="s">
        <v>707</v>
      </c>
      <c r="F259" s="51">
        <v>1</v>
      </c>
      <c r="G259" s="36">
        <v>1.4592000000000001</v>
      </c>
      <c r="H259" s="36">
        <v>0</v>
      </c>
      <c r="I259" s="36">
        <v>11921.3269</v>
      </c>
      <c r="J259" s="36">
        <v>30993</v>
      </c>
      <c r="K259" s="36">
        <v>0</v>
      </c>
      <c r="L259" s="36">
        <v>174</v>
      </c>
      <c r="M259" s="36">
        <v>0</v>
      </c>
      <c r="N259" s="36">
        <v>219</v>
      </c>
      <c r="O259" s="36">
        <v>218</v>
      </c>
      <c r="P259" s="36">
        <v>3856</v>
      </c>
      <c r="Q259" s="36">
        <v>3851</v>
      </c>
      <c r="R259" s="36">
        <v>168</v>
      </c>
      <c r="S259" s="36">
        <v>30907</v>
      </c>
      <c r="T259" s="36">
        <v>96.110799999999998</v>
      </c>
      <c r="U259" s="36">
        <v>99.593199999999996</v>
      </c>
      <c r="V259" s="36">
        <v>0</v>
      </c>
      <c r="W259" s="36">
        <v>0</v>
      </c>
      <c r="X259" s="36">
        <v>207</v>
      </c>
      <c r="Y259" s="36">
        <v>206</v>
      </c>
      <c r="Z259" s="36">
        <v>154</v>
      </c>
      <c r="AA259" s="36">
        <v>0</v>
      </c>
      <c r="AB259" s="36">
        <v>24</v>
      </c>
      <c r="AC259" s="36">
        <v>22</v>
      </c>
      <c r="AD259" s="36">
        <v>22358</v>
      </c>
      <c r="AE259" s="36">
        <v>54</v>
      </c>
      <c r="AF259" s="36">
        <v>434</v>
      </c>
      <c r="AG259" s="36">
        <v>422</v>
      </c>
      <c r="AH259" s="36">
        <v>0.63239999999999996</v>
      </c>
      <c r="AI259" s="36">
        <v>9.4200000000000006E-2</v>
      </c>
      <c r="AJ259" s="40">
        <f t="shared" ca="1" si="4"/>
        <v>3</v>
      </c>
      <c r="AK259" s="36">
        <v>0</v>
      </c>
      <c r="AL259" s="36">
        <v>0</v>
      </c>
      <c r="AM259" s="36">
        <v>0</v>
      </c>
      <c r="AN259" s="36">
        <v>0</v>
      </c>
      <c r="AO259" s="36">
        <v>1</v>
      </c>
      <c r="AP259" s="36">
        <v>0</v>
      </c>
      <c r="AQ259" s="36">
        <v>0</v>
      </c>
      <c r="AR259" s="36">
        <v>0</v>
      </c>
      <c r="AS259" s="36">
        <v>0</v>
      </c>
      <c r="AT259" s="36">
        <v>0</v>
      </c>
      <c r="AU259" s="36">
        <v>7</v>
      </c>
      <c r="AV259" s="36">
        <v>91</v>
      </c>
      <c r="AW259" s="36">
        <v>1</v>
      </c>
      <c r="AX259" s="36">
        <v>0</v>
      </c>
      <c r="AY259" s="36">
        <v>0</v>
      </c>
      <c r="AZ259" s="36">
        <v>0</v>
      </c>
      <c r="BA259" s="36">
        <v>3</v>
      </c>
      <c r="BB259" s="36">
        <v>0</v>
      </c>
    </row>
    <row r="260" spans="1:54" hidden="1">
      <c r="A260" s="50">
        <v>41913</v>
      </c>
      <c r="B260" s="36" t="s">
        <v>183</v>
      </c>
      <c r="C260" s="36" t="s">
        <v>564</v>
      </c>
      <c r="D260" s="36">
        <v>18874</v>
      </c>
      <c r="E260" s="36" t="s">
        <v>523</v>
      </c>
      <c r="F260" s="51">
        <v>1</v>
      </c>
      <c r="G260" s="36">
        <v>1.4952000000000001</v>
      </c>
      <c r="H260" s="36">
        <v>0</v>
      </c>
      <c r="I260" s="36">
        <v>24132.047500000001</v>
      </c>
      <c r="J260" s="36">
        <v>54983</v>
      </c>
      <c r="K260" s="36">
        <v>0</v>
      </c>
      <c r="L260" s="36">
        <v>192</v>
      </c>
      <c r="M260" s="36">
        <v>0</v>
      </c>
      <c r="N260" s="36">
        <v>603</v>
      </c>
      <c r="O260" s="36">
        <v>601</v>
      </c>
      <c r="P260" s="36">
        <v>7536</v>
      </c>
      <c r="Q260" s="36">
        <v>7523</v>
      </c>
      <c r="R260" s="36">
        <v>184</v>
      </c>
      <c r="S260" s="36">
        <v>54625</v>
      </c>
      <c r="T260" s="36">
        <v>95.515500000000003</v>
      </c>
      <c r="U260" s="36">
        <v>99.177499999999995</v>
      </c>
      <c r="V260" s="36">
        <v>15302</v>
      </c>
      <c r="W260" s="36">
        <v>15289</v>
      </c>
      <c r="X260" s="36">
        <v>3380</v>
      </c>
      <c r="Y260" s="36">
        <v>3375</v>
      </c>
      <c r="Z260" s="36">
        <v>206</v>
      </c>
      <c r="AA260" s="36">
        <v>1</v>
      </c>
      <c r="AB260" s="36">
        <v>12</v>
      </c>
      <c r="AC260" s="36">
        <v>11</v>
      </c>
      <c r="AD260" s="36">
        <v>39313</v>
      </c>
      <c r="AE260" s="36">
        <v>85</v>
      </c>
      <c r="AF260" s="36">
        <v>247</v>
      </c>
      <c r="AG260" s="36">
        <v>230</v>
      </c>
      <c r="AH260" s="36">
        <v>1.1056999999999999</v>
      </c>
      <c r="AI260" s="36">
        <v>4.8399999999999999E-2</v>
      </c>
      <c r="AJ260" s="40">
        <f t="shared" ca="1" si="4"/>
        <v>3</v>
      </c>
      <c r="AK260" s="36">
        <v>0</v>
      </c>
      <c r="AL260" s="36">
        <v>0</v>
      </c>
      <c r="AM260" s="36">
        <v>0</v>
      </c>
      <c r="AN260" s="36">
        <v>0</v>
      </c>
      <c r="AO260" s="36">
        <v>1</v>
      </c>
      <c r="AP260" s="36">
        <v>0</v>
      </c>
      <c r="AQ260" s="36">
        <v>0</v>
      </c>
      <c r="AR260" s="36">
        <v>0</v>
      </c>
      <c r="AS260" s="36">
        <v>0</v>
      </c>
      <c r="AT260" s="36">
        <v>0.48543689320388345</v>
      </c>
      <c r="AU260" s="36">
        <v>10</v>
      </c>
      <c r="AV260" s="36">
        <v>371</v>
      </c>
      <c r="AW260" s="36">
        <v>1</v>
      </c>
      <c r="AX260" s="36">
        <v>0</v>
      </c>
      <c r="AY260" s="36">
        <v>0</v>
      </c>
      <c r="AZ260" s="36">
        <v>0</v>
      </c>
      <c r="BA260" s="36">
        <v>2</v>
      </c>
      <c r="BB260" s="36">
        <v>0</v>
      </c>
    </row>
    <row r="261" spans="1:54" hidden="1">
      <c r="A261" s="50">
        <v>41913</v>
      </c>
      <c r="B261" s="36" t="s">
        <v>183</v>
      </c>
      <c r="C261" s="36" t="s">
        <v>880</v>
      </c>
      <c r="D261" s="36">
        <v>33418</v>
      </c>
      <c r="E261" s="36" t="s">
        <v>612</v>
      </c>
      <c r="F261" s="51">
        <v>1</v>
      </c>
      <c r="G261" s="36">
        <v>2.4744000000000002</v>
      </c>
      <c r="H261" s="36">
        <v>0</v>
      </c>
      <c r="I261" s="36">
        <v>34378.1149</v>
      </c>
      <c r="J261" s="36">
        <v>32226</v>
      </c>
      <c r="K261" s="36">
        <v>0</v>
      </c>
      <c r="L261" s="36">
        <v>129</v>
      </c>
      <c r="M261" s="36">
        <v>0</v>
      </c>
      <c r="N261" s="36">
        <v>295</v>
      </c>
      <c r="O261" s="36">
        <v>290</v>
      </c>
      <c r="P261" s="36">
        <v>7120</v>
      </c>
      <c r="Q261" s="36">
        <v>7077</v>
      </c>
      <c r="R261" s="36">
        <v>127</v>
      </c>
      <c r="S261" s="36">
        <v>32148</v>
      </c>
      <c r="T261" s="36">
        <v>96.781000000000006</v>
      </c>
      <c r="U261" s="36">
        <v>99.155500000000004</v>
      </c>
      <c r="V261" s="36">
        <v>5227</v>
      </c>
      <c r="W261" s="36">
        <v>5224</v>
      </c>
      <c r="X261" s="36">
        <v>1018</v>
      </c>
      <c r="Y261" s="36">
        <v>1014</v>
      </c>
      <c r="Z261" s="36">
        <v>205</v>
      </c>
      <c r="AA261" s="36">
        <v>0</v>
      </c>
      <c r="AB261" s="36">
        <v>9</v>
      </c>
      <c r="AC261" s="36">
        <v>9</v>
      </c>
      <c r="AD261" s="36">
        <v>27326</v>
      </c>
      <c r="AE261" s="36">
        <v>41</v>
      </c>
      <c r="AF261" s="36">
        <v>68</v>
      </c>
      <c r="AG261" s="36">
        <v>65</v>
      </c>
      <c r="AH261" s="36">
        <v>1.0129999999999999</v>
      </c>
      <c r="AI261" s="36">
        <v>7.1400000000000005E-2</v>
      </c>
      <c r="AJ261" s="40">
        <f t="shared" ca="1" si="4"/>
        <v>3</v>
      </c>
      <c r="AK261" s="36">
        <v>0</v>
      </c>
      <c r="AL261" s="36">
        <v>0</v>
      </c>
      <c r="AM261" s="36">
        <v>0</v>
      </c>
      <c r="AN261" s="36">
        <v>0</v>
      </c>
      <c r="AO261" s="36">
        <v>1</v>
      </c>
      <c r="AP261" s="36">
        <v>0</v>
      </c>
      <c r="AQ261" s="36">
        <v>1</v>
      </c>
      <c r="AR261" s="36">
        <v>0</v>
      </c>
      <c r="AS261" s="36">
        <v>0</v>
      </c>
      <c r="AT261" s="36">
        <v>0</v>
      </c>
      <c r="AU261" s="36">
        <v>7</v>
      </c>
      <c r="AV261" s="36">
        <v>121</v>
      </c>
      <c r="AW261" s="36">
        <v>1</v>
      </c>
      <c r="AX261" s="36">
        <v>0</v>
      </c>
      <c r="AY261" s="36">
        <v>0</v>
      </c>
      <c r="AZ261" s="36">
        <v>0</v>
      </c>
      <c r="BA261" s="36">
        <v>2</v>
      </c>
      <c r="BB261" s="36">
        <v>0</v>
      </c>
    </row>
    <row r="262" spans="1:54" hidden="1">
      <c r="A262" s="50">
        <v>41913</v>
      </c>
      <c r="B262" s="36" t="s">
        <v>183</v>
      </c>
      <c r="C262" s="36" t="s">
        <v>624</v>
      </c>
      <c r="D262" s="36">
        <v>19165</v>
      </c>
      <c r="E262" s="36" t="s">
        <v>389</v>
      </c>
      <c r="F262" s="51">
        <v>1</v>
      </c>
      <c r="G262" s="36">
        <v>0.74639999999999995</v>
      </c>
      <c r="H262" s="36">
        <v>0</v>
      </c>
      <c r="I262" s="36">
        <v>12170.429099999999</v>
      </c>
      <c r="J262" s="36">
        <v>29216</v>
      </c>
      <c r="K262" s="36">
        <v>11</v>
      </c>
      <c r="L262" s="36">
        <v>93</v>
      </c>
      <c r="M262" s="36">
        <v>1</v>
      </c>
      <c r="N262" s="36">
        <v>102</v>
      </c>
      <c r="O262" s="36">
        <v>102</v>
      </c>
      <c r="P262" s="36">
        <v>2791</v>
      </c>
      <c r="Q262" s="36">
        <v>2784</v>
      </c>
      <c r="R262" s="36">
        <v>87</v>
      </c>
      <c r="S262" s="36">
        <v>28923</v>
      </c>
      <c r="T262" s="36">
        <v>93.548400000000001</v>
      </c>
      <c r="U262" s="36">
        <v>98.748800000000003</v>
      </c>
      <c r="V262" s="36">
        <v>6046</v>
      </c>
      <c r="W262" s="36">
        <v>6039</v>
      </c>
      <c r="X262" s="36">
        <v>2275</v>
      </c>
      <c r="Y262" s="36">
        <v>2271</v>
      </c>
      <c r="Z262" s="36">
        <v>85</v>
      </c>
      <c r="AA262" s="36">
        <v>0</v>
      </c>
      <c r="AB262" s="36">
        <v>1</v>
      </c>
      <c r="AC262" s="36">
        <v>1</v>
      </c>
      <c r="AD262" s="36">
        <v>19716</v>
      </c>
      <c r="AE262" s="36">
        <v>86</v>
      </c>
      <c r="AF262" s="36">
        <v>23</v>
      </c>
      <c r="AG262" s="36">
        <v>23</v>
      </c>
      <c r="AH262" s="36">
        <v>0.43519999999999998</v>
      </c>
      <c r="AI262" s="36">
        <v>0.13919999999999999</v>
      </c>
      <c r="AJ262" s="40">
        <f t="shared" ca="1" si="4"/>
        <v>3</v>
      </c>
      <c r="AK262" s="36">
        <v>1</v>
      </c>
      <c r="AL262" s="36">
        <v>0</v>
      </c>
      <c r="AM262" s="36">
        <v>0</v>
      </c>
      <c r="AN262" s="36">
        <v>0</v>
      </c>
      <c r="AO262" s="36">
        <v>2</v>
      </c>
      <c r="AP262" s="36">
        <v>1</v>
      </c>
      <c r="AQ262" s="36">
        <v>4</v>
      </c>
      <c r="AR262" s="36">
        <v>0</v>
      </c>
      <c r="AS262" s="36">
        <v>0</v>
      </c>
      <c r="AT262" s="36">
        <v>0</v>
      </c>
      <c r="AU262" s="36">
        <v>6</v>
      </c>
      <c r="AV262" s="36">
        <v>300</v>
      </c>
      <c r="AW262" s="36">
        <v>1</v>
      </c>
      <c r="AX262" s="36">
        <v>0</v>
      </c>
      <c r="AY262" s="36">
        <v>0</v>
      </c>
      <c r="AZ262" s="36">
        <v>1</v>
      </c>
      <c r="BA262" s="36">
        <v>4</v>
      </c>
      <c r="BB262" s="36">
        <v>0</v>
      </c>
    </row>
    <row r="263" spans="1:54" hidden="1">
      <c r="A263" s="50">
        <v>41913</v>
      </c>
      <c r="B263" s="36" t="s">
        <v>183</v>
      </c>
      <c r="C263" s="36" t="s">
        <v>978</v>
      </c>
      <c r="D263" s="36">
        <v>19414</v>
      </c>
      <c r="E263" s="36" t="s">
        <v>933</v>
      </c>
      <c r="F263" s="51">
        <v>1</v>
      </c>
      <c r="G263" s="36">
        <v>0.57599999999999996</v>
      </c>
      <c r="H263" s="36">
        <v>0</v>
      </c>
      <c r="I263" s="36">
        <v>12949.1613</v>
      </c>
      <c r="J263" s="36">
        <v>37556</v>
      </c>
      <c r="K263" s="36">
        <v>0</v>
      </c>
      <c r="L263" s="36">
        <v>115</v>
      </c>
      <c r="M263" s="36">
        <v>0</v>
      </c>
      <c r="N263" s="36">
        <v>360</v>
      </c>
      <c r="O263" s="36">
        <v>359</v>
      </c>
      <c r="P263" s="36">
        <v>4315</v>
      </c>
      <c r="Q263" s="36">
        <v>4312</v>
      </c>
      <c r="R263" s="36">
        <v>109</v>
      </c>
      <c r="S263" s="36">
        <v>37519</v>
      </c>
      <c r="T263" s="36">
        <v>94.519300000000001</v>
      </c>
      <c r="U263" s="36">
        <v>99.831999999999994</v>
      </c>
      <c r="V263" s="36">
        <v>0</v>
      </c>
      <c r="W263" s="36">
        <v>0</v>
      </c>
      <c r="X263" s="36">
        <v>203</v>
      </c>
      <c r="Y263" s="36">
        <v>203</v>
      </c>
      <c r="Z263" s="36">
        <v>96</v>
      </c>
      <c r="AA263" s="36">
        <v>1</v>
      </c>
      <c r="AB263" s="36">
        <v>14</v>
      </c>
      <c r="AC263" s="36">
        <v>14</v>
      </c>
      <c r="AD263" s="36">
        <v>23355</v>
      </c>
      <c r="AE263" s="36">
        <v>47</v>
      </c>
      <c r="AF263" s="36">
        <v>376</v>
      </c>
      <c r="AG263" s="36">
        <v>366</v>
      </c>
      <c r="AH263" s="36">
        <v>1.0463</v>
      </c>
      <c r="AI263" s="36">
        <v>4.1599999999999998E-2</v>
      </c>
      <c r="AJ263" s="40">
        <f t="shared" ca="1" si="4"/>
        <v>3</v>
      </c>
      <c r="AK263" s="36">
        <v>1</v>
      </c>
      <c r="AL263" s="36">
        <v>0</v>
      </c>
      <c r="AM263" s="36">
        <v>0</v>
      </c>
      <c r="AN263" s="36">
        <v>0</v>
      </c>
      <c r="AO263" s="36">
        <v>2</v>
      </c>
      <c r="AP263" s="36">
        <v>0</v>
      </c>
      <c r="AQ263" s="36">
        <v>1</v>
      </c>
      <c r="AR263" s="36">
        <v>0</v>
      </c>
      <c r="AS263" s="36">
        <v>0</v>
      </c>
      <c r="AT263" s="36">
        <v>1.0416666666666665</v>
      </c>
      <c r="AU263" s="36">
        <v>7</v>
      </c>
      <c r="AV263" s="36">
        <v>40</v>
      </c>
      <c r="AW263" s="36">
        <v>1</v>
      </c>
      <c r="AX263" s="36">
        <v>0</v>
      </c>
      <c r="AY263" s="36">
        <v>0</v>
      </c>
      <c r="AZ263" s="36">
        <v>0</v>
      </c>
      <c r="BA263" s="36">
        <v>4</v>
      </c>
      <c r="BB263" s="36">
        <v>0</v>
      </c>
    </row>
    <row r="264" spans="1:54" hidden="1">
      <c r="A264" s="50">
        <v>41913</v>
      </c>
      <c r="B264" s="36" t="s">
        <v>183</v>
      </c>
      <c r="C264" s="36" t="s">
        <v>940</v>
      </c>
      <c r="D264" s="36">
        <v>19105</v>
      </c>
      <c r="E264" s="36" t="s">
        <v>618</v>
      </c>
      <c r="F264" s="51">
        <v>1</v>
      </c>
      <c r="G264" s="36">
        <v>0.28320000000000001</v>
      </c>
      <c r="H264" s="36">
        <v>0</v>
      </c>
      <c r="I264" s="36">
        <v>7810.5697</v>
      </c>
      <c r="J264" s="36">
        <v>20716</v>
      </c>
      <c r="K264" s="36">
        <v>0</v>
      </c>
      <c r="L264" s="36">
        <v>59</v>
      </c>
      <c r="M264" s="36">
        <v>0</v>
      </c>
      <c r="N264" s="36">
        <v>140</v>
      </c>
      <c r="O264" s="36">
        <v>137</v>
      </c>
      <c r="P264" s="36">
        <v>11685</v>
      </c>
      <c r="Q264" s="36">
        <v>11444</v>
      </c>
      <c r="R264" s="36">
        <v>59</v>
      </c>
      <c r="S264" s="36">
        <v>20603</v>
      </c>
      <c r="T264" s="36">
        <v>97.857100000000003</v>
      </c>
      <c r="U264" s="36">
        <v>97.403300000000002</v>
      </c>
      <c r="V264" s="36">
        <v>0</v>
      </c>
      <c r="W264" s="36">
        <v>0</v>
      </c>
      <c r="X264" s="36">
        <v>162</v>
      </c>
      <c r="Y264" s="36">
        <v>147</v>
      </c>
      <c r="Z264" s="36">
        <v>54</v>
      </c>
      <c r="AA264" s="36">
        <v>1</v>
      </c>
      <c r="AB264" s="36">
        <v>3</v>
      </c>
      <c r="AC264" s="36">
        <v>3</v>
      </c>
      <c r="AD264" s="36">
        <v>20133</v>
      </c>
      <c r="AE264" s="36">
        <v>19</v>
      </c>
      <c r="AF264" s="36">
        <v>346</v>
      </c>
      <c r="AG264" s="36">
        <v>344</v>
      </c>
      <c r="AH264" s="36">
        <v>0.62949999999999995</v>
      </c>
      <c r="AI264" s="36">
        <v>3.6299999999999999E-2</v>
      </c>
      <c r="AJ264" s="40">
        <f t="shared" ca="1" si="4"/>
        <v>3</v>
      </c>
      <c r="AK264" s="36">
        <v>0</v>
      </c>
      <c r="AL264" s="36">
        <v>0</v>
      </c>
      <c r="AM264" s="36">
        <v>0</v>
      </c>
      <c r="AN264" s="36">
        <v>0</v>
      </c>
      <c r="AO264" s="36">
        <v>1</v>
      </c>
      <c r="AP264" s="36">
        <v>0</v>
      </c>
      <c r="AQ264" s="36">
        <v>1</v>
      </c>
      <c r="AR264" s="36">
        <v>0</v>
      </c>
      <c r="AS264" s="36">
        <v>0</v>
      </c>
      <c r="AT264" s="36">
        <v>1.8518518518518516</v>
      </c>
      <c r="AU264" s="36">
        <v>3</v>
      </c>
      <c r="AV264" s="36">
        <v>354</v>
      </c>
      <c r="AW264" s="36">
        <v>0</v>
      </c>
      <c r="AX264" s="36">
        <v>1</v>
      </c>
      <c r="AY264" s="36">
        <v>0</v>
      </c>
      <c r="AZ264" s="36">
        <v>0</v>
      </c>
      <c r="BA264" s="36">
        <v>3</v>
      </c>
      <c r="BB264" s="36">
        <v>7</v>
      </c>
    </row>
    <row r="265" spans="1:54" hidden="1">
      <c r="A265" s="50">
        <v>41913</v>
      </c>
      <c r="B265" s="36" t="s">
        <v>183</v>
      </c>
      <c r="C265" s="36" t="s">
        <v>627</v>
      </c>
      <c r="D265" s="36">
        <v>19104</v>
      </c>
      <c r="E265" s="36" t="s">
        <v>618</v>
      </c>
      <c r="F265" s="51">
        <v>1</v>
      </c>
      <c r="G265" s="36">
        <v>0.28799999999999998</v>
      </c>
      <c r="H265" s="36">
        <v>0</v>
      </c>
      <c r="I265" s="36">
        <v>4865.6054000000004</v>
      </c>
      <c r="J265" s="36">
        <v>19798</v>
      </c>
      <c r="K265" s="36">
        <v>0</v>
      </c>
      <c r="L265" s="36">
        <v>61</v>
      </c>
      <c r="M265" s="36">
        <v>0</v>
      </c>
      <c r="N265" s="36">
        <v>163</v>
      </c>
      <c r="O265" s="36">
        <v>159</v>
      </c>
      <c r="P265" s="36">
        <v>2753</v>
      </c>
      <c r="Q265" s="36">
        <v>2704</v>
      </c>
      <c r="R265" s="36">
        <v>61</v>
      </c>
      <c r="S265" s="36">
        <v>19661</v>
      </c>
      <c r="T265" s="36">
        <v>97.546000000000006</v>
      </c>
      <c r="U265" s="36">
        <v>97.540499999999994</v>
      </c>
      <c r="V265" s="36">
        <v>4361</v>
      </c>
      <c r="W265" s="36">
        <v>4352</v>
      </c>
      <c r="X265" s="36">
        <v>1232</v>
      </c>
      <c r="Y265" s="36">
        <v>1227</v>
      </c>
      <c r="Z265" s="36">
        <v>59</v>
      </c>
      <c r="AA265" s="36">
        <v>1</v>
      </c>
      <c r="AB265" s="36">
        <v>6</v>
      </c>
      <c r="AC265" s="36">
        <v>6</v>
      </c>
      <c r="AD265" s="36">
        <v>13429</v>
      </c>
      <c r="AE265" s="36">
        <v>24</v>
      </c>
      <c r="AF265" s="36">
        <v>110</v>
      </c>
      <c r="AG265" s="36">
        <v>106</v>
      </c>
      <c r="AH265" s="36">
        <v>0.87170000000000003</v>
      </c>
      <c r="AI265" s="36">
        <v>4.9099999999999998E-2</v>
      </c>
      <c r="AJ265" s="40">
        <f t="shared" ca="1" si="4"/>
        <v>3</v>
      </c>
      <c r="AK265" s="36">
        <v>0</v>
      </c>
      <c r="AL265" s="36">
        <v>0</v>
      </c>
      <c r="AM265" s="36">
        <v>0</v>
      </c>
      <c r="AN265" s="36">
        <v>0</v>
      </c>
      <c r="AO265" s="36">
        <v>1</v>
      </c>
      <c r="AP265" s="36">
        <v>0</v>
      </c>
      <c r="AQ265" s="36">
        <v>0</v>
      </c>
      <c r="AR265" s="36">
        <v>0</v>
      </c>
      <c r="AS265" s="36">
        <v>0</v>
      </c>
      <c r="AT265" s="36">
        <v>1.6949152542372881</v>
      </c>
      <c r="AU265" s="36">
        <v>4</v>
      </c>
      <c r="AV265" s="36">
        <v>186</v>
      </c>
      <c r="AW265" s="36">
        <v>0</v>
      </c>
      <c r="AX265" s="36">
        <v>1</v>
      </c>
      <c r="AY265" s="36">
        <v>0</v>
      </c>
      <c r="AZ265" s="36">
        <v>0</v>
      </c>
      <c r="BA265" s="36">
        <v>0</v>
      </c>
      <c r="BB265" s="36">
        <v>6</v>
      </c>
    </row>
    <row r="266" spans="1:54" hidden="1">
      <c r="A266" s="50">
        <v>41913</v>
      </c>
      <c r="B266" s="36" t="s">
        <v>183</v>
      </c>
      <c r="C266" s="36" t="s">
        <v>623</v>
      </c>
      <c r="D266" s="36">
        <v>57959</v>
      </c>
      <c r="E266" s="36" t="s">
        <v>384</v>
      </c>
      <c r="F266" s="51">
        <v>1</v>
      </c>
      <c r="G266" s="36">
        <v>7.2119999999999997</v>
      </c>
      <c r="H266" s="36">
        <v>0</v>
      </c>
      <c r="I266" s="36">
        <v>20620.718400000002</v>
      </c>
      <c r="J266" s="36">
        <v>87486</v>
      </c>
      <c r="K266" s="36">
        <v>0</v>
      </c>
      <c r="L266" s="36">
        <v>799</v>
      </c>
      <c r="M266" s="36">
        <v>0</v>
      </c>
      <c r="N266" s="36">
        <v>1240</v>
      </c>
      <c r="O266" s="36">
        <v>1239</v>
      </c>
      <c r="P266" s="36">
        <v>12595</v>
      </c>
      <c r="Q266" s="36">
        <v>12591</v>
      </c>
      <c r="R266" s="36">
        <v>778</v>
      </c>
      <c r="S266" s="36">
        <v>87440</v>
      </c>
      <c r="T266" s="36">
        <v>97.293199999999999</v>
      </c>
      <c r="U266" s="36">
        <v>99.915700000000001</v>
      </c>
      <c r="V266" s="36">
        <v>0</v>
      </c>
      <c r="W266" s="36">
        <v>0</v>
      </c>
      <c r="X266" s="36">
        <v>158</v>
      </c>
      <c r="Y266" s="36">
        <v>157</v>
      </c>
      <c r="Z266" s="36">
        <v>847</v>
      </c>
      <c r="AA266" s="36">
        <v>0</v>
      </c>
      <c r="AB266" s="36">
        <v>103</v>
      </c>
      <c r="AC266" s="36">
        <v>103</v>
      </c>
      <c r="AD266" s="36">
        <v>63789</v>
      </c>
      <c r="AE266" s="36">
        <v>61</v>
      </c>
      <c r="AF266" s="36">
        <v>670</v>
      </c>
      <c r="AG266" s="36">
        <v>631</v>
      </c>
      <c r="AH266" s="36">
        <v>1.2359</v>
      </c>
      <c r="AI266" s="36">
        <v>4.7E-2</v>
      </c>
      <c r="AJ266" s="40">
        <f t="shared" ca="1" si="4"/>
        <v>3</v>
      </c>
      <c r="AK266" s="36">
        <v>0</v>
      </c>
      <c r="AL266" s="36">
        <v>0</v>
      </c>
      <c r="AM266" s="36">
        <v>0</v>
      </c>
      <c r="AN266" s="36">
        <v>0</v>
      </c>
      <c r="AO266" s="36">
        <v>1</v>
      </c>
      <c r="AP266" s="36">
        <v>0</v>
      </c>
      <c r="AQ266" s="36">
        <v>0</v>
      </c>
      <c r="AR266" s="36">
        <v>0</v>
      </c>
      <c r="AS266" s="36">
        <v>0</v>
      </c>
      <c r="AT266" s="36">
        <v>0</v>
      </c>
      <c r="AU266" s="36">
        <v>22</v>
      </c>
      <c r="AV266" s="36">
        <v>50</v>
      </c>
      <c r="AW266" s="36">
        <v>1</v>
      </c>
      <c r="AX266" s="36">
        <v>0</v>
      </c>
      <c r="AY266" s="36">
        <v>0</v>
      </c>
      <c r="AZ266" s="36">
        <v>0</v>
      </c>
      <c r="BA266" s="36">
        <v>5</v>
      </c>
      <c r="BB266" s="36">
        <v>0</v>
      </c>
    </row>
    <row r="267" spans="1:54" hidden="1">
      <c r="A267" s="50">
        <v>41913</v>
      </c>
      <c r="B267" s="36" t="s">
        <v>183</v>
      </c>
      <c r="C267" s="36" t="s">
        <v>625</v>
      </c>
      <c r="D267" s="36">
        <v>24536</v>
      </c>
      <c r="E267" s="36" t="s">
        <v>626</v>
      </c>
      <c r="F267" s="51">
        <v>1</v>
      </c>
      <c r="G267" s="36">
        <v>3.0384000000000002</v>
      </c>
      <c r="H267" s="36">
        <v>0</v>
      </c>
      <c r="I267" s="36">
        <v>11783.987499999999</v>
      </c>
      <c r="J267" s="36">
        <v>63936</v>
      </c>
      <c r="K267" s="36">
        <v>0</v>
      </c>
      <c r="L267" s="36">
        <v>393</v>
      </c>
      <c r="M267" s="36">
        <v>0</v>
      </c>
      <c r="N267" s="36">
        <v>1752</v>
      </c>
      <c r="O267" s="36">
        <v>1748</v>
      </c>
      <c r="P267" s="36">
        <v>6987</v>
      </c>
      <c r="Q267" s="36">
        <v>6984</v>
      </c>
      <c r="R267" s="36">
        <v>382</v>
      </c>
      <c r="S267" s="36">
        <v>63657</v>
      </c>
      <c r="T267" s="36">
        <v>96.979100000000003</v>
      </c>
      <c r="U267" s="36">
        <v>99.520899999999997</v>
      </c>
      <c r="V267" s="36">
        <v>0</v>
      </c>
      <c r="W267" s="36">
        <v>0</v>
      </c>
      <c r="X267" s="36">
        <v>172</v>
      </c>
      <c r="Y267" s="36">
        <v>171</v>
      </c>
      <c r="Z267" s="36">
        <v>379</v>
      </c>
      <c r="AA267" s="36">
        <v>1</v>
      </c>
      <c r="AB267" s="36">
        <v>0</v>
      </c>
      <c r="AC267" s="36">
        <v>0</v>
      </c>
      <c r="AD267" s="36">
        <v>46486</v>
      </c>
      <c r="AE267" s="36">
        <v>49</v>
      </c>
      <c r="AF267" s="36">
        <v>260</v>
      </c>
      <c r="AG267" s="36">
        <v>235</v>
      </c>
      <c r="AH267" s="36">
        <v>1.3319000000000001</v>
      </c>
      <c r="AI267" s="36">
        <v>4.6199999999999998E-2</v>
      </c>
      <c r="AJ267" s="40">
        <f t="shared" ca="1" si="4"/>
        <v>3</v>
      </c>
      <c r="AK267" s="36">
        <v>0</v>
      </c>
      <c r="AL267" s="36">
        <v>0</v>
      </c>
      <c r="AM267" s="36">
        <v>0</v>
      </c>
      <c r="AN267" s="36">
        <v>0</v>
      </c>
      <c r="AO267" s="36">
        <v>1</v>
      </c>
      <c r="AP267" s="36">
        <v>0</v>
      </c>
      <c r="AQ267" s="36">
        <v>0</v>
      </c>
      <c r="AR267" s="36">
        <v>0</v>
      </c>
      <c r="AS267" s="36">
        <v>0</v>
      </c>
      <c r="AT267" s="36">
        <v>0.26385224274406333</v>
      </c>
      <c r="AU267" s="36">
        <v>15</v>
      </c>
      <c r="AV267" s="36">
        <v>282</v>
      </c>
      <c r="AW267" s="36">
        <v>1</v>
      </c>
      <c r="AX267" s="36">
        <v>0</v>
      </c>
      <c r="AY267" s="36">
        <v>0</v>
      </c>
      <c r="AZ267" s="36">
        <v>0</v>
      </c>
      <c r="BA267" s="36">
        <v>6</v>
      </c>
      <c r="BB267" s="36">
        <v>0</v>
      </c>
    </row>
    <row r="268" spans="1:54" hidden="1">
      <c r="A268" s="49">
        <v>41913</v>
      </c>
      <c r="B268" s="36" t="s">
        <v>188</v>
      </c>
      <c r="C268" s="36" t="s">
        <v>673</v>
      </c>
      <c r="D268" s="36" t="s">
        <v>674</v>
      </c>
      <c r="E268" s="36" t="s">
        <v>675</v>
      </c>
      <c r="F268" s="36">
        <v>0</v>
      </c>
      <c r="G268" s="36">
        <v>8.3730559999999996E-2</v>
      </c>
      <c r="H268" s="36">
        <v>0</v>
      </c>
      <c r="I268" s="36">
        <v>0</v>
      </c>
      <c r="J268" s="36">
        <v>6</v>
      </c>
      <c r="K268" s="36">
        <v>0</v>
      </c>
      <c r="L268" s="36">
        <v>0</v>
      </c>
      <c r="M268" s="36">
        <v>0</v>
      </c>
      <c r="N268" s="36">
        <v>0</v>
      </c>
      <c r="O268" s="36">
        <v>0</v>
      </c>
      <c r="P268" s="36">
        <v>0</v>
      </c>
      <c r="Q268" s="36">
        <v>0</v>
      </c>
      <c r="R268" s="36">
        <v>0</v>
      </c>
      <c r="S268" s="36">
        <v>0</v>
      </c>
      <c r="T268" s="36" t="s">
        <v>670</v>
      </c>
      <c r="U268" s="36" t="s">
        <v>670</v>
      </c>
      <c r="V268" s="36">
        <v>0</v>
      </c>
      <c r="W268" s="36">
        <v>0</v>
      </c>
      <c r="X268" s="36">
        <v>0</v>
      </c>
      <c r="Y268" s="36">
        <v>0</v>
      </c>
      <c r="Z268" s="36">
        <v>6</v>
      </c>
      <c r="AA268" s="36">
        <v>6</v>
      </c>
      <c r="AB268" s="36">
        <v>1</v>
      </c>
      <c r="AC268" s="36">
        <v>1</v>
      </c>
      <c r="AD268" s="36">
        <v>0</v>
      </c>
      <c r="AE268" s="36">
        <v>0</v>
      </c>
      <c r="AF268" s="36">
        <v>0</v>
      </c>
      <c r="AG268" s="36">
        <v>0</v>
      </c>
      <c r="AH268" s="36">
        <v>0</v>
      </c>
      <c r="AI268" s="36">
        <v>0</v>
      </c>
      <c r="AJ268" s="40">
        <f t="shared" ca="1" si="4"/>
        <v>3</v>
      </c>
      <c r="AK268" s="36">
        <v>0</v>
      </c>
      <c r="AL268" s="36">
        <v>0</v>
      </c>
      <c r="AM268" s="36">
        <v>1</v>
      </c>
      <c r="AN268" s="36">
        <v>0</v>
      </c>
      <c r="AO268" s="36">
        <v>2</v>
      </c>
      <c r="AP268" s="36">
        <v>1</v>
      </c>
      <c r="AQ268" s="36">
        <v>0</v>
      </c>
      <c r="AR268" s="36">
        <v>0</v>
      </c>
      <c r="AS268" s="36">
        <v>0</v>
      </c>
      <c r="AT268" s="36">
        <v>100</v>
      </c>
      <c r="AU268" s="36">
        <v>0</v>
      </c>
      <c r="AV268" s="36">
        <v>6</v>
      </c>
      <c r="AW268" s="36">
        <v>0</v>
      </c>
      <c r="AX268" s="36">
        <v>0</v>
      </c>
      <c r="AY268" s="36">
        <v>1</v>
      </c>
      <c r="AZ268" s="36">
        <v>1</v>
      </c>
      <c r="BA268" s="36">
        <v>0</v>
      </c>
      <c r="BB268" s="36">
        <v>0</v>
      </c>
    </row>
    <row r="269" spans="1:54" hidden="1">
      <c r="A269" s="49">
        <v>41913</v>
      </c>
      <c r="B269" s="36" t="s">
        <v>188</v>
      </c>
      <c r="C269" s="36" t="s">
        <v>1552</v>
      </c>
      <c r="D269" s="36">
        <v>26</v>
      </c>
      <c r="E269" s="36" t="s">
        <v>1553</v>
      </c>
      <c r="F269" s="36">
        <v>0</v>
      </c>
      <c r="G269" s="36">
        <v>2.8704000000000001</v>
      </c>
      <c r="H269" s="36">
        <v>0</v>
      </c>
      <c r="I269" s="36">
        <v>48051.59</v>
      </c>
      <c r="J269" s="36">
        <v>15460</v>
      </c>
      <c r="K269" s="36">
        <v>0</v>
      </c>
      <c r="L269" s="36">
        <v>275</v>
      </c>
      <c r="M269" s="36">
        <v>0</v>
      </c>
      <c r="N269" s="36">
        <v>287</v>
      </c>
      <c r="O269" s="36">
        <v>256</v>
      </c>
      <c r="P269" s="36">
        <v>11367</v>
      </c>
      <c r="Q269" s="36">
        <v>10733</v>
      </c>
      <c r="R269" s="36">
        <v>189</v>
      </c>
      <c r="S269" s="36">
        <v>11223</v>
      </c>
      <c r="T269" s="36">
        <v>61.30377</v>
      </c>
      <c r="U269" s="36">
        <v>68.544839999999994</v>
      </c>
      <c r="V269" s="36">
        <v>64998</v>
      </c>
      <c r="W269" s="36">
        <v>64077</v>
      </c>
      <c r="X269" s="36">
        <v>0</v>
      </c>
      <c r="Y269" s="36">
        <v>0</v>
      </c>
      <c r="Z269" s="36">
        <v>190</v>
      </c>
      <c r="AA269" s="36">
        <v>11</v>
      </c>
      <c r="AB269" s="36">
        <v>4</v>
      </c>
      <c r="AC269" s="36">
        <v>4</v>
      </c>
      <c r="AD269" s="36">
        <v>12132</v>
      </c>
      <c r="AE269" s="36">
        <v>46</v>
      </c>
      <c r="AF269" s="36">
        <v>12</v>
      </c>
      <c r="AG269" s="36">
        <v>12</v>
      </c>
      <c r="AH269" s="36">
        <v>3.5644010000000002</v>
      </c>
      <c r="AI269" s="36">
        <v>0.51601059999999999</v>
      </c>
      <c r="AJ269" s="40">
        <f t="shared" ca="1" si="4"/>
        <v>3</v>
      </c>
      <c r="AK269" s="36">
        <v>1</v>
      </c>
      <c r="AL269" s="36">
        <v>1</v>
      </c>
      <c r="AM269" s="36">
        <v>1</v>
      </c>
      <c r="AN269" s="36">
        <v>0</v>
      </c>
      <c r="AO269" s="36">
        <v>6</v>
      </c>
      <c r="AP269" s="36">
        <v>2</v>
      </c>
      <c r="AQ269" s="36">
        <v>2</v>
      </c>
      <c r="AR269" s="36">
        <v>2</v>
      </c>
      <c r="AS269" s="36">
        <v>0</v>
      </c>
      <c r="AT269" s="36">
        <v>5.7894736842105265</v>
      </c>
      <c r="AU269" s="36">
        <v>117</v>
      </c>
      <c r="AV269" s="36">
        <v>4871</v>
      </c>
      <c r="AW269" s="36">
        <v>1</v>
      </c>
      <c r="AX269" s="36">
        <v>1</v>
      </c>
      <c r="AY269" s="36">
        <v>1</v>
      </c>
      <c r="AZ269" s="36">
        <v>2</v>
      </c>
      <c r="BA269" s="36">
        <v>2</v>
      </c>
      <c r="BB269" s="36">
        <v>2</v>
      </c>
    </row>
    <row r="270" spans="1:54" hidden="1">
      <c r="A270" s="49">
        <v>41913</v>
      </c>
      <c r="B270" s="36" t="s">
        <v>188</v>
      </c>
      <c r="C270" s="36" t="s">
        <v>1554</v>
      </c>
      <c r="D270" s="36">
        <v>26</v>
      </c>
      <c r="E270" s="36" t="s">
        <v>1553</v>
      </c>
      <c r="F270" s="36">
        <v>0</v>
      </c>
      <c r="G270" s="36">
        <v>1.580789</v>
      </c>
      <c r="H270" s="36">
        <v>0</v>
      </c>
      <c r="I270" s="36">
        <v>11495.2</v>
      </c>
      <c r="J270" s="36">
        <v>12584</v>
      </c>
      <c r="K270" s="36">
        <v>0</v>
      </c>
      <c r="L270" s="36">
        <v>182</v>
      </c>
      <c r="M270" s="36">
        <v>0</v>
      </c>
      <c r="N270" s="36">
        <v>157</v>
      </c>
      <c r="O270" s="36">
        <v>144</v>
      </c>
      <c r="P270" s="36">
        <v>9012</v>
      </c>
      <c r="Q270" s="36">
        <v>8604</v>
      </c>
      <c r="R270" s="36">
        <v>117</v>
      </c>
      <c r="S270" s="36">
        <v>9241</v>
      </c>
      <c r="T270" s="36">
        <v>58.962690000000002</v>
      </c>
      <c r="U270" s="36">
        <v>70.109920000000002</v>
      </c>
      <c r="V270" s="36">
        <v>40567</v>
      </c>
      <c r="W270" s="36">
        <v>40231</v>
      </c>
      <c r="X270" s="36">
        <v>0</v>
      </c>
      <c r="Y270" s="36">
        <v>0</v>
      </c>
      <c r="Z270" s="36">
        <v>129</v>
      </c>
      <c r="AA270" s="36">
        <v>14</v>
      </c>
      <c r="AB270" s="36">
        <v>0</v>
      </c>
      <c r="AC270" s="36">
        <v>0</v>
      </c>
      <c r="AD270" s="36">
        <v>9888</v>
      </c>
      <c r="AE270" s="36">
        <v>30</v>
      </c>
      <c r="AF270" s="36">
        <v>2</v>
      </c>
      <c r="AG270" s="36">
        <v>2</v>
      </c>
      <c r="AH270" s="36">
        <v>2.0852780000000002</v>
      </c>
      <c r="AI270" s="36">
        <v>0.21876799999999999</v>
      </c>
      <c r="AJ270" s="40">
        <f t="shared" ca="1" si="4"/>
        <v>3</v>
      </c>
      <c r="AK270" s="36">
        <v>1</v>
      </c>
      <c r="AL270" s="36">
        <v>1</v>
      </c>
      <c r="AM270" s="36">
        <v>1</v>
      </c>
      <c r="AN270" s="36">
        <v>0</v>
      </c>
      <c r="AO270" s="36">
        <v>6</v>
      </c>
      <c r="AP270" s="36">
        <v>2</v>
      </c>
      <c r="AQ270" s="36">
        <v>2</v>
      </c>
      <c r="AR270" s="36">
        <v>2</v>
      </c>
      <c r="AS270" s="36">
        <v>0</v>
      </c>
      <c r="AT270" s="36">
        <v>10.852713178294573</v>
      </c>
      <c r="AU270" s="36">
        <v>78</v>
      </c>
      <c r="AV270" s="36">
        <v>3751</v>
      </c>
      <c r="AW270" s="36">
        <v>1</v>
      </c>
      <c r="AX270" s="36">
        <v>1</v>
      </c>
      <c r="AY270" s="36">
        <v>1</v>
      </c>
      <c r="AZ270" s="36">
        <v>2</v>
      </c>
      <c r="BA270" s="36">
        <v>2</v>
      </c>
      <c r="BB270" s="36">
        <v>3</v>
      </c>
    </row>
    <row r="271" spans="1:54" hidden="1">
      <c r="A271" s="49">
        <v>41913</v>
      </c>
      <c r="B271" s="36" t="s">
        <v>188</v>
      </c>
      <c r="C271" s="36" t="s">
        <v>1555</v>
      </c>
      <c r="D271" s="36">
        <v>26</v>
      </c>
      <c r="E271" s="36" t="s">
        <v>1553</v>
      </c>
      <c r="F271" s="36">
        <v>0</v>
      </c>
      <c r="G271" s="36">
        <v>1.298875</v>
      </c>
      <c r="H271" s="36">
        <v>0</v>
      </c>
      <c r="I271" s="36">
        <v>17307.310000000001</v>
      </c>
      <c r="J271" s="36">
        <v>18019</v>
      </c>
      <c r="K271" s="36">
        <v>0</v>
      </c>
      <c r="L271" s="36">
        <v>134</v>
      </c>
      <c r="M271" s="36">
        <v>0</v>
      </c>
      <c r="N271" s="36">
        <v>108</v>
      </c>
      <c r="O271" s="36">
        <v>100</v>
      </c>
      <c r="P271" s="36">
        <v>12719</v>
      </c>
      <c r="Q271" s="36">
        <v>12291</v>
      </c>
      <c r="R271" s="36">
        <v>80</v>
      </c>
      <c r="S271" s="36">
        <v>13262</v>
      </c>
      <c r="T271" s="36">
        <v>55.279159999999997</v>
      </c>
      <c r="U271" s="36">
        <v>71.123410000000007</v>
      </c>
      <c r="V271" s="36">
        <v>29085</v>
      </c>
      <c r="W271" s="36">
        <v>28618</v>
      </c>
      <c r="X271" s="36">
        <v>0</v>
      </c>
      <c r="Y271" s="36">
        <v>0</v>
      </c>
      <c r="Z271" s="36">
        <v>96</v>
      </c>
      <c r="AA271" s="36">
        <v>15</v>
      </c>
      <c r="AB271" s="36">
        <v>1</v>
      </c>
      <c r="AC271" s="36">
        <v>1</v>
      </c>
      <c r="AD271" s="36">
        <v>13705</v>
      </c>
      <c r="AE271" s="36">
        <v>50</v>
      </c>
      <c r="AF271" s="36">
        <v>11</v>
      </c>
      <c r="AG271" s="36">
        <v>11</v>
      </c>
      <c r="AH271" s="36">
        <v>2.6613639999999998</v>
      </c>
      <c r="AI271" s="36">
        <v>0.15284239999999999</v>
      </c>
      <c r="AJ271" s="40">
        <f t="shared" ca="1" si="4"/>
        <v>3</v>
      </c>
      <c r="AK271" s="36">
        <v>1</v>
      </c>
      <c r="AL271" s="36">
        <v>1</v>
      </c>
      <c r="AM271" s="36">
        <v>1</v>
      </c>
      <c r="AN271" s="36">
        <v>0</v>
      </c>
      <c r="AO271" s="36">
        <v>6</v>
      </c>
      <c r="AP271" s="36">
        <v>2</v>
      </c>
      <c r="AQ271" s="36">
        <v>2</v>
      </c>
      <c r="AR271" s="36">
        <v>2</v>
      </c>
      <c r="AS271" s="36">
        <v>0</v>
      </c>
      <c r="AT271" s="36">
        <v>15.625</v>
      </c>
      <c r="AU271" s="36">
        <v>62</v>
      </c>
      <c r="AV271" s="36">
        <v>5185</v>
      </c>
      <c r="AW271" s="36">
        <v>1</v>
      </c>
      <c r="AX271" s="36">
        <v>1</v>
      </c>
      <c r="AY271" s="36">
        <v>1</v>
      </c>
      <c r="AZ271" s="36">
        <v>2</v>
      </c>
      <c r="BA271" s="36">
        <v>2</v>
      </c>
      <c r="BB271" s="36">
        <v>3</v>
      </c>
    </row>
    <row r="272" spans="1:54" hidden="1">
      <c r="A272" s="49">
        <v>41913</v>
      </c>
      <c r="B272" s="36" t="s">
        <v>188</v>
      </c>
      <c r="C272" s="36" t="s">
        <v>1556</v>
      </c>
      <c r="D272" s="36">
        <v>35</v>
      </c>
      <c r="E272" s="36" t="s">
        <v>1557</v>
      </c>
      <c r="F272" s="36">
        <v>0</v>
      </c>
      <c r="G272" s="36">
        <v>1.703336</v>
      </c>
      <c r="H272" s="36">
        <v>0</v>
      </c>
      <c r="I272" s="36">
        <v>5645.2129999999997</v>
      </c>
      <c r="J272" s="36">
        <v>11954</v>
      </c>
      <c r="K272" s="36">
        <v>0</v>
      </c>
      <c r="L272" s="36">
        <v>117</v>
      </c>
      <c r="M272" s="36">
        <v>0</v>
      </c>
      <c r="N272" s="36">
        <v>109</v>
      </c>
      <c r="O272" s="36">
        <v>109</v>
      </c>
      <c r="P272" s="36">
        <v>9300</v>
      </c>
      <c r="Q272" s="36">
        <v>9298</v>
      </c>
      <c r="R272" s="36">
        <v>110</v>
      </c>
      <c r="S272" s="36">
        <v>11910</v>
      </c>
      <c r="T272" s="36">
        <v>94.017099999999999</v>
      </c>
      <c r="U272" s="36">
        <v>99.610500000000002</v>
      </c>
      <c r="V272" s="36">
        <v>32673</v>
      </c>
      <c r="W272" s="36">
        <v>32297</v>
      </c>
      <c r="X272" s="36">
        <v>0</v>
      </c>
      <c r="Y272" s="36">
        <v>0</v>
      </c>
      <c r="Z272" s="36">
        <v>103</v>
      </c>
      <c r="AA272" s="36">
        <v>0</v>
      </c>
      <c r="AB272" s="36">
        <v>9</v>
      </c>
      <c r="AC272" s="36">
        <v>9</v>
      </c>
      <c r="AD272" s="36">
        <v>11473</v>
      </c>
      <c r="AE272" s="36">
        <v>12</v>
      </c>
      <c r="AF272" s="36">
        <v>26</v>
      </c>
      <c r="AG272" s="36">
        <v>26</v>
      </c>
      <c r="AH272" s="36">
        <v>2.348341</v>
      </c>
      <c r="AI272" s="36">
        <v>7.1633760000000005E-2</v>
      </c>
      <c r="AJ272" s="40">
        <f t="shared" ca="1" si="4"/>
        <v>3</v>
      </c>
      <c r="AK272" s="36">
        <v>1</v>
      </c>
      <c r="AL272" s="36">
        <v>0</v>
      </c>
      <c r="AM272" s="36">
        <v>0</v>
      </c>
      <c r="AN272" s="36">
        <v>0</v>
      </c>
      <c r="AO272" s="36">
        <v>2</v>
      </c>
      <c r="AP272" s="36">
        <v>0</v>
      </c>
      <c r="AQ272" s="36">
        <v>1</v>
      </c>
      <c r="AR272" s="36">
        <v>0</v>
      </c>
      <c r="AS272" s="36">
        <v>0</v>
      </c>
      <c r="AT272" s="36">
        <v>0</v>
      </c>
      <c r="AU272" s="36">
        <v>7</v>
      </c>
      <c r="AV272" s="36">
        <v>46</v>
      </c>
      <c r="AW272" s="36">
        <v>1</v>
      </c>
      <c r="AX272" s="36">
        <v>0</v>
      </c>
      <c r="AY272" s="36">
        <v>0</v>
      </c>
      <c r="AZ272" s="36">
        <v>0</v>
      </c>
      <c r="BA272" s="36">
        <v>2</v>
      </c>
      <c r="BB272" s="36">
        <v>0</v>
      </c>
    </row>
    <row r="273" spans="1:54" hidden="1">
      <c r="A273" s="49">
        <v>41913</v>
      </c>
      <c r="B273" s="36" t="s">
        <v>188</v>
      </c>
      <c r="C273" s="36" t="s">
        <v>1558</v>
      </c>
      <c r="D273" s="36">
        <v>36</v>
      </c>
      <c r="E273" s="36" t="s">
        <v>1559</v>
      </c>
      <c r="F273" s="36">
        <v>0</v>
      </c>
      <c r="G273" s="36">
        <v>3.2723559999999998</v>
      </c>
      <c r="H273" s="36">
        <v>0</v>
      </c>
      <c r="I273" s="36">
        <v>14493.98</v>
      </c>
      <c r="J273" s="36">
        <v>17013</v>
      </c>
      <c r="K273" s="36">
        <v>0</v>
      </c>
      <c r="L273" s="36">
        <v>256</v>
      </c>
      <c r="M273" s="36">
        <v>0</v>
      </c>
      <c r="N273" s="36">
        <v>244</v>
      </c>
      <c r="O273" s="36">
        <v>244</v>
      </c>
      <c r="P273" s="36">
        <v>13172</v>
      </c>
      <c r="Q273" s="36">
        <v>13171</v>
      </c>
      <c r="R273" s="36">
        <v>250</v>
      </c>
      <c r="S273" s="36">
        <v>16985</v>
      </c>
      <c r="T273" s="36">
        <v>97.65625</v>
      </c>
      <c r="U273" s="36">
        <v>99.827839999999995</v>
      </c>
      <c r="V273" s="36">
        <v>63152</v>
      </c>
      <c r="W273" s="36">
        <v>62872</v>
      </c>
      <c r="X273" s="36">
        <v>0</v>
      </c>
      <c r="Y273" s="36">
        <v>0</v>
      </c>
      <c r="Z273" s="36">
        <v>221</v>
      </c>
      <c r="AA273" s="36">
        <v>0</v>
      </c>
      <c r="AB273" s="36">
        <v>1</v>
      </c>
      <c r="AC273" s="36">
        <v>1</v>
      </c>
      <c r="AD273" s="36">
        <v>16638</v>
      </c>
      <c r="AE273" s="36">
        <v>23</v>
      </c>
      <c r="AF273" s="36">
        <v>7</v>
      </c>
      <c r="AG273" s="36">
        <v>7</v>
      </c>
      <c r="AH273" s="36">
        <v>2.2414710000000002</v>
      </c>
      <c r="AI273" s="36">
        <v>0.1935221</v>
      </c>
      <c r="AJ273" s="40">
        <f t="shared" ca="1" si="4"/>
        <v>3</v>
      </c>
      <c r="AK273" s="36">
        <v>0</v>
      </c>
      <c r="AL273" s="36">
        <v>0</v>
      </c>
      <c r="AM273" s="36">
        <v>0</v>
      </c>
      <c r="AN273" s="36">
        <v>0</v>
      </c>
      <c r="AO273" s="36">
        <v>1</v>
      </c>
      <c r="AP273" s="36">
        <v>0</v>
      </c>
      <c r="AQ273" s="36">
        <v>0</v>
      </c>
      <c r="AR273" s="36">
        <v>0</v>
      </c>
      <c r="AS273" s="36">
        <v>0</v>
      </c>
      <c r="AT273" s="36">
        <v>0</v>
      </c>
      <c r="AU273" s="36">
        <v>6</v>
      </c>
      <c r="AV273" s="36">
        <v>29</v>
      </c>
      <c r="AW273" s="36">
        <v>1</v>
      </c>
      <c r="AX273" s="36">
        <v>0</v>
      </c>
      <c r="AY273" s="36">
        <v>0</v>
      </c>
      <c r="AZ273" s="36">
        <v>0</v>
      </c>
      <c r="BA273" s="36">
        <v>1</v>
      </c>
      <c r="BB273" s="36">
        <v>0</v>
      </c>
    </row>
    <row r="274" spans="1:54" hidden="1">
      <c r="A274" s="49">
        <v>41913</v>
      </c>
      <c r="B274" s="36" t="s">
        <v>188</v>
      </c>
      <c r="C274" s="36" t="s">
        <v>1560</v>
      </c>
      <c r="D274" s="36">
        <v>75</v>
      </c>
      <c r="E274" s="36" t="s">
        <v>1157</v>
      </c>
      <c r="F274" s="36">
        <v>0</v>
      </c>
      <c r="G274" s="36">
        <v>1.5633049999999999</v>
      </c>
      <c r="H274" s="36">
        <v>0</v>
      </c>
      <c r="I274" s="36">
        <v>7382.2250000000004</v>
      </c>
      <c r="J274" s="36">
        <v>6069</v>
      </c>
      <c r="K274" s="36">
        <v>0</v>
      </c>
      <c r="L274" s="36">
        <v>143</v>
      </c>
      <c r="M274" s="36">
        <v>0</v>
      </c>
      <c r="N274" s="36">
        <v>193</v>
      </c>
      <c r="O274" s="36">
        <v>189</v>
      </c>
      <c r="P274" s="36">
        <v>4861</v>
      </c>
      <c r="Q274" s="36">
        <v>4848</v>
      </c>
      <c r="R274" s="36">
        <v>140</v>
      </c>
      <c r="S274" s="36">
        <v>6008</v>
      </c>
      <c r="T274" s="36">
        <v>95.873040000000003</v>
      </c>
      <c r="U274" s="36">
        <v>98.730149999999995</v>
      </c>
      <c r="V274" s="36">
        <v>59129</v>
      </c>
      <c r="W274" s="36">
        <v>59080</v>
      </c>
      <c r="X274" s="36">
        <v>0</v>
      </c>
      <c r="Y274" s="36">
        <v>0</v>
      </c>
      <c r="Z274" s="36">
        <v>121</v>
      </c>
      <c r="AA274" s="36">
        <v>0</v>
      </c>
      <c r="AB274" s="36">
        <v>17</v>
      </c>
      <c r="AC274" s="36">
        <v>17</v>
      </c>
      <c r="AD274" s="36">
        <v>5929</v>
      </c>
      <c r="AE274" s="36">
        <v>16</v>
      </c>
      <c r="AF274" s="36">
        <v>55</v>
      </c>
      <c r="AG274" s="36">
        <v>54</v>
      </c>
      <c r="AH274" s="36">
        <v>2.273863</v>
      </c>
      <c r="AI274" s="36">
        <v>0.1063796</v>
      </c>
      <c r="AJ274" s="40">
        <f t="shared" ca="1" si="4"/>
        <v>3</v>
      </c>
      <c r="AK274" s="36">
        <v>0</v>
      </c>
      <c r="AL274" s="36">
        <v>0</v>
      </c>
      <c r="AM274" s="36">
        <v>0</v>
      </c>
      <c r="AN274" s="36">
        <v>0</v>
      </c>
      <c r="AO274" s="36">
        <v>1</v>
      </c>
      <c r="AP274" s="36">
        <v>0</v>
      </c>
      <c r="AQ274" s="36">
        <v>1</v>
      </c>
      <c r="AR274" s="36">
        <v>0</v>
      </c>
      <c r="AS274" s="36">
        <v>0</v>
      </c>
      <c r="AT274" s="36">
        <v>0</v>
      </c>
      <c r="AU274" s="36">
        <v>7</v>
      </c>
      <c r="AV274" s="36">
        <v>74</v>
      </c>
      <c r="AW274" s="36">
        <v>1</v>
      </c>
      <c r="AX274" s="36">
        <v>0</v>
      </c>
      <c r="AY274" s="36">
        <v>0</v>
      </c>
      <c r="AZ274" s="36">
        <v>0</v>
      </c>
      <c r="BA274" s="36">
        <v>2</v>
      </c>
      <c r="BB274" s="36">
        <v>1</v>
      </c>
    </row>
    <row r="275" spans="1:54" hidden="1">
      <c r="A275" s="49">
        <v>41913</v>
      </c>
      <c r="B275" s="36" t="s">
        <v>188</v>
      </c>
      <c r="C275" s="36" t="s">
        <v>217</v>
      </c>
      <c r="D275" s="36">
        <v>108</v>
      </c>
      <c r="E275" s="36" t="s">
        <v>218</v>
      </c>
      <c r="F275" s="36">
        <v>0</v>
      </c>
      <c r="G275" s="36">
        <v>1.7780499999999999</v>
      </c>
      <c r="H275" s="36">
        <v>0</v>
      </c>
      <c r="I275" s="36">
        <v>4314.6409999999996</v>
      </c>
      <c r="J275" s="36">
        <v>12199</v>
      </c>
      <c r="K275" s="36">
        <v>0</v>
      </c>
      <c r="L275" s="36">
        <v>95</v>
      </c>
      <c r="M275" s="36">
        <v>0</v>
      </c>
      <c r="N275" s="36">
        <v>63</v>
      </c>
      <c r="O275" s="36">
        <v>61</v>
      </c>
      <c r="P275" s="36">
        <v>10142</v>
      </c>
      <c r="Q275" s="36">
        <v>10092</v>
      </c>
      <c r="R275" s="36">
        <v>80</v>
      </c>
      <c r="S275" s="36">
        <v>11728</v>
      </c>
      <c r="T275" s="36">
        <v>81.537180000000006</v>
      </c>
      <c r="U275" s="36">
        <v>95.665059999999997</v>
      </c>
      <c r="V275" s="36">
        <v>1988</v>
      </c>
      <c r="W275" s="36">
        <v>1982</v>
      </c>
      <c r="X275" s="36">
        <v>0</v>
      </c>
      <c r="Y275" s="36">
        <v>0</v>
      </c>
      <c r="Z275" s="36">
        <v>69</v>
      </c>
      <c r="AA275" s="36">
        <v>3</v>
      </c>
      <c r="AB275" s="36">
        <v>9</v>
      </c>
      <c r="AC275" s="36">
        <v>9</v>
      </c>
      <c r="AD275" s="36">
        <v>11613</v>
      </c>
      <c r="AE275" s="36">
        <v>14</v>
      </c>
      <c r="AF275" s="36">
        <v>62</v>
      </c>
      <c r="AG275" s="36">
        <v>59</v>
      </c>
      <c r="AH275" s="36">
        <v>2.7998530000000001</v>
      </c>
      <c r="AI275" s="36">
        <v>3.29114E-2</v>
      </c>
      <c r="AJ275" s="40">
        <f t="shared" ca="1" si="4"/>
        <v>3</v>
      </c>
      <c r="AK275" s="36">
        <v>1</v>
      </c>
      <c r="AL275" s="36">
        <v>0</v>
      </c>
      <c r="AM275" s="36">
        <v>0</v>
      </c>
      <c r="AN275" s="36">
        <v>0</v>
      </c>
      <c r="AO275" s="36">
        <v>3</v>
      </c>
      <c r="AP275" s="36">
        <v>0</v>
      </c>
      <c r="AQ275" s="36">
        <v>7</v>
      </c>
      <c r="AR275" s="36">
        <v>1</v>
      </c>
      <c r="AS275" s="36">
        <v>0</v>
      </c>
      <c r="AT275" s="36">
        <v>4.3478260869565215</v>
      </c>
      <c r="AU275" s="36">
        <v>17</v>
      </c>
      <c r="AV275" s="36">
        <v>521</v>
      </c>
      <c r="AW275" s="36">
        <v>1</v>
      </c>
      <c r="AX275" s="36">
        <v>1</v>
      </c>
      <c r="AY275" s="36">
        <v>0</v>
      </c>
      <c r="AZ275" s="36">
        <v>0</v>
      </c>
      <c r="BA275" s="36">
        <v>7</v>
      </c>
      <c r="BB275" s="36">
        <v>7</v>
      </c>
    </row>
    <row r="276" spans="1:54" hidden="1">
      <c r="A276" s="49">
        <v>41913</v>
      </c>
      <c r="B276" s="36" t="s">
        <v>188</v>
      </c>
      <c r="C276" s="36" t="s">
        <v>524</v>
      </c>
      <c r="D276" s="36">
        <v>108</v>
      </c>
      <c r="E276" s="36" t="s">
        <v>218</v>
      </c>
      <c r="F276" s="36">
        <v>0</v>
      </c>
      <c r="G276" s="36">
        <v>0.51454169999999999</v>
      </c>
      <c r="H276" s="36">
        <v>0</v>
      </c>
      <c r="I276" s="36">
        <v>813.48620000000005</v>
      </c>
      <c r="J276" s="36">
        <v>1407</v>
      </c>
      <c r="K276" s="36">
        <v>0</v>
      </c>
      <c r="L276" s="36">
        <v>35</v>
      </c>
      <c r="M276" s="36">
        <v>0</v>
      </c>
      <c r="N276" s="36">
        <v>31</v>
      </c>
      <c r="O276" s="36">
        <v>31</v>
      </c>
      <c r="P276" s="36">
        <v>1119</v>
      </c>
      <c r="Q276" s="36">
        <v>1107</v>
      </c>
      <c r="R276" s="36">
        <v>32</v>
      </c>
      <c r="S276" s="36">
        <v>1299</v>
      </c>
      <c r="T276" s="36">
        <v>91.428569999999993</v>
      </c>
      <c r="U276" s="36">
        <v>91.334019999999995</v>
      </c>
      <c r="V276" s="36">
        <v>1233</v>
      </c>
      <c r="W276" s="36">
        <v>1227</v>
      </c>
      <c r="X276" s="36">
        <v>0</v>
      </c>
      <c r="Y276" s="36">
        <v>0</v>
      </c>
      <c r="Z276" s="36">
        <v>33</v>
      </c>
      <c r="AA276" s="36">
        <v>0</v>
      </c>
      <c r="AB276" s="36">
        <v>1</v>
      </c>
      <c r="AC276" s="36">
        <v>1</v>
      </c>
      <c r="AD276" s="36">
        <v>1304</v>
      </c>
      <c r="AE276" s="36">
        <v>1</v>
      </c>
      <c r="AF276" s="36">
        <v>4</v>
      </c>
      <c r="AG276" s="36">
        <v>4</v>
      </c>
      <c r="AH276" s="36">
        <v>3.508616</v>
      </c>
      <c r="AI276" s="36">
        <v>9.7733379999999995E-3</v>
      </c>
      <c r="AJ276" s="40">
        <f t="shared" ca="1" si="4"/>
        <v>3</v>
      </c>
      <c r="AK276" s="36">
        <v>0</v>
      </c>
      <c r="AL276" s="36">
        <v>1</v>
      </c>
      <c r="AM276" s="36">
        <v>0</v>
      </c>
      <c r="AN276" s="36">
        <v>0</v>
      </c>
      <c r="AO276" s="36">
        <v>2</v>
      </c>
      <c r="AP276" s="36">
        <v>0</v>
      </c>
      <c r="AQ276" s="36">
        <v>4</v>
      </c>
      <c r="AR276" s="36">
        <v>2</v>
      </c>
      <c r="AS276" s="36">
        <v>0</v>
      </c>
      <c r="AT276" s="36">
        <v>0</v>
      </c>
      <c r="AU276" s="36">
        <v>3</v>
      </c>
      <c r="AV276" s="36">
        <v>120</v>
      </c>
      <c r="AW276" s="36">
        <v>0</v>
      </c>
      <c r="AX276" s="36">
        <v>1</v>
      </c>
      <c r="AY276" s="36">
        <v>0</v>
      </c>
      <c r="AZ276" s="36">
        <v>0</v>
      </c>
      <c r="BA276" s="36">
        <v>4</v>
      </c>
      <c r="BB276" s="36">
        <v>6</v>
      </c>
    </row>
    <row r="277" spans="1:54" hidden="1">
      <c r="A277" s="49">
        <v>41913</v>
      </c>
      <c r="B277" s="36" t="s">
        <v>188</v>
      </c>
      <c r="C277" s="36" t="s">
        <v>1561</v>
      </c>
      <c r="D277" s="36">
        <v>159</v>
      </c>
      <c r="E277" s="36" t="s">
        <v>1562</v>
      </c>
      <c r="F277" s="36">
        <v>0</v>
      </c>
      <c r="G277" s="36">
        <v>2.626261</v>
      </c>
      <c r="H277" s="36">
        <v>0</v>
      </c>
      <c r="I277" s="36">
        <v>10357.719999999999</v>
      </c>
      <c r="J277" s="36">
        <v>16431</v>
      </c>
      <c r="K277" s="36">
        <v>0</v>
      </c>
      <c r="L277" s="36">
        <v>191</v>
      </c>
      <c r="M277" s="36">
        <v>0</v>
      </c>
      <c r="N277" s="36">
        <v>147</v>
      </c>
      <c r="O277" s="36">
        <v>145</v>
      </c>
      <c r="P277" s="36">
        <v>12427</v>
      </c>
      <c r="Q277" s="36">
        <v>12425</v>
      </c>
      <c r="R277" s="36">
        <v>187</v>
      </c>
      <c r="S277" s="36">
        <v>16292</v>
      </c>
      <c r="T277" s="36">
        <v>96.573710000000005</v>
      </c>
      <c r="U277" s="36">
        <v>99.138080000000002</v>
      </c>
      <c r="V277" s="36">
        <v>51613</v>
      </c>
      <c r="W277" s="36">
        <v>51528</v>
      </c>
      <c r="X277" s="36">
        <v>1</v>
      </c>
      <c r="Y277" s="36">
        <v>1</v>
      </c>
      <c r="Z277" s="36">
        <v>163</v>
      </c>
      <c r="AA277" s="36">
        <v>1</v>
      </c>
      <c r="AB277" s="36">
        <v>10</v>
      </c>
      <c r="AC277" s="36">
        <v>10</v>
      </c>
      <c r="AD277" s="36">
        <v>16189</v>
      </c>
      <c r="AE277" s="36">
        <v>30</v>
      </c>
      <c r="AF277" s="36">
        <v>38</v>
      </c>
      <c r="AG277" s="36">
        <v>37</v>
      </c>
      <c r="AH277" s="36">
        <v>3.0374690000000002</v>
      </c>
      <c r="AI277" s="36">
        <v>0.20357610000000001</v>
      </c>
      <c r="AJ277" s="40">
        <f t="shared" ca="1" si="4"/>
        <v>3</v>
      </c>
      <c r="AK277" s="36">
        <v>0</v>
      </c>
      <c r="AL277" s="36">
        <v>0</v>
      </c>
      <c r="AM277" s="36">
        <v>0</v>
      </c>
      <c r="AN277" s="36">
        <v>0</v>
      </c>
      <c r="AO277" s="36">
        <v>1</v>
      </c>
      <c r="AP277" s="36">
        <v>0</v>
      </c>
      <c r="AQ277" s="36">
        <v>0</v>
      </c>
      <c r="AR277" s="36">
        <v>0</v>
      </c>
      <c r="AS277" s="36">
        <v>0</v>
      </c>
      <c r="AT277" s="36">
        <v>0.61349693251533743</v>
      </c>
      <c r="AU277" s="36">
        <v>6</v>
      </c>
      <c r="AV277" s="36">
        <v>141</v>
      </c>
      <c r="AW277" s="36">
        <v>1</v>
      </c>
      <c r="AX277" s="36">
        <v>0</v>
      </c>
      <c r="AY277" s="36">
        <v>0</v>
      </c>
      <c r="AZ277" s="36">
        <v>0</v>
      </c>
      <c r="BA277" s="36">
        <v>1</v>
      </c>
      <c r="BB277" s="36">
        <v>0</v>
      </c>
    </row>
    <row r="278" spans="1:54" hidden="1">
      <c r="A278" s="50">
        <v>41914</v>
      </c>
      <c r="B278" s="36" t="s">
        <v>183</v>
      </c>
      <c r="C278" s="36" t="s">
        <v>934</v>
      </c>
      <c r="D278" s="36">
        <v>28142</v>
      </c>
      <c r="E278" s="36" t="s">
        <v>935</v>
      </c>
      <c r="F278" s="51">
        <v>1</v>
      </c>
      <c r="G278" s="36">
        <v>1.3632</v>
      </c>
      <c r="H278" s="36">
        <v>0</v>
      </c>
      <c r="I278" s="36">
        <v>358.68889999999999</v>
      </c>
      <c r="J278" s="36">
        <v>2238</v>
      </c>
      <c r="K278" s="36">
        <v>0</v>
      </c>
      <c r="L278" s="36">
        <v>184</v>
      </c>
      <c r="M278" s="36">
        <v>0</v>
      </c>
      <c r="N278" s="36">
        <v>277</v>
      </c>
      <c r="O278" s="36">
        <v>274</v>
      </c>
      <c r="P278" s="36">
        <v>1750</v>
      </c>
      <c r="Q278" s="36">
        <v>1735</v>
      </c>
      <c r="R278" s="36">
        <v>182</v>
      </c>
      <c r="S278" s="36">
        <v>2228</v>
      </c>
      <c r="T278" s="36">
        <v>97.841800000000006</v>
      </c>
      <c r="U278" s="36">
        <v>98.6999</v>
      </c>
      <c r="V278" s="36">
        <v>3876</v>
      </c>
      <c r="W278" s="36">
        <v>3869</v>
      </c>
      <c r="X278" s="36">
        <v>918</v>
      </c>
      <c r="Y278" s="36">
        <v>918</v>
      </c>
      <c r="Z278" s="36">
        <v>176</v>
      </c>
      <c r="AA278" s="36">
        <v>7</v>
      </c>
      <c r="AB278" s="36">
        <v>0</v>
      </c>
      <c r="AC278" s="36">
        <v>0</v>
      </c>
      <c r="AD278" s="36">
        <v>2241</v>
      </c>
      <c r="AE278" s="36">
        <v>34</v>
      </c>
      <c r="AF278" s="36">
        <v>3</v>
      </c>
      <c r="AG278" s="36">
        <v>3</v>
      </c>
      <c r="AH278" s="36">
        <v>0.70909999999999995</v>
      </c>
      <c r="AI278" s="36">
        <v>7.4099999999999999E-2</v>
      </c>
      <c r="AJ278" s="40">
        <f t="shared" ca="1" si="4"/>
        <v>2</v>
      </c>
      <c r="AK278" s="36">
        <v>0</v>
      </c>
      <c r="AL278" s="36">
        <v>0</v>
      </c>
      <c r="AM278" s="36">
        <v>0</v>
      </c>
      <c r="AN278" s="36">
        <v>0</v>
      </c>
      <c r="AO278" s="36">
        <v>1</v>
      </c>
      <c r="AP278" s="36">
        <v>1</v>
      </c>
      <c r="AQ278" s="36">
        <v>0</v>
      </c>
      <c r="AR278" s="36">
        <v>0</v>
      </c>
      <c r="AS278" s="36">
        <v>0</v>
      </c>
      <c r="AT278" s="36">
        <v>3.9772727272727271</v>
      </c>
      <c r="AU278" s="36">
        <v>5</v>
      </c>
      <c r="AV278" s="36">
        <v>25</v>
      </c>
      <c r="AW278" s="36">
        <v>0</v>
      </c>
      <c r="AX278" s="36">
        <v>0</v>
      </c>
      <c r="AY278" s="36">
        <v>1</v>
      </c>
      <c r="AZ278" s="36">
        <v>2</v>
      </c>
      <c r="BA278" s="36">
        <v>1</v>
      </c>
      <c r="BB278" s="36">
        <v>0</v>
      </c>
    </row>
    <row r="279" spans="1:54" hidden="1">
      <c r="A279" s="50">
        <v>41914</v>
      </c>
      <c r="B279" s="36" t="s">
        <v>183</v>
      </c>
      <c r="C279" s="36" t="s">
        <v>1653</v>
      </c>
      <c r="D279" s="36">
        <v>24731</v>
      </c>
      <c r="E279" s="36" t="s">
        <v>1654</v>
      </c>
      <c r="F279" s="51">
        <v>1</v>
      </c>
      <c r="G279" s="36">
        <v>2.1408</v>
      </c>
      <c r="H279" s="36">
        <v>0</v>
      </c>
      <c r="I279" s="36">
        <v>996.25329999999997</v>
      </c>
      <c r="J279" s="36">
        <v>549</v>
      </c>
      <c r="K279" s="36">
        <v>0</v>
      </c>
      <c r="L279" s="36">
        <v>232</v>
      </c>
      <c r="M279" s="36">
        <v>0</v>
      </c>
      <c r="N279" s="36">
        <v>1053</v>
      </c>
      <c r="O279" s="36">
        <v>1043</v>
      </c>
      <c r="P279" s="36">
        <v>22265</v>
      </c>
      <c r="Q279" s="36">
        <v>22092</v>
      </c>
      <c r="R279" s="36">
        <v>227</v>
      </c>
      <c r="S279" s="36">
        <v>543</v>
      </c>
      <c r="T279" s="36">
        <v>96.915599999999998</v>
      </c>
      <c r="U279" s="36">
        <v>98.138599999999997</v>
      </c>
      <c r="V279" s="36">
        <v>27264</v>
      </c>
      <c r="W279" s="36">
        <v>27231</v>
      </c>
      <c r="X279" s="36">
        <v>2535</v>
      </c>
      <c r="Y279" s="36">
        <v>2518</v>
      </c>
      <c r="Z279" s="36">
        <v>234</v>
      </c>
      <c r="AA279" s="36">
        <v>2</v>
      </c>
      <c r="AB279" s="36">
        <v>1</v>
      </c>
      <c r="AC279" s="36">
        <v>1</v>
      </c>
      <c r="AD279" s="36">
        <v>12042</v>
      </c>
      <c r="AE279" s="36">
        <v>23</v>
      </c>
      <c r="AF279" s="36">
        <v>0</v>
      </c>
      <c r="AG279" s="36">
        <v>0</v>
      </c>
      <c r="AH279" s="36">
        <v>0.36430000000000001</v>
      </c>
      <c r="AI279" s="36">
        <v>4.5199999999999997E-2</v>
      </c>
      <c r="AJ279" s="40">
        <f t="shared" ca="1" si="4"/>
        <v>2</v>
      </c>
      <c r="AK279" s="36">
        <v>0</v>
      </c>
      <c r="AL279" s="36">
        <v>0</v>
      </c>
      <c r="AM279" s="36">
        <v>0</v>
      </c>
      <c r="AN279" s="36">
        <v>0</v>
      </c>
      <c r="AO279" s="36">
        <v>1</v>
      </c>
      <c r="AP279" s="36">
        <v>0</v>
      </c>
      <c r="AQ279" s="36">
        <v>0</v>
      </c>
      <c r="AR279" s="36">
        <v>0</v>
      </c>
      <c r="AS279" s="36">
        <v>0</v>
      </c>
      <c r="AT279" s="36">
        <v>0.85470085470085477</v>
      </c>
      <c r="AU279" s="36">
        <v>15</v>
      </c>
      <c r="AV279" s="36">
        <v>179</v>
      </c>
      <c r="AW279" s="36">
        <v>1</v>
      </c>
      <c r="AX279" s="36">
        <v>0</v>
      </c>
      <c r="AY279" s="36">
        <v>0</v>
      </c>
      <c r="AZ279" s="36">
        <v>0</v>
      </c>
      <c r="BA279" s="36">
        <v>1</v>
      </c>
      <c r="BB279" s="36">
        <v>1</v>
      </c>
    </row>
    <row r="280" spans="1:54" hidden="1">
      <c r="A280" s="50">
        <v>41914</v>
      </c>
      <c r="B280" s="36" t="s">
        <v>183</v>
      </c>
      <c r="C280" s="36" t="s">
        <v>1655</v>
      </c>
      <c r="D280" s="36">
        <v>18753</v>
      </c>
      <c r="E280" s="36" t="s">
        <v>429</v>
      </c>
      <c r="F280" s="51">
        <v>1</v>
      </c>
      <c r="G280" s="36">
        <v>2.0880000000000001</v>
      </c>
      <c r="H280" s="36">
        <v>0</v>
      </c>
      <c r="I280" s="36">
        <v>1818.5078000000001</v>
      </c>
      <c r="J280" s="36">
        <v>3452</v>
      </c>
      <c r="K280" s="36">
        <v>0</v>
      </c>
      <c r="L280" s="36">
        <v>281</v>
      </c>
      <c r="M280" s="36">
        <v>0</v>
      </c>
      <c r="N280" s="36">
        <v>815</v>
      </c>
      <c r="O280" s="36">
        <v>815</v>
      </c>
      <c r="P280" s="36">
        <v>12610</v>
      </c>
      <c r="Q280" s="36">
        <v>12600</v>
      </c>
      <c r="R280" s="36">
        <v>280</v>
      </c>
      <c r="S280" s="36">
        <v>3385</v>
      </c>
      <c r="T280" s="36">
        <v>99.644099999999995</v>
      </c>
      <c r="U280" s="36">
        <v>97.981300000000005</v>
      </c>
      <c r="V280" s="36">
        <v>39953</v>
      </c>
      <c r="W280" s="36">
        <v>39932</v>
      </c>
      <c r="X280" s="36">
        <v>4648</v>
      </c>
      <c r="Y280" s="36">
        <v>4640</v>
      </c>
      <c r="Z280" s="36">
        <v>249</v>
      </c>
      <c r="AA280" s="36">
        <v>1</v>
      </c>
      <c r="AB280" s="36">
        <v>10</v>
      </c>
      <c r="AC280" s="36">
        <v>10</v>
      </c>
      <c r="AD280" s="36">
        <v>8222</v>
      </c>
      <c r="AE280" s="36">
        <v>30</v>
      </c>
      <c r="AF280" s="36">
        <v>149</v>
      </c>
      <c r="AG280" s="36">
        <v>144</v>
      </c>
      <c r="AH280" s="36">
        <v>0.47670000000000001</v>
      </c>
      <c r="AI280" s="36">
        <v>0.06</v>
      </c>
      <c r="AJ280" s="40">
        <f t="shared" ca="1" si="4"/>
        <v>2</v>
      </c>
      <c r="AK280" s="36">
        <v>0</v>
      </c>
      <c r="AL280" s="36">
        <v>0</v>
      </c>
      <c r="AM280" s="36">
        <v>0</v>
      </c>
      <c r="AN280" s="36">
        <v>0</v>
      </c>
      <c r="AO280" s="36">
        <v>1</v>
      </c>
      <c r="AP280" s="36">
        <v>0</v>
      </c>
      <c r="AQ280" s="36">
        <v>0</v>
      </c>
      <c r="AR280" s="36">
        <v>0</v>
      </c>
      <c r="AS280" s="36">
        <v>0</v>
      </c>
      <c r="AT280" s="36">
        <v>0.40160642570281119</v>
      </c>
      <c r="AU280" s="36">
        <v>1</v>
      </c>
      <c r="AV280" s="36">
        <v>77</v>
      </c>
      <c r="AW280" s="36">
        <v>0</v>
      </c>
      <c r="AX280" s="36">
        <v>1</v>
      </c>
      <c r="AY280" s="36">
        <v>0</v>
      </c>
      <c r="AZ280" s="36">
        <v>0</v>
      </c>
      <c r="BA280" s="36">
        <v>0</v>
      </c>
      <c r="BB280" s="36">
        <v>1</v>
      </c>
    </row>
    <row r="281" spans="1:54" hidden="1">
      <c r="A281" s="50">
        <v>41914</v>
      </c>
      <c r="B281" s="36" t="s">
        <v>183</v>
      </c>
      <c r="C281" s="36" t="s">
        <v>1656</v>
      </c>
      <c r="D281" s="36">
        <v>23771</v>
      </c>
      <c r="E281" s="36" t="s">
        <v>1657</v>
      </c>
      <c r="F281" s="51">
        <v>1</v>
      </c>
      <c r="G281" s="36">
        <v>4.2336</v>
      </c>
      <c r="H281" s="36">
        <v>0</v>
      </c>
      <c r="I281" s="36">
        <v>16489.4637</v>
      </c>
      <c r="J281" s="36">
        <v>37285</v>
      </c>
      <c r="K281" s="36">
        <v>0</v>
      </c>
      <c r="L281" s="36">
        <v>459</v>
      </c>
      <c r="M281" s="36">
        <v>0</v>
      </c>
      <c r="N281" s="36">
        <v>4469</v>
      </c>
      <c r="O281" s="36">
        <v>4406</v>
      </c>
      <c r="P281" s="36">
        <v>27065</v>
      </c>
      <c r="Q281" s="36">
        <v>26809</v>
      </c>
      <c r="R281" s="36">
        <v>455</v>
      </c>
      <c r="S281" s="36">
        <v>36997</v>
      </c>
      <c r="T281" s="36">
        <v>97.731099999999998</v>
      </c>
      <c r="U281" s="36">
        <v>98.289000000000001</v>
      </c>
      <c r="V281" s="36">
        <v>25699</v>
      </c>
      <c r="W281" s="36">
        <v>25675</v>
      </c>
      <c r="X281" s="36">
        <v>5461</v>
      </c>
      <c r="Y281" s="36">
        <v>5446</v>
      </c>
      <c r="Z281" s="36">
        <v>469</v>
      </c>
      <c r="AA281" s="36">
        <v>5</v>
      </c>
      <c r="AB281" s="36">
        <v>11</v>
      </c>
      <c r="AC281" s="36">
        <v>11</v>
      </c>
      <c r="AD281" s="36">
        <v>37090</v>
      </c>
      <c r="AE281" s="36">
        <v>101</v>
      </c>
      <c r="AF281" s="36">
        <v>42</v>
      </c>
      <c r="AG281" s="36">
        <v>42</v>
      </c>
      <c r="AH281" s="36">
        <v>0.51180000000000003</v>
      </c>
      <c r="AI281" s="36">
        <v>8.6699999999999999E-2</v>
      </c>
      <c r="AJ281" s="40">
        <f t="shared" ca="1" si="4"/>
        <v>2</v>
      </c>
      <c r="AK281" s="36">
        <v>0</v>
      </c>
      <c r="AL281" s="36">
        <v>0</v>
      </c>
      <c r="AM281" s="36">
        <v>0</v>
      </c>
      <c r="AN281" s="36">
        <v>0</v>
      </c>
      <c r="AO281" s="36">
        <v>1</v>
      </c>
      <c r="AP281" s="36">
        <v>0</v>
      </c>
      <c r="AQ281" s="36">
        <v>0</v>
      </c>
      <c r="AR281" s="36">
        <v>0</v>
      </c>
      <c r="AS281" s="36">
        <v>0</v>
      </c>
      <c r="AT281" s="36">
        <v>1.0660980810234542</v>
      </c>
      <c r="AU281" s="36">
        <v>67</v>
      </c>
      <c r="AV281" s="36">
        <v>544</v>
      </c>
      <c r="AW281" s="36">
        <v>1</v>
      </c>
      <c r="AX281" s="36">
        <v>0</v>
      </c>
      <c r="AY281" s="36">
        <v>0</v>
      </c>
      <c r="AZ281" s="36">
        <v>0</v>
      </c>
      <c r="BA281" s="36">
        <v>1</v>
      </c>
      <c r="BB281" s="36">
        <v>0</v>
      </c>
    </row>
    <row r="282" spans="1:54" hidden="1">
      <c r="A282" s="50">
        <v>41914</v>
      </c>
      <c r="B282" s="36" t="s">
        <v>183</v>
      </c>
      <c r="C282" s="36" t="s">
        <v>620</v>
      </c>
      <c r="D282" s="36">
        <v>19103</v>
      </c>
      <c r="E282" s="36" t="s">
        <v>618</v>
      </c>
      <c r="F282" s="51">
        <v>1</v>
      </c>
      <c r="G282" s="36">
        <v>0.6744</v>
      </c>
      <c r="H282" s="36">
        <v>0</v>
      </c>
      <c r="I282" s="36">
        <v>8386.5483000000004</v>
      </c>
      <c r="J282" s="36">
        <v>27761</v>
      </c>
      <c r="K282" s="36">
        <v>0</v>
      </c>
      <c r="L282" s="36">
        <v>117</v>
      </c>
      <c r="M282" s="36">
        <v>0</v>
      </c>
      <c r="N282" s="36">
        <v>1062</v>
      </c>
      <c r="O282" s="36">
        <v>1041</v>
      </c>
      <c r="P282" s="36">
        <v>26717</v>
      </c>
      <c r="Q282" s="36">
        <v>26190</v>
      </c>
      <c r="R282" s="36">
        <v>115</v>
      </c>
      <c r="S282" s="36">
        <v>27748</v>
      </c>
      <c r="T282" s="36">
        <v>96.346999999999994</v>
      </c>
      <c r="U282" s="36">
        <v>97.9816</v>
      </c>
      <c r="V282" s="36">
        <v>15537</v>
      </c>
      <c r="W282" s="36">
        <v>15522</v>
      </c>
      <c r="X282" s="36">
        <v>3858</v>
      </c>
      <c r="Y282" s="36">
        <v>3856</v>
      </c>
      <c r="Z282" s="36">
        <v>110</v>
      </c>
      <c r="AA282" s="36">
        <v>0</v>
      </c>
      <c r="AB282" s="36">
        <v>6</v>
      </c>
      <c r="AC282" s="36">
        <v>6</v>
      </c>
      <c r="AD282" s="36">
        <v>27453</v>
      </c>
      <c r="AE282" s="36">
        <v>60</v>
      </c>
      <c r="AF282" s="36">
        <v>92</v>
      </c>
      <c r="AG282" s="36">
        <v>90</v>
      </c>
      <c r="AH282" s="36">
        <v>1.0197000000000001</v>
      </c>
      <c r="AI282" s="36">
        <v>6.4899999999999999E-2</v>
      </c>
      <c r="AJ282" s="40">
        <f t="shared" ca="1" si="4"/>
        <v>2</v>
      </c>
      <c r="AK282" s="36">
        <v>0</v>
      </c>
      <c r="AL282" s="36">
        <v>0</v>
      </c>
      <c r="AM282" s="36">
        <v>0</v>
      </c>
      <c r="AN282" s="36">
        <v>0</v>
      </c>
      <c r="AO282" s="36">
        <v>2</v>
      </c>
      <c r="AP282" s="36">
        <v>0</v>
      </c>
      <c r="AQ282" s="36">
        <v>0</v>
      </c>
      <c r="AR282" s="36">
        <v>0</v>
      </c>
      <c r="AS282" s="36">
        <v>0</v>
      </c>
      <c r="AT282" s="36">
        <v>0</v>
      </c>
      <c r="AU282" s="36">
        <v>23</v>
      </c>
      <c r="AV282" s="36">
        <v>540</v>
      </c>
      <c r="AW282" s="36">
        <v>1</v>
      </c>
      <c r="AX282" s="36">
        <v>1</v>
      </c>
      <c r="AY282" s="36">
        <v>0</v>
      </c>
      <c r="AZ282" s="36">
        <v>0</v>
      </c>
      <c r="BA282" s="36">
        <v>3</v>
      </c>
      <c r="BB282" s="36">
        <v>4</v>
      </c>
    </row>
    <row r="283" spans="1:54" hidden="1">
      <c r="A283" s="50">
        <v>41914</v>
      </c>
      <c r="B283" s="36" t="s">
        <v>184</v>
      </c>
      <c r="C283" s="36" t="s">
        <v>390</v>
      </c>
      <c r="D283" s="36">
        <v>45083</v>
      </c>
      <c r="E283" s="36" t="s">
        <v>391</v>
      </c>
      <c r="F283" s="51">
        <v>1</v>
      </c>
      <c r="G283" s="36">
        <v>1.272</v>
      </c>
      <c r="H283" s="36">
        <v>0</v>
      </c>
      <c r="I283" s="36">
        <v>2626.6206999999999</v>
      </c>
      <c r="J283" s="36">
        <v>12259</v>
      </c>
      <c r="K283" s="36">
        <v>0</v>
      </c>
      <c r="L283" s="36">
        <v>168</v>
      </c>
      <c r="M283" s="36">
        <v>0</v>
      </c>
      <c r="N283" s="36">
        <v>261</v>
      </c>
      <c r="O283" s="36">
        <v>257</v>
      </c>
      <c r="P283" s="36">
        <v>10605</v>
      </c>
      <c r="Q283" s="36">
        <v>10573</v>
      </c>
      <c r="R283" s="36">
        <v>166</v>
      </c>
      <c r="S283" s="36">
        <v>12148</v>
      </c>
      <c r="T283" s="36">
        <v>97.295199999999994</v>
      </c>
      <c r="U283" s="36">
        <v>98.795500000000004</v>
      </c>
      <c r="V283" s="36">
        <v>12370</v>
      </c>
      <c r="W283" s="36">
        <v>12352</v>
      </c>
      <c r="X283" s="36">
        <v>2222</v>
      </c>
      <c r="Y283" s="36">
        <v>2218</v>
      </c>
      <c r="Z283" s="36">
        <v>176</v>
      </c>
      <c r="AA283" s="36">
        <v>3</v>
      </c>
      <c r="AB283" s="36">
        <v>26</v>
      </c>
      <c r="AC283" s="36">
        <v>25</v>
      </c>
      <c r="AD283" s="36">
        <v>12241</v>
      </c>
      <c r="AE283" s="36">
        <v>28</v>
      </c>
      <c r="AF283" s="36">
        <v>85</v>
      </c>
      <c r="AG283" s="36">
        <v>69</v>
      </c>
      <c r="AH283" s="36">
        <v>0.52880000000000005</v>
      </c>
      <c r="AI283" s="36">
        <v>4.3700000000000003E-2</v>
      </c>
      <c r="AJ283" s="40">
        <f t="shared" ca="1" si="4"/>
        <v>2</v>
      </c>
      <c r="AK283" s="36">
        <v>0</v>
      </c>
      <c r="AL283" s="36">
        <v>0</v>
      </c>
      <c r="AM283" s="36">
        <v>0</v>
      </c>
      <c r="AN283" s="36">
        <v>0</v>
      </c>
      <c r="AO283" s="36">
        <v>1</v>
      </c>
      <c r="AP283" s="36">
        <v>0</v>
      </c>
      <c r="AQ283" s="36">
        <v>0</v>
      </c>
      <c r="AR283" s="36">
        <v>0</v>
      </c>
      <c r="AS283" s="36">
        <v>0</v>
      </c>
      <c r="AT283" s="36">
        <v>1.7045454545454544</v>
      </c>
      <c r="AU283" s="36">
        <v>6</v>
      </c>
      <c r="AV283" s="36">
        <v>143</v>
      </c>
      <c r="AW283" s="36">
        <v>1</v>
      </c>
      <c r="AX283" s="36">
        <v>0</v>
      </c>
      <c r="AY283" s="36">
        <v>0</v>
      </c>
      <c r="AZ283" s="36">
        <v>0</v>
      </c>
      <c r="BA283" s="36">
        <v>4</v>
      </c>
      <c r="BB283" s="36">
        <v>0</v>
      </c>
    </row>
    <row r="284" spans="1:54" hidden="1">
      <c r="A284" s="50">
        <v>41914</v>
      </c>
      <c r="B284" s="36" t="s">
        <v>183</v>
      </c>
      <c r="C284" s="36" t="s">
        <v>1658</v>
      </c>
      <c r="D284" s="36">
        <v>33493</v>
      </c>
      <c r="E284" s="36" t="s">
        <v>1259</v>
      </c>
      <c r="F284" s="51">
        <v>1</v>
      </c>
      <c r="G284" s="36">
        <v>2.1240000000000001</v>
      </c>
      <c r="H284" s="36">
        <v>0</v>
      </c>
      <c r="I284" s="36">
        <v>415.26499999999999</v>
      </c>
      <c r="J284" s="36">
        <v>2374</v>
      </c>
      <c r="K284" s="36">
        <v>0</v>
      </c>
      <c r="L284" s="36">
        <v>306</v>
      </c>
      <c r="M284" s="36">
        <v>0</v>
      </c>
      <c r="N284" s="36">
        <v>412</v>
      </c>
      <c r="O284" s="36">
        <v>411</v>
      </c>
      <c r="P284" s="36">
        <v>821</v>
      </c>
      <c r="Q284" s="36">
        <v>820</v>
      </c>
      <c r="R284" s="36">
        <v>300</v>
      </c>
      <c r="S284" s="36">
        <v>2359</v>
      </c>
      <c r="T284" s="36">
        <v>97.801299999999998</v>
      </c>
      <c r="U284" s="36">
        <v>99.247100000000003</v>
      </c>
      <c r="V284" s="36">
        <v>10585</v>
      </c>
      <c r="W284" s="36">
        <v>10576</v>
      </c>
      <c r="X284" s="36">
        <v>2152</v>
      </c>
      <c r="Y284" s="36">
        <v>2146</v>
      </c>
      <c r="Z284" s="36">
        <v>305</v>
      </c>
      <c r="AA284" s="36">
        <v>0</v>
      </c>
      <c r="AB284" s="36">
        <v>28</v>
      </c>
      <c r="AC284" s="36">
        <v>28</v>
      </c>
      <c r="AD284" s="36">
        <v>2375</v>
      </c>
      <c r="AE284" s="36">
        <v>9</v>
      </c>
      <c r="AF284" s="36">
        <v>237</v>
      </c>
      <c r="AG284" s="36">
        <v>230</v>
      </c>
      <c r="AH284" s="36">
        <v>0.2742</v>
      </c>
      <c r="AI284" s="36">
        <v>3.6299999999999999E-2</v>
      </c>
      <c r="AJ284" s="40">
        <f t="shared" ca="1" si="4"/>
        <v>2</v>
      </c>
      <c r="AK284" s="36">
        <v>0</v>
      </c>
      <c r="AL284" s="36">
        <v>0</v>
      </c>
      <c r="AM284" s="36">
        <v>0</v>
      </c>
      <c r="AN284" s="36">
        <v>0</v>
      </c>
      <c r="AO284" s="36">
        <v>1</v>
      </c>
      <c r="AP284" s="36">
        <v>0</v>
      </c>
      <c r="AQ284" s="36">
        <v>0</v>
      </c>
      <c r="AR284" s="36">
        <v>0</v>
      </c>
      <c r="AS284" s="36">
        <v>0</v>
      </c>
      <c r="AT284" s="36">
        <v>0</v>
      </c>
      <c r="AU284" s="36">
        <v>7</v>
      </c>
      <c r="AV284" s="36">
        <v>16</v>
      </c>
      <c r="AW284" s="36">
        <v>1</v>
      </c>
      <c r="AX284" s="36">
        <v>0</v>
      </c>
      <c r="AY284" s="36">
        <v>0</v>
      </c>
      <c r="AZ284" s="36">
        <v>0</v>
      </c>
      <c r="BA284" s="36">
        <v>1</v>
      </c>
      <c r="BB284" s="36">
        <v>0</v>
      </c>
    </row>
    <row r="285" spans="1:54" hidden="1">
      <c r="A285" s="50">
        <v>41914</v>
      </c>
      <c r="B285" s="36" t="s">
        <v>183</v>
      </c>
      <c r="C285" s="36" t="s">
        <v>1659</v>
      </c>
      <c r="D285" s="36">
        <v>24732</v>
      </c>
      <c r="E285" s="36" t="s">
        <v>1654</v>
      </c>
      <c r="F285" s="51">
        <v>1</v>
      </c>
      <c r="G285" s="36">
        <v>3.4032</v>
      </c>
      <c r="H285" s="36">
        <v>0</v>
      </c>
      <c r="I285" s="36">
        <v>1272.1738</v>
      </c>
      <c r="J285" s="36">
        <v>575</v>
      </c>
      <c r="K285" s="36">
        <v>0</v>
      </c>
      <c r="L285" s="36">
        <v>423</v>
      </c>
      <c r="M285" s="36">
        <v>0</v>
      </c>
      <c r="N285" s="36">
        <v>1001</v>
      </c>
      <c r="O285" s="36">
        <v>988</v>
      </c>
      <c r="P285" s="36">
        <v>21363</v>
      </c>
      <c r="Q285" s="36">
        <v>21189</v>
      </c>
      <c r="R285" s="36">
        <v>414</v>
      </c>
      <c r="S285" s="36">
        <v>568</v>
      </c>
      <c r="T285" s="36">
        <v>96.601299999999995</v>
      </c>
      <c r="U285" s="36">
        <v>97.977999999999994</v>
      </c>
      <c r="V285" s="36">
        <v>18805</v>
      </c>
      <c r="W285" s="36">
        <v>18776</v>
      </c>
      <c r="X285" s="36">
        <v>2319</v>
      </c>
      <c r="Y285" s="36">
        <v>2296</v>
      </c>
      <c r="Z285" s="36">
        <v>419</v>
      </c>
      <c r="AA285" s="36">
        <v>9</v>
      </c>
      <c r="AB285" s="36">
        <v>1</v>
      </c>
      <c r="AC285" s="36">
        <v>1</v>
      </c>
      <c r="AD285" s="36">
        <v>10463</v>
      </c>
      <c r="AE285" s="36">
        <v>43</v>
      </c>
      <c r="AF285" s="36">
        <v>0</v>
      </c>
      <c r="AG285" s="36">
        <v>0</v>
      </c>
      <c r="AH285" s="36">
        <v>0.71240000000000003</v>
      </c>
      <c r="AI285" s="36">
        <v>8.6900000000000005E-2</v>
      </c>
      <c r="AJ285" s="40">
        <f t="shared" ca="1" si="4"/>
        <v>2</v>
      </c>
      <c r="AK285" s="36">
        <v>0</v>
      </c>
      <c r="AL285" s="36">
        <v>0</v>
      </c>
      <c r="AM285" s="36">
        <v>0</v>
      </c>
      <c r="AN285" s="36">
        <v>0</v>
      </c>
      <c r="AO285" s="36">
        <v>3</v>
      </c>
      <c r="AP285" s="36">
        <v>0</v>
      </c>
      <c r="AQ285" s="36">
        <v>0</v>
      </c>
      <c r="AR285" s="36">
        <v>0</v>
      </c>
      <c r="AS285" s="36">
        <v>0</v>
      </c>
      <c r="AT285" s="36">
        <v>2.1479713603818613</v>
      </c>
      <c r="AU285" s="36">
        <v>22</v>
      </c>
      <c r="AV285" s="36">
        <v>181</v>
      </c>
      <c r="AW285" s="36">
        <v>1</v>
      </c>
      <c r="AX285" s="36">
        <v>1</v>
      </c>
      <c r="AY285" s="36">
        <v>1</v>
      </c>
      <c r="AZ285" s="36">
        <v>1</v>
      </c>
      <c r="BA285" s="36">
        <v>1</v>
      </c>
      <c r="BB285" s="36">
        <v>1</v>
      </c>
    </row>
    <row r="286" spans="1:54" hidden="1">
      <c r="A286" s="50">
        <v>41914</v>
      </c>
      <c r="B286" s="36" t="s">
        <v>183</v>
      </c>
      <c r="C286" s="36" t="s">
        <v>619</v>
      </c>
      <c r="D286" s="36">
        <v>19101</v>
      </c>
      <c r="E286" s="36" t="s">
        <v>618</v>
      </c>
      <c r="F286" s="51">
        <v>1</v>
      </c>
      <c r="G286" s="36">
        <v>1.0344</v>
      </c>
      <c r="H286" s="36">
        <v>0</v>
      </c>
      <c r="I286" s="36">
        <v>1423.0436</v>
      </c>
      <c r="J286" s="36">
        <v>2049</v>
      </c>
      <c r="K286" s="36">
        <v>0</v>
      </c>
      <c r="L286" s="36">
        <v>204</v>
      </c>
      <c r="M286" s="36">
        <v>0</v>
      </c>
      <c r="N286" s="36">
        <v>1583</v>
      </c>
      <c r="O286" s="36">
        <v>1548</v>
      </c>
      <c r="P286" s="36">
        <v>15002</v>
      </c>
      <c r="Q286" s="36">
        <v>14673</v>
      </c>
      <c r="R286" s="36">
        <v>202</v>
      </c>
      <c r="S286" s="36">
        <v>2046</v>
      </c>
      <c r="T286" s="36">
        <v>96.830299999999994</v>
      </c>
      <c r="U286" s="36">
        <v>97.663799999999995</v>
      </c>
      <c r="V286" s="36">
        <v>30296</v>
      </c>
      <c r="W286" s="36">
        <v>30266</v>
      </c>
      <c r="X286" s="36">
        <v>3381</v>
      </c>
      <c r="Y286" s="36">
        <v>3374</v>
      </c>
      <c r="Z286" s="36">
        <v>197</v>
      </c>
      <c r="AA286" s="36">
        <v>0</v>
      </c>
      <c r="AB286" s="36">
        <v>49</v>
      </c>
      <c r="AC286" s="36">
        <v>45</v>
      </c>
      <c r="AD286" s="36">
        <v>8822</v>
      </c>
      <c r="AE286" s="36">
        <v>28</v>
      </c>
      <c r="AF286" s="36">
        <v>175</v>
      </c>
      <c r="AG286" s="36">
        <v>171</v>
      </c>
      <c r="AH286" s="36">
        <v>0.84060000000000001</v>
      </c>
      <c r="AI286" s="36">
        <v>3.4000000000000002E-2</v>
      </c>
      <c r="AJ286" s="40">
        <f t="shared" ca="1" si="4"/>
        <v>2</v>
      </c>
      <c r="AK286" s="36">
        <v>0</v>
      </c>
      <c r="AL286" s="36">
        <v>0</v>
      </c>
      <c r="AM286" s="36">
        <v>0</v>
      </c>
      <c r="AN286" s="36">
        <v>0</v>
      </c>
      <c r="AO286" s="36">
        <v>2</v>
      </c>
      <c r="AP286" s="36">
        <v>0</v>
      </c>
      <c r="AQ286" s="36">
        <v>0</v>
      </c>
      <c r="AR286" s="36">
        <v>0</v>
      </c>
      <c r="AS286" s="36">
        <v>0</v>
      </c>
      <c r="AT286" s="36">
        <v>0</v>
      </c>
      <c r="AU286" s="36">
        <v>37</v>
      </c>
      <c r="AV286" s="36">
        <v>332</v>
      </c>
      <c r="AW286" s="36">
        <v>1</v>
      </c>
      <c r="AX286" s="36">
        <v>1</v>
      </c>
      <c r="AY286" s="36">
        <v>0</v>
      </c>
      <c r="AZ286" s="36">
        <v>0</v>
      </c>
      <c r="BA286" s="36">
        <v>6</v>
      </c>
      <c r="BB286" s="36">
        <v>6</v>
      </c>
    </row>
    <row r="287" spans="1:54" hidden="1">
      <c r="A287" s="50">
        <v>41914</v>
      </c>
      <c r="B287" s="36" t="s">
        <v>183</v>
      </c>
      <c r="C287" s="36" t="s">
        <v>1660</v>
      </c>
      <c r="D287" s="36">
        <v>19082</v>
      </c>
      <c r="E287" s="36" t="s">
        <v>1661</v>
      </c>
      <c r="F287" s="51">
        <v>1</v>
      </c>
      <c r="G287" s="36">
        <v>0.67200009999999999</v>
      </c>
      <c r="H287" s="36">
        <v>0</v>
      </c>
      <c r="I287" s="36">
        <v>848.10209999999995</v>
      </c>
      <c r="J287" s="36">
        <v>3061</v>
      </c>
      <c r="K287" s="36">
        <v>0</v>
      </c>
      <c r="L287" s="36">
        <v>96</v>
      </c>
      <c r="M287" s="36">
        <v>0</v>
      </c>
      <c r="N287" s="36">
        <v>295</v>
      </c>
      <c r="O287" s="36">
        <v>283</v>
      </c>
      <c r="P287" s="36">
        <v>2562</v>
      </c>
      <c r="Q287" s="36">
        <v>2558</v>
      </c>
      <c r="R287" s="36">
        <v>92</v>
      </c>
      <c r="S287" s="36">
        <v>3060</v>
      </c>
      <c r="T287" s="36">
        <v>91.935000000000002</v>
      </c>
      <c r="U287" s="36">
        <v>99.811300000000003</v>
      </c>
      <c r="V287" s="36">
        <v>8285</v>
      </c>
      <c r="W287" s="36">
        <v>8274</v>
      </c>
      <c r="X287" s="36">
        <v>2022</v>
      </c>
      <c r="Y287" s="36">
        <v>2020</v>
      </c>
      <c r="Z287" s="36">
        <v>94</v>
      </c>
      <c r="AA287" s="36">
        <v>4</v>
      </c>
      <c r="AB287" s="36">
        <v>11</v>
      </c>
      <c r="AC287" s="36">
        <v>11</v>
      </c>
      <c r="AD287" s="36">
        <v>3002</v>
      </c>
      <c r="AE287" s="36">
        <v>40</v>
      </c>
      <c r="AF287" s="36">
        <v>82</v>
      </c>
      <c r="AG287" s="36">
        <v>78</v>
      </c>
      <c r="AH287" s="36">
        <v>0.27410000000000001</v>
      </c>
      <c r="AI287" s="36">
        <v>5.4300000000000001E-2</v>
      </c>
      <c r="AJ287" s="40">
        <f t="shared" ca="1" si="4"/>
        <v>2</v>
      </c>
      <c r="AK287" s="36">
        <v>1</v>
      </c>
      <c r="AL287" s="36">
        <v>0</v>
      </c>
      <c r="AM287" s="36">
        <v>0</v>
      </c>
      <c r="AN287" s="36">
        <v>0</v>
      </c>
      <c r="AO287" s="36">
        <v>2</v>
      </c>
      <c r="AP287" s="36">
        <v>0</v>
      </c>
      <c r="AQ287" s="36">
        <v>1</v>
      </c>
      <c r="AR287" s="36">
        <v>0</v>
      </c>
      <c r="AS287" s="36">
        <v>0</v>
      </c>
      <c r="AT287" s="36">
        <v>4.2553191489361701</v>
      </c>
      <c r="AU287" s="36">
        <v>16</v>
      </c>
      <c r="AV287" s="36">
        <v>5</v>
      </c>
      <c r="AW287" s="36">
        <v>1</v>
      </c>
      <c r="AX287" s="36">
        <v>0</v>
      </c>
      <c r="AY287" s="36">
        <v>0</v>
      </c>
      <c r="AZ287" s="36">
        <v>0</v>
      </c>
      <c r="BA287" s="36">
        <v>1</v>
      </c>
      <c r="BB287" s="36">
        <v>0</v>
      </c>
    </row>
    <row r="288" spans="1:54" hidden="1">
      <c r="A288" s="50">
        <v>41914</v>
      </c>
      <c r="B288" s="36" t="s">
        <v>183</v>
      </c>
      <c r="C288" s="36" t="s">
        <v>617</v>
      </c>
      <c r="D288" s="36">
        <v>19102</v>
      </c>
      <c r="E288" s="36" t="s">
        <v>618</v>
      </c>
      <c r="F288" s="51">
        <v>1</v>
      </c>
      <c r="G288" s="36">
        <v>1.5551999999999999</v>
      </c>
      <c r="H288" s="36">
        <v>0</v>
      </c>
      <c r="I288" s="36">
        <v>2639.7213000000002</v>
      </c>
      <c r="J288" s="36">
        <v>11035</v>
      </c>
      <c r="K288" s="36">
        <v>0</v>
      </c>
      <c r="L288" s="36">
        <v>156</v>
      </c>
      <c r="M288" s="36">
        <v>0</v>
      </c>
      <c r="N288" s="36">
        <v>599</v>
      </c>
      <c r="O288" s="36">
        <v>588</v>
      </c>
      <c r="P288" s="36">
        <v>12893</v>
      </c>
      <c r="Q288" s="36">
        <v>12639</v>
      </c>
      <c r="R288" s="36">
        <v>154</v>
      </c>
      <c r="S288" s="36">
        <v>11031</v>
      </c>
      <c r="T288" s="36">
        <v>96.905100000000004</v>
      </c>
      <c r="U288" s="36">
        <v>97.994399999999999</v>
      </c>
      <c r="V288" s="36">
        <v>38013</v>
      </c>
      <c r="W288" s="36">
        <v>37981</v>
      </c>
      <c r="X288" s="36">
        <v>7607</v>
      </c>
      <c r="Y288" s="36">
        <v>7602</v>
      </c>
      <c r="Z288" s="36">
        <v>158</v>
      </c>
      <c r="AA288" s="36">
        <v>0</v>
      </c>
      <c r="AB288" s="36">
        <v>19</v>
      </c>
      <c r="AC288" s="36">
        <v>19</v>
      </c>
      <c r="AD288" s="36">
        <v>11506</v>
      </c>
      <c r="AE288" s="36">
        <v>20</v>
      </c>
      <c r="AF288" s="36">
        <v>106</v>
      </c>
      <c r="AG288" s="36">
        <v>101</v>
      </c>
      <c r="AH288" s="36">
        <v>0.64470000000000005</v>
      </c>
      <c r="AI288" s="36">
        <v>4.3499999999999997E-2</v>
      </c>
      <c r="AJ288" s="40">
        <f t="shared" ca="1" si="4"/>
        <v>2</v>
      </c>
      <c r="AK288" s="36">
        <v>0</v>
      </c>
      <c r="AL288" s="36">
        <v>0</v>
      </c>
      <c r="AM288" s="36">
        <v>0</v>
      </c>
      <c r="AN288" s="36">
        <v>0</v>
      </c>
      <c r="AO288" s="36">
        <v>2</v>
      </c>
      <c r="AP288" s="36">
        <v>0</v>
      </c>
      <c r="AQ288" s="36">
        <v>0</v>
      </c>
      <c r="AR288" s="36">
        <v>0</v>
      </c>
      <c r="AS288" s="36">
        <v>0</v>
      </c>
      <c r="AT288" s="36">
        <v>0</v>
      </c>
      <c r="AU288" s="36">
        <v>13</v>
      </c>
      <c r="AV288" s="36">
        <v>258</v>
      </c>
      <c r="AW288" s="36">
        <v>1</v>
      </c>
      <c r="AX288" s="36">
        <v>1</v>
      </c>
      <c r="AY288" s="36">
        <v>0</v>
      </c>
      <c r="AZ288" s="36">
        <v>0</v>
      </c>
      <c r="BA288" s="36">
        <v>7</v>
      </c>
      <c r="BB288" s="36">
        <v>6</v>
      </c>
    </row>
    <row r="289" spans="1:54" hidden="1">
      <c r="A289" s="50">
        <v>41914</v>
      </c>
      <c r="B289" s="36" t="s">
        <v>183</v>
      </c>
      <c r="C289" s="36" t="s">
        <v>1662</v>
      </c>
      <c r="D289" s="36">
        <v>24733</v>
      </c>
      <c r="E289" s="36" t="s">
        <v>1654</v>
      </c>
      <c r="F289" s="51">
        <v>1</v>
      </c>
      <c r="G289" s="36">
        <v>1.7616000000000001</v>
      </c>
      <c r="H289" s="36">
        <v>0</v>
      </c>
      <c r="I289" s="36">
        <v>756.76110000000006</v>
      </c>
      <c r="J289" s="36">
        <v>1801</v>
      </c>
      <c r="K289" s="36">
        <v>0</v>
      </c>
      <c r="L289" s="36">
        <v>154</v>
      </c>
      <c r="M289" s="36">
        <v>0</v>
      </c>
      <c r="N289" s="36">
        <v>830</v>
      </c>
      <c r="O289" s="36">
        <v>812</v>
      </c>
      <c r="P289" s="36">
        <v>14478</v>
      </c>
      <c r="Q289" s="36">
        <v>14367</v>
      </c>
      <c r="R289" s="36">
        <v>153</v>
      </c>
      <c r="S289" s="36">
        <v>1790</v>
      </c>
      <c r="T289" s="36">
        <v>97.196100000000001</v>
      </c>
      <c r="U289" s="36">
        <v>98.627200000000002</v>
      </c>
      <c r="V289" s="36">
        <v>28334</v>
      </c>
      <c r="W289" s="36">
        <v>28308</v>
      </c>
      <c r="X289" s="36">
        <v>2302</v>
      </c>
      <c r="Y289" s="36">
        <v>2276</v>
      </c>
      <c r="Z289" s="36">
        <v>167</v>
      </c>
      <c r="AA289" s="36">
        <v>2</v>
      </c>
      <c r="AB289" s="36">
        <v>1</v>
      </c>
      <c r="AC289" s="36">
        <v>1</v>
      </c>
      <c r="AD289" s="36">
        <v>7123</v>
      </c>
      <c r="AE289" s="36">
        <v>29</v>
      </c>
      <c r="AF289" s="36">
        <v>5</v>
      </c>
      <c r="AG289" s="36">
        <v>5</v>
      </c>
      <c r="AH289" s="36">
        <v>0.54720000000000002</v>
      </c>
      <c r="AI289" s="36">
        <v>4.7300000000000002E-2</v>
      </c>
      <c r="AJ289" s="40">
        <f t="shared" ca="1" si="4"/>
        <v>2</v>
      </c>
      <c r="AK289" s="36">
        <v>0</v>
      </c>
      <c r="AL289" s="36">
        <v>0</v>
      </c>
      <c r="AM289" s="36">
        <v>0</v>
      </c>
      <c r="AN289" s="36">
        <v>0</v>
      </c>
      <c r="AO289" s="36">
        <v>1</v>
      </c>
      <c r="AP289" s="36">
        <v>0</v>
      </c>
      <c r="AQ289" s="36">
        <v>0</v>
      </c>
      <c r="AR289" s="36">
        <v>0</v>
      </c>
      <c r="AS289" s="36">
        <v>0</v>
      </c>
      <c r="AT289" s="36">
        <v>1.1976047904191618</v>
      </c>
      <c r="AU289" s="36">
        <v>19</v>
      </c>
      <c r="AV289" s="36">
        <v>122</v>
      </c>
      <c r="AW289" s="36">
        <v>1</v>
      </c>
      <c r="AX289" s="36">
        <v>0</v>
      </c>
      <c r="AY289" s="36">
        <v>0</v>
      </c>
      <c r="AZ289" s="36">
        <v>0</v>
      </c>
      <c r="BA289" s="36">
        <v>1</v>
      </c>
      <c r="BB289" s="36">
        <v>0</v>
      </c>
    </row>
    <row r="290" spans="1:54" hidden="1">
      <c r="A290" s="50">
        <v>41914</v>
      </c>
      <c r="B290" s="36" t="s">
        <v>183</v>
      </c>
      <c r="C290" s="36" t="s">
        <v>876</v>
      </c>
      <c r="D290" s="36">
        <v>35841</v>
      </c>
      <c r="E290" s="36" t="s">
        <v>575</v>
      </c>
      <c r="F290" s="51">
        <v>1</v>
      </c>
      <c r="G290" s="36">
        <v>5.4</v>
      </c>
      <c r="H290" s="36">
        <v>0</v>
      </c>
      <c r="I290" s="36">
        <v>13636.7456</v>
      </c>
      <c r="J290" s="36">
        <v>18891</v>
      </c>
      <c r="K290" s="36">
        <v>0</v>
      </c>
      <c r="L290" s="36">
        <v>599</v>
      </c>
      <c r="M290" s="36">
        <v>0</v>
      </c>
      <c r="N290" s="36">
        <v>1105</v>
      </c>
      <c r="O290" s="36">
        <v>1102</v>
      </c>
      <c r="P290" s="36">
        <v>14105</v>
      </c>
      <c r="Q290" s="36">
        <v>14091</v>
      </c>
      <c r="R290" s="36">
        <v>586</v>
      </c>
      <c r="S290" s="36">
        <v>18728</v>
      </c>
      <c r="T290" s="36">
        <v>97.564099999999996</v>
      </c>
      <c r="U290" s="36">
        <v>99.038799999999995</v>
      </c>
      <c r="V290" s="36">
        <v>31353</v>
      </c>
      <c r="W290" s="36">
        <v>31312</v>
      </c>
      <c r="X290" s="36">
        <v>8441</v>
      </c>
      <c r="Y290" s="36">
        <v>8427</v>
      </c>
      <c r="Z290" s="36">
        <v>603</v>
      </c>
      <c r="AA290" s="36">
        <v>8</v>
      </c>
      <c r="AB290" s="36">
        <v>10</v>
      </c>
      <c r="AC290" s="36">
        <v>10</v>
      </c>
      <c r="AD290" s="36">
        <v>18804</v>
      </c>
      <c r="AE290" s="36">
        <v>69</v>
      </c>
      <c r="AF290" s="36">
        <v>38</v>
      </c>
      <c r="AG290" s="36">
        <v>38</v>
      </c>
      <c r="AH290" s="36">
        <v>0.66769999999999996</v>
      </c>
      <c r="AI290" s="36">
        <v>5.1299999999999998E-2</v>
      </c>
      <c r="AJ290" s="40">
        <f t="shared" ca="1" si="4"/>
        <v>2</v>
      </c>
      <c r="AK290" s="36">
        <v>0</v>
      </c>
      <c r="AL290" s="36">
        <v>0</v>
      </c>
      <c r="AM290" s="36">
        <v>0</v>
      </c>
      <c r="AN290" s="36">
        <v>0</v>
      </c>
      <c r="AO290" s="36">
        <v>1</v>
      </c>
      <c r="AP290" s="36">
        <v>0</v>
      </c>
      <c r="AQ290" s="36">
        <v>1</v>
      </c>
      <c r="AR290" s="36">
        <v>0</v>
      </c>
      <c r="AS290" s="36">
        <v>0</v>
      </c>
      <c r="AT290" s="36">
        <v>1.3266998341625207</v>
      </c>
      <c r="AU290" s="36">
        <v>16</v>
      </c>
      <c r="AV290" s="36">
        <v>177</v>
      </c>
      <c r="AW290" s="36">
        <v>1</v>
      </c>
      <c r="AX290" s="36">
        <v>0</v>
      </c>
      <c r="AY290" s="36">
        <v>0</v>
      </c>
      <c r="AZ290" s="36">
        <v>0</v>
      </c>
      <c r="BA290" s="36">
        <v>5</v>
      </c>
      <c r="BB290" s="36">
        <v>2</v>
      </c>
    </row>
    <row r="291" spans="1:54" hidden="1">
      <c r="A291" s="50">
        <v>41914</v>
      </c>
      <c r="B291" s="36" t="s">
        <v>183</v>
      </c>
      <c r="C291" s="36" t="s">
        <v>397</v>
      </c>
      <c r="D291" s="36">
        <v>28702</v>
      </c>
      <c r="E291" s="36" t="s">
        <v>398</v>
      </c>
      <c r="F291" s="51">
        <v>1</v>
      </c>
      <c r="G291" s="36">
        <v>1.7951999999999999</v>
      </c>
      <c r="H291" s="36">
        <v>0</v>
      </c>
      <c r="I291" s="36">
        <v>10097.9552</v>
      </c>
      <c r="J291" s="36">
        <v>13692</v>
      </c>
      <c r="K291" s="36">
        <v>0</v>
      </c>
      <c r="L291" s="36">
        <v>168</v>
      </c>
      <c r="M291" s="36">
        <v>0</v>
      </c>
      <c r="N291" s="36">
        <v>414</v>
      </c>
      <c r="O291" s="36">
        <v>409</v>
      </c>
      <c r="P291" s="36">
        <v>9132</v>
      </c>
      <c r="Q291" s="36">
        <v>9013</v>
      </c>
      <c r="R291" s="36">
        <v>166</v>
      </c>
      <c r="S291" s="36">
        <v>13632</v>
      </c>
      <c r="T291" s="36">
        <v>97.616200000000006</v>
      </c>
      <c r="U291" s="36">
        <v>98.264399999999995</v>
      </c>
      <c r="V291" s="36">
        <v>11658</v>
      </c>
      <c r="W291" s="36">
        <v>11638</v>
      </c>
      <c r="X291" s="36">
        <v>1619</v>
      </c>
      <c r="Y291" s="36">
        <v>1615</v>
      </c>
      <c r="Z291" s="36">
        <v>164</v>
      </c>
      <c r="AA291" s="36">
        <v>4</v>
      </c>
      <c r="AB291" s="36">
        <v>20</v>
      </c>
      <c r="AC291" s="36">
        <v>20</v>
      </c>
      <c r="AD291" s="36">
        <v>13985</v>
      </c>
      <c r="AE291" s="36">
        <v>224</v>
      </c>
      <c r="AF291" s="36">
        <v>81</v>
      </c>
      <c r="AG291" s="36">
        <v>80</v>
      </c>
      <c r="AH291" s="36">
        <v>0.65449999999999997</v>
      </c>
      <c r="AI291" s="36">
        <v>4.5100000000000001E-2</v>
      </c>
      <c r="AJ291" s="40">
        <f t="shared" ca="1" si="4"/>
        <v>2</v>
      </c>
      <c r="AK291" s="36">
        <v>0</v>
      </c>
      <c r="AL291" s="36">
        <v>0</v>
      </c>
      <c r="AM291" s="36">
        <v>0</v>
      </c>
      <c r="AN291" s="36">
        <v>0</v>
      </c>
      <c r="AO291" s="36">
        <v>1</v>
      </c>
      <c r="AP291" s="36">
        <v>0</v>
      </c>
      <c r="AQ291" s="36">
        <v>0</v>
      </c>
      <c r="AR291" s="36">
        <v>0</v>
      </c>
      <c r="AS291" s="36">
        <v>0</v>
      </c>
      <c r="AT291" s="36">
        <v>2.4390243902439024</v>
      </c>
      <c r="AU291" s="36">
        <v>7</v>
      </c>
      <c r="AV291" s="36">
        <v>179</v>
      </c>
      <c r="AW291" s="36">
        <v>1</v>
      </c>
      <c r="AX291" s="36">
        <v>0</v>
      </c>
      <c r="AY291" s="36">
        <v>0</v>
      </c>
      <c r="AZ291" s="36">
        <v>4</v>
      </c>
      <c r="BA291" s="36">
        <v>3</v>
      </c>
      <c r="BB291" s="36">
        <v>3</v>
      </c>
    </row>
    <row r="292" spans="1:54" hidden="1">
      <c r="A292" s="50">
        <v>41914</v>
      </c>
      <c r="B292" s="36" t="s">
        <v>183</v>
      </c>
      <c r="C292" s="36" t="s">
        <v>1663</v>
      </c>
      <c r="D292" s="36">
        <v>33683</v>
      </c>
      <c r="E292" s="36" t="s">
        <v>1664</v>
      </c>
      <c r="F292" s="51">
        <v>1</v>
      </c>
      <c r="G292" s="36">
        <v>0.83760000000000001</v>
      </c>
      <c r="H292" s="36">
        <v>0</v>
      </c>
      <c r="I292" s="36">
        <v>444.26170000000002</v>
      </c>
      <c r="J292" s="36">
        <v>4552</v>
      </c>
      <c r="K292" s="36">
        <v>0</v>
      </c>
      <c r="L292" s="36">
        <v>113</v>
      </c>
      <c r="M292" s="36">
        <v>0</v>
      </c>
      <c r="N292" s="36">
        <v>1400</v>
      </c>
      <c r="O292" s="36">
        <v>1394</v>
      </c>
      <c r="P292" s="36">
        <v>3113</v>
      </c>
      <c r="Q292" s="36">
        <v>3106</v>
      </c>
      <c r="R292" s="36">
        <v>109</v>
      </c>
      <c r="S292" s="36">
        <v>4543</v>
      </c>
      <c r="T292" s="36">
        <v>96.046800000000005</v>
      </c>
      <c r="U292" s="36">
        <v>99.5779</v>
      </c>
      <c r="V292" s="36">
        <v>1014</v>
      </c>
      <c r="W292" s="36">
        <v>1013</v>
      </c>
      <c r="X292" s="36">
        <v>343</v>
      </c>
      <c r="Y292" s="36">
        <v>343</v>
      </c>
      <c r="Z292" s="36">
        <v>110</v>
      </c>
      <c r="AA292" s="36">
        <v>1</v>
      </c>
      <c r="AB292" s="36">
        <v>30</v>
      </c>
      <c r="AC292" s="36">
        <v>30</v>
      </c>
      <c r="AD292" s="36">
        <v>4555</v>
      </c>
      <c r="AE292" s="36">
        <v>4</v>
      </c>
      <c r="AF292" s="36">
        <v>178</v>
      </c>
      <c r="AG292" s="36">
        <v>176</v>
      </c>
      <c r="AH292" s="36">
        <v>1.9487000000000001</v>
      </c>
      <c r="AI292" s="36">
        <v>3.5099999999999999E-2</v>
      </c>
      <c r="AJ292" s="40">
        <f t="shared" ca="1" si="4"/>
        <v>2</v>
      </c>
      <c r="AK292" s="36">
        <v>0</v>
      </c>
      <c r="AL292" s="36">
        <v>0</v>
      </c>
      <c r="AM292" s="36">
        <v>0</v>
      </c>
      <c r="AN292" s="36">
        <v>0</v>
      </c>
      <c r="AO292" s="36">
        <v>1</v>
      </c>
      <c r="AP292" s="36">
        <v>0</v>
      </c>
      <c r="AQ292" s="36">
        <v>0</v>
      </c>
      <c r="AR292" s="36">
        <v>0</v>
      </c>
      <c r="AS292" s="36">
        <v>0</v>
      </c>
      <c r="AT292" s="36">
        <v>0.90909090909090906</v>
      </c>
      <c r="AU292" s="36">
        <v>10</v>
      </c>
      <c r="AV292" s="36">
        <v>16</v>
      </c>
      <c r="AW292" s="36">
        <v>1</v>
      </c>
      <c r="AX292" s="36">
        <v>0</v>
      </c>
      <c r="AY292" s="36">
        <v>0</v>
      </c>
      <c r="AZ292" s="36">
        <v>0</v>
      </c>
      <c r="BA292" s="36">
        <v>2</v>
      </c>
      <c r="BB292" s="36">
        <v>0</v>
      </c>
    </row>
    <row r="293" spans="1:54" hidden="1">
      <c r="A293" s="50">
        <v>41914</v>
      </c>
      <c r="B293" s="36" t="s">
        <v>184</v>
      </c>
      <c r="C293" s="36" t="s">
        <v>622</v>
      </c>
      <c r="D293" s="36">
        <v>60737</v>
      </c>
      <c r="E293" s="36" t="s">
        <v>238</v>
      </c>
      <c r="F293" s="51">
        <v>1</v>
      </c>
      <c r="G293" s="36">
        <v>4.008</v>
      </c>
      <c r="H293" s="36">
        <v>0</v>
      </c>
      <c r="I293" s="36">
        <v>18278.198899999999</v>
      </c>
      <c r="J293" s="36">
        <v>79577</v>
      </c>
      <c r="K293" s="36">
        <v>0</v>
      </c>
      <c r="L293" s="36">
        <v>462</v>
      </c>
      <c r="M293" s="36">
        <v>0</v>
      </c>
      <c r="N293" s="36">
        <v>714</v>
      </c>
      <c r="O293" s="36">
        <v>711</v>
      </c>
      <c r="P293" s="36">
        <v>11833</v>
      </c>
      <c r="Q293" s="36">
        <v>11832</v>
      </c>
      <c r="R293" s="36">
        <v>456</v>
      </c>
      <c r="S293" s="36">
        <v>79407</v>
      </c>
      <c r="T293" s="36">
        <v>98.286600000000007</v>
      </c>
      <c r="U293" s="36">
        <v>99.777900000000002</v>
      </c>
      <c r="V293" s="36">
        <v>5376</v>
      </c>
      <c r="W293" s="36">
        <v>5366</v>
      </c>
      <c r="X293" s="36">
        <v>5091</v>
      </c>
      <c r="Y293" s="36">
        <v>5076</v>
      </c>
      <c r="Z293" s="36">
        <v>512</v>
      </c>
      <c r="AA293" s="36">
        <v>11</v>
      </c>
      <c r="AB293" s="36">
        <v>31</v>
      </c>
      <c r="AC293" s="36">
        <v>31</v>
      </c>
      <c r="AD293" s="36">
        <v>62858</v>
      </c>
      <c r="AE293" s="36">
        <v>118</v>
      </c>
      <c r="AF293" s="36">
        <v>306</v>
      </c>
      <c r="AG293" s="36">
        <v>294</v>
      </c>
      <c r="AH293" s="36">
        <v>0.59609999999999996</v>
      </c>
      <c r="AI293" s="36">
        <v>3.0200000000000001E-2</v>
      </c>
      <c r="AJ293" s="40">
        <f t="shared" ca="1" si="4"/>
        <v>2</v>
      </c>
      <c r="AK293" s="36">
        <v>0</v>
      </c>
      <c r="AL293" s="36">
        <v>0</v>
      </c>
      <c r="AM293" s="36">
        <v>0</v>
      </c>
      <c r="AN293" s="36">
        <v>0</v>
      </c>
      <c r="AO293" s="36">
        <v>1</v>
      </c>
      <c r="AP293" s="36">
        <v>0</v>
      </c>
      <c r="AQ293" s="36">
        <v>0</v>
      </c>
      <c r="AR293" s="36">
        <v>0</v>
      </c>
      <c r="AS293" s="36">
        <v>0</v>
      </c>
      <c r="AT293" s="36">
        <v>2.1484375</v>
      </c>
      <c r="AU293" s="36">
        <v>9</v>
      </c>
      <c r="AV293" s="36">
        <v>171</v>
      </c>
      <c r="AW293" s="36">
        <v>0</v>
      </c>
      <c r="AX293" s="36">
        <v>0</v>
      </c>
      <c r="AY293" s="36">
        <v>1</v>
      </c>
      <c r="AZ293" s="36">
        <v>1</v>
      </c>
      <c r="BA293" s="36">
        <v>5</v>
      </c>
      <c r="BB293" s="36">
        <v>0</v>
      </c>
    </row>
    <row r="294" spans="1:54" hidden="1">
      <c r="A294" s="50">
        <v>41914</v>
      </c>
      <c r="B294" s="36" t="s">
        <v>183</v>
      </c>
      <c r="C294" s="36" t="s">
        <v>788</v>
      </c>
      <c r="D294" s="36">
        <v>35843</v>
      </c>
      <c r="E294" s="36" t="s">
        <v>575</v>
      </c>
      <c r="F294" s="51">
        <v>1</v>
      </c>
      <c r="G294" s="36">
        <v>3.6240000000000001</v>
      </c>
      <c r="H294" s="36">
        <v>0</v>
      </c>
      <c r="I294" s="36">
        <v>7821.4772999999996</v>
      </c>
      <c r="J294" s="36">
        <v>12290</v>
      </c>
      <c r="K294" s="36">
        <v>0</v>
      </c>
      <c r="L294" s="36">
        <v>367</v>
      </c>
      <c r="M294" s="36">
        <v>0</v>
      </c>
      <c r="N294" s="36">
        <v>867</v>
      </c>
      <c r="O294" s="36">
        <v>867</v>
      </c>
      <c r="P294" s="36">
        <v>10297</v>
      </c>
      <c r="Q294" s="36">
        <v>10285</v>
      </c>
      <c r="R294" s="36">
        <v>352</v>
      </c>
      <c r="S294" s="36">
        <v>12196</v>
      </c>
      <c r="T294" s="36">
        <v>95.912800000000004</v>
      </c>
      <c r="U294" s="36">
        <v>99.119500000000002</v>
      </c>
      <c r="V294" s="36">
        <v>16899</v>
      </c>
      <c r="W294" s="36">
        <v>16881</v>
      </c>
      <c r="X294" s="36">
        <v>3894</v>
      </c>
      <c r="Y294" s="36">
        <v>3893</v>
      </c>
      <c r="Z294" s="36">
        <v>347</v>
      </c>
      <c r="AA294" s="36">
        <v>2</v>
      </c>
      <c r="AB294" s="36">
        <v>0</v>
      </c>
      <c r="AC294" s="36">
        <v>0</v>
      </c>
      <c r="AD294" s="36">
        <v>12145</v>
      </c>
      <c r="AE294" s="36">
        <v>45</v>
      </c>
      <c r="AF294" s="36">
        <v>0</v>
      </c>
      <c r="AG294" s="36">
        <v>0</v>
      </c>
      <c r="AH294" s="36">
        <v>0.51859999999999995</v>
      </c>
      <c r="AI294" s="36">
        <v>5.7000000000000002E-2</v>
      </c>
      <c r="AJ294" s="40">
        <f t="shared" ca="1" si="4"/>
        <v>2</v>
      </c>
      <c r="AK294" s="36">
        <v>0</v>
      </c>
      <c r="AL294" s="36">
        <v>0</v>
      </c>
      <c r="AM294" s="36">
        <v>0</v>
      </c>
      <c r="AN294" s="36">
        <v>0</v>
      </c>
      <c r="AO294" s="36">
        <v>1</v>
      </c>
      <c r="AP294" s="36">
        <v>0</v>
      </c>
      <c r="AQ294" s="36">
        <v>2</v>
      </c>
      <c r="AR294" s="36">
        <v>0</v>
      </c>
      <c r="AS294" s="36">
        <v>0</v>
      </c>
      <c r="AT294" s="36">
        <v>0.57636887608069165</v>
      </c>
      <c r="AU294" s="36">
        <v>15</v>
      </c>
      <c r="AV294" s="36">
        <v>106</v>
      </c>
      <c r="AW294" s="36">
        <v>1</v>
      </c>
      <c r="AX294" s="36">
        <v>0</v>
      </c>
      <c r="AY294" s="36">
        <v>0</v>
      </c>
      <c r="AZ294" s="36">
        <v>0</v>
      </c>
      <c r="BA294" s="36">
        <v>5</v>
      </c>
      <c r="BB294" s="36">
        <v>2</v>
      </c>
    </row>
    <row r="295" spans="1:54" hidden="1">
      <c r="A295" s="50">
        <v>41914</v>
      </c>
      <c r="B295" s="36" t="s">
        <v>184</v>
      </c>
      <c r="C295" s="36" t="s">
        <v>1665</v>
      </c>
      <c r="D295" s="36">
        <v>47668</v>
      </c>
      <c r="E295" s="36" t="s">
        <v>1666</v>
      </c>
      <c r="F295" s="51">
        <v>1</v>
      </c>
      <c r="G295" s="36">
        <v>5.4672000000000001</v>
      </c>
      <c r="H295" s="36">
        <v>0</v>
      </c>
      <c r="I295" s="36">
        <v>25677.340899999999</v>
      </c>
      <c r="J295" s="36">
        <v>91375</v>
      </c>
      <c r="K295" s="36">
        <v>0</v>
      </c>
      <c r="L295" s="36">
        <v>705</v>
      </c>
      <c r="M295" s="36">
        <v>0</v>
      </c>
      <c r="N295" s="36">
        <v>719</v>
      </c>
      <c r="O295" s="36">
        <v>708</v>
      </c>
      <c r="P295" s="36">
        <v>23571</v>
      </c>
      <c r="Q295" s="36">
        <v>23525</v>
      </c>
      <c r="R295" s="36">
        <v>698</v>
      </c>
      <c r="S295" s="36">
        <v>91238</v>
      </c>
      <c r="T295" s="36">
        <v>97.492400000000004</v>
      </c>
      <c r="U295" s="36">
        <v>99.655199999999994</v>
      </c>
      <c r="V295" s="36">
        <v>0</v>
      </c>
      <c r="W295" s="36">
        <v>0</v>
      </c>
      <c r="X295" s="36">
        <v>461</v>
      </c>
      <c r="Y295" s="36">
        <v>450</v>
      </c>
      <c r="Z295" s="36">
        <v>685</v>
      </c>
      <c r="AA295" s="36">
        <v>2</v>
      </c>
      <c r="AB295" s="36">
        <v>44</v>
      </c>
      <c r="AC295" s="36">
        <v>41</v>
      </c>
      <c r="AD295" s="36">
        <v>81339</v>
      </c>
      <c r="AE295" s="36">
        <v>121</v>
      </c>
      <c r="AF295" s="36">
        <v>459</v>
      </c>
      <c r="AG295" s="36">
        <v>444</v>
      </c>
      <c r="AH295" s="36">
        <v>1.0178</v>
      </c>
      <c r="AI295" s="36">
        <v>6.0900000000000003E-2</v>
      </c>
      <c r="AJ295" s="40">
        <f t="shared" ca="1" si="4"/>
        <v>2</v>
      </c>
      <c r="AK295" s="36">
        <v>0</v>
      </c>
      <c r="AL295" s="36">
        <v>0</v>
      </c>
      <c r="AM295" s="36">
        <v>0</v>
      </c>
      <c r="AN295" s="36">
        <v>0</v>
      </c>
      <c r="AO295" s="36">
        <v>1</v>
      </c>
      <c r="AP295" s="36">
        <v>0</v>
      </c>
      <c r="AQ295" s="36">
        <v>0</v>
      </c>
      <c r="AR295" s="36">
        <v>0</v>
      </c>
      <c r="AS295" s="36">
        <v>0</v>
      </c>
      <c r="AT295" s="36">
        <v>0.29197080291970801</v>
      </c>
      <c r="AU295" s="36">
        <v>18</v>
      </c>
      <c r="AV295" s="36">
        <v>183</v>
      </c>
      <c r="AW295" s="36">
        <v>1</v>
      </c>
      <c r="AX295" s="36">
        <v>0</v>
      </c>
      <c r="AY295" s="36">
        <v>0</v>
      </c>
      <c r="AZ295" s="36">
        <v>0</v>
      </c>
      <c r="BA295" s="36">
        <v>1</v>
      </c>
      <c r="BB295" s="36">
        <v>0</v>
      </c>
    </row>
    <row r="296" spans="1:54" hidden="1">
      <c r="A296" s="50">
        <v>41914</v>
      </c>
      <c r="B296" s="36" t="s">
        <v>183</v>
      </c>
      <c r="C296" s="36" t="s">
        <v>1667</v>
      </c>
      <c r="D296" s="36">
        <v>24601</v>
      </c>
      <c r="E296" s="36" t="s">
        <v>1668</v>
      </c>
      <c r="F296" s="51">
        <v>1</v>
      </c>
      <c r="G296" s="36">
        <v>4.0704000000000002</v>
      </c>
      <c r="H296" s="36">
        <v>0</v>
      </c>
      <c r="I296" s="36">
        <v>1776.9777999999999</v>
      </c>
      <c r="J296" s="36">
        <v>3803</v>
      </c>
      <c r="K296" s="36">
        <v>0</v>
      </c>
      <c r="L296" s="36">
        <v>283</v>
      </c>
      <c r="M296" s="36">
        <v>0</v>
      </c>
      <c r="N296" s="36">
        <v>476</v>
      </c>
      <c r="O296" s="36">
        <v>476</v>
      </c>
      <c r="P296" s="36">
        <v>3317</v>
      </c>
      <c r="Q296" s="36">
        <v>3316</v>
      </c>
      <c r="R296" s="36">
        <v>275</v>
      </c>
      <c r="S296" s="36">
        <v>3802</v>
      </c>
      <c r="T296" s="36">
        <v>97.173100000000005</v>
      </c>
      <c r="U296" s="36">
        <v>99.943600000000004</v>
      </c>
      <c r="V296" s="36">
        <v>3147</v>
      </c>
      <c r="W296" s="36">
        <v>3147</v>
      </c>
      <c r="X296" s="36">
        <v>948</v>
      </c>
      <c r="Y296" s="36">
        <v>947</v>
      </c>
      <c r="Z296" s="36">
        <v>277</v>
      </c>
      <c r="AA296" s="36">
        <v>0</v>
      </c>
      <c r="AB296" s="36">
        <v>0</v>
      </c>
      <c r="AC296" s="36">
        <v>0</v>
      </c>
      <c r="AD296" s="36">
        <v>3820</v>
      </c>
      <c r="AE296" s="36">
        <v>17</v>
      </c>
      <c r="AF296" s="36">
        <v>28</v>
      </c>
      <c r="AG296" s="36">
        <v>26</v>
      </c>
      <c r="AH296" s="36">
        <v>0.67069999999999996</v>
      </c>
      <c r="AI296" s="36">
        <v>3.6600000000000001E-2</v>
      </c>
      <c r="AJ296" s="40">
        <f t="shared" ca="1" si="4"/>
        <v>2</v>
      </c>
      <c r="AK296" s="36">
        <v>0</v>
      </c>
      <c r="AL296" s="36">
        <v>0</v>
      </c>
      <c r="AM296" s="36">
        <v>0</v>
      </c>
      <c r="AN296" s="36">
        <v>0</v>
      </c>
      <c r="AO296" s="36">
        <v>1</v>
      </c>
      <c r="AP296" s="36">
        <v>0</v>
      </c>
      <c r="AQ296" s="36">
        <v>0</v>
      </c>
      <c r="AR296" s="36">
        <v>0</v>
      </c>
      <c r="AS296" s="36">
        <v>0</v>
      </c>
      <c r="AT296" s="36">
        <v>0</v>
      </c>
      <c r="AU296" s="36">
        <v>8</v>
      </c>
      <c r="AV296" s="36">
        <v>2</v>
      </c>
      <c r="AW296" s="36">
        <v>1</v>
      </c>
      <c r="AX296" s="36">
        <v>0</v>
      </c>
      <c r="AY296" s="36">
        <v>0</v>
      </c>
      <c r="AZ296" s="36">
        <v>0</v>
      </c>
      <c r="BA296" s="36">
        <v>1</v>
      </c>
      <c r="BB296" s="36">
        <v>0</v>
      </c>
    </row>
    <row r="297" spans="1:54" hidden="1">
      <c r="A297" s="50">
        <v>41914</v>
      </c>
      <c r="B297" s="36" t="s">
        <v>183</v>
      </c>
      <c r="C297" s="36" t="s">
        <v>1669</v>
      </c>
      <c r="D297" s="36">
        <v>33681</v>
      </c>
      <c r="E297" s="36" t="s">
        <v>1664</v>
      </c>
      <c r="F297" s="51">
        <v>1</v>
      </c>
      <c r="G297" s="36">
        <v>0.37919999999999998</v>
      </c>
      <c r="H297" s="36">
        <v>0</v>
      </c>
      <c r="I297" s="36">
        <v>25.991</v>
      </c>
      <c r="J297" s="36">
        <v>1597</v>
      </c>
      <c r="K297" s="36">
        <v>0</v>
      </c>
      <c r="L297" s="36">
        <v>64</v>
      </c>
      <c r="M297" s="36">
        <v>0</v>
      </c>
      <c r="N297" s="36">
        <v>145</v>
      </c>
      <c r="O297" s="36">
        <v>138</v>
      </c>
      <c r="P297" s="36">
        <v>1412</v>
      </c>
      <c r="Q297" s="36">
        <v>1403</v>
      </c>
      <c r="R297" s="36">
        <v>63</v>
      </c>
      <c r="S297" s="36">
        <v>1587</v>
      </c>
      <c r="T297" s="36">
        <v>93.685299999999998</v>
      </c>
      <c r="U297" s="36">
        <v>98.740399999999994</v>
      </c>
      <c r="V297" s="36">
        <v>669</v>
      </c>
      <c r="W297" s="36">
        <v>669</v>
      </c>
      <c r="X297" s="36">
        <v>178</v>
      </c>
      <c r="Y297" s="36">
        <v>178</v>
      </c>
      <c r="Z297" s="36">
        <v>63</v>
      </c>
      <c r="AA297" s="36">
        <v>0</v>
      </c>
      <c r="AB297" s="36">
        <v>8</v>
      </c>
      <c r="AC297" s="36">
        <v>7</v>
      </c>
      <c r="AD297" s="36">
        <v>1591</v>
      </c>
      <c r="AE297" s="36">
        <v>0</v>
      </c>
      <c r="AF297" s="36">
        <v>124</v>
      </c>
      <c r="AG297" s="36">
        <v>102</v>
      </c>
      <c r="AH297" s="36">
        <v>0.2661</v>
      </c>
      <c r="AI297" s="36">
        <v>3.2099999999999997E-2</v>
      </c>
      <c r="AJ297" s="40">
        <f t="shared" ca="1" si="4"/>
        <v>2</v>
      </c>
      <c r="AK297" s="36">
        <v>1</v>
      </c>
      <c r="AL297" s="36">
        <v>0</v>
      </c>
      <c r="AM297" s="36">
        <v>0</v>
      </c>
      <c r="AN297" s="36">
        <v>0</v>
      </c>
      <c r="AO297" s="36">
        <v>2</v>
      </c>
      <c r="AP297" s="36">
        <v>0</v>
      </c>
      <c r="AQ297" s="36">
        <v>1</v>
      </c>
      <c r="AR297" s="36">
        <v>0</v>
      </c>
      <c r="AS297" s="36">
        <v>0</v>
      </c>
      <c r="AT297" s="36">
        <v>0</v>
      </c>
      <c r="AU297" s="36">
        <v>8</v>
      </c>
      <c r="AV297" s="36">
        <v>19</v>
      </c>
      <c r="AW297" s="36">
        <v>1</v>
      </c>
      <c r="AX297" s="36">
        <v>0</v>
      </c>
      <c r="AY297" s="36">
        <v>0</v>
      </c>
      <c r="AZ297" s="36">
        <v>0</v>
      </c>
      <c r="BA297" s="36">
        <v>2</v>
      </c>
      <c r="BB297" s="36">
        <v>0</v>
      </c>
    </row>
    <row r="298" spans="1:54" hidden="1">
      <c r="A298" s="50">
        <v>41914</v>
      </c>
      <c r="B298" s="36" t="s">
        <v>183</v>
      </c>
      <c r="C298" s="36" t="s">
        <v>576</v>
      </c>
      <c r="D298" s="36">
        <v>35842</v>
      </c>
      <c r="E298" s="36" t="s">
        <v>575</v>
      </c>
      <c r="F298" s="51">
        <v>1</v>
      </c>
      <c r="G298" s="36">
        <v>4.5624000000000002</v>
      </c>
      <c r="H298" s="36">
        <v>0</v>
      </c>
      <c r="I298" s="36">
        <v>3573.1554999999998</v>
      </c>
      <c r="J298" s="36">
        <v>17522</v>
      </c>
      <c r="K298" s="36">
        <v>0</v>
      </c>
      <c r="L298" s="36">
        <v>487</v>
      </c>
      <c r="M298" s="36">
        <v>0</v>
      </c>
      <c r="N298" s="36">
        <v>1220</v>
      </c>
      <c r="O298" s="36">
        <v>1219</v>
      </c>
      <c r="P298" s="36">
        <v>13413</v>
      </c>
      <c r="Q298" s="36">
        <v>13397</v>
      </c>
      <c r="R298" s="36">
        <v>475</v>
      </c>
      <c r="S298" s="36">
        <v>17388</v>
      </c>
      <c r="T298" s="36">
        <v>97.456000000000003</v>
      </c>
      <c r="U298" s="36">
        <v>99.116900000000001</v>
      </c>
      <c r="V298" s="36">
        <v>36242</v>
      </c>
      <c r="W298" s="36">
        <v>36221</v>
      </c>
      <c r="X298" s="36">
        <v>7138</v>
      </c>
      <c r="Y298" s="36">
        <v>7122</v>
      </c>
      <c r="Z298" s="36">
        <v>491</v>
      </c>
      <c r="AA298" s="36">
        <v>5</v>
      </c>
      <c r="AB298" s="36">
        <v>4</v>
      </c>
      <c r="AC298" s="36">
        <v>4</v>
      </c>
      <c r="AD298" s="36">
        <v>17532</v>
      </c>
      <c r="AE298" s="36">
        <v>52</v>
      </c>
      <c r="AF298" s="36">
        <v>2</v>
      </c>
      <c r="AG298" s="36">
        <v>2</v>
      </c>
      <c r="AH298" s="36">
        <v>0.25840000000000002</v>
      </c>
      <c r="AI298" s="36">
        <v>3.5900000000000001E-2</v>
      </c>
      <c r="AJ298" s="40">
        <f t="shared" ca="1" si="4"/>
        <v>2</v>
      </c>
      <c r="AK298" s="36">
        <v>0</v>
      </c>
      <c r="AL298" s="36">
        <v>0</v>
      </c>
      <c r="AM298" s="36">
        <v>0</v>
      </c>
      <c r="AN298" s="36">
        <v>0</v>
      </c>
      <c r="AO298" s="36">
        <v>1</v>
      </c>
      <c r="AP298" s="36">
        <v>0</v>
      </c>
      <c r="AQ298" s="36">
        <v>2</v>
      </c>
      <c r="AR298" s="36">
        <v>0</v>
      </c>
      <c r="AS298" s="36">
        <v>0</v>
      </c>
      <c r="AT298" s="36">
        <v>1.0183299389002036</v>
      </c>
      <c r="AU298" s="36">
        <v>13</v>
      </c>
      <c r="AV298" s="36">
        <v>150</v>
      </c>
      <c r="AW298" s="36">
        <v>1</v>
      </c>
      <c r="AX298" s="36">
        <v>0</v>
      </c>
      <c r="AY298" s="36">
        <v>0</v>
      </c>
      <c r="AZ298" s="36">
        <v>1</v>
      </c>
      <c r="BA298" s="36">
        <v>6</v>
      </c>
      <c r="BB298" s="36">
        <v>1</v>
      </c>
    </row>
    <row r="299" spans="1:54" hidden="1">
      <c r="A299" s="50">
        <v>41914</v>
      </c>
      <c r="B299" s="36" t="s">
        <v>184</v>
      </c>
      <c r="C299" s="36" t="s">
        <v>1670</v>
      </c>
      <c r="D299" s="36">
        <v>46541</v>
      </c>
      <c r="E299" s="36" t="s">
        <v>1671</v>
      </c>
      <c r="F299" s="51">
        <v>1</v>
      </c>
      <c r="G299" s="36">
        <v>1.9008</v>
      </c>
      <c r="H299" s="36">
        <v>0</v>
      </c>
      <c r="I299" s="36">
        <v>630.41700000000003</v>
      </c>
      <c r="J299" s="36">
        <v>4636</v>
      </c>
      <c r="K299" s="36">
        <v>0</v>
      </c>
      <c r="L299" s="36">
        <v>218</v>
      </c>
      <c r="M299" s="36">
        <v>0</v>
      </c>
      <c r="N299" s="36">
        <v>260</v>
      </c>
      <c r="O299" s="36">
        <v>256</v>
      </c>
      <c r="P299" s="36">
        <v>2738</v>
      </c>
      <c r="Q299" s="36">
        <v>2735</v>
      </c>
      <c r="R299" s="36">
        <v>215</v>
      </c>
      <c r="S299" s="36">
        <v>4613</v>
      </c>
      <c r="T299" s="36">
        <v>97.1066</v>
      </c>
      <c r="U299" s="36">
        <v>99.394900000000007</v>
      </c>
      <c r="V299" s="36">
        <v>10531</v>
      </c>
      <c r="W299" s="36">
        <v>10530</v>
      </c>
      <c r="X299" s="36">
        <v>1315</v>
      </c>
      <c r="Y299" s="36">
        <v>1315</v>
      </c>
      <c r="Z299" s="36">
        <v>212</v>
      </c>
      <c r="AA299" s="36">
        <v>1</v>
      </c>
      <c r="AB299" s="36">
        <v>2</v>
      </c>
      <c r="AC299" s="36">
        <v>2</v>
      </c>
      <c r="AD299" s="36">
        <v>4614</v>
      </c>
      <c r="AE299" s="36">
        <v>3</v>
      </c>
      <c r="AF299" s="36">
        <v>5</v>
      </c>
      <c r="AG299" s="36">
        <v>5</v>
      </c>
      <c r="AH299" s="36">
        <v>0.88029999999999997</v>
      </c>
      <c r="AI299" s="36">
        <v>3.73E-2</v>
      </c>
      <c r="AJ299" s="40">
        <f t="shared" ca="1" si="4"/>
        <v>2</v>
      </c>
      <c r="AK299" s="36">
        <v>0</v>
      </c>
      <c r="AL299" s="36">
        <v>0</v>
      </c>
      <c r="AM299" s="36">
        <v>0</v>
      </c>
      <c r="AN299" s="36">
        <v>0</v>
      </c>
      <c r="AO299" s="36">
        <v>1</v>
      </c>
      <c r="AP299" s="36">
        <v>0</v>
      </c>
      <c r="AQ299" s="36">
        <v>0</v>
      </c>
      <c r="AR299" s="36">
        <v>0</v>
      </c>
      <c r="AS299" s="36">
        <v>0</v>
      </c>
      <c r="AT299" s="36">
        <v>0.47169811320754718</v>
      </c>
      <c r="AU299" s="36">
        <v>7</v>
      </c>
      <c r="AV299" s="36">
        <v>26</v>
      </c>
      <c r="AW299" s="36">
        <v>1</v>
      </c>
      <c r="AX299" s="36">
        <v>0</v>
      </c>
      <c r="AY299" s="36">
        <v>0</v>
      </c>
      <c r="AZ299" s="36">
        <v>0</v>
      </c>
      <c r="BA299" s="36">
        <v>1</v>
      </c>
      <c r="BB299" s="36">
        <v>0</v>
      </c>
    </row>
    <row r="300" spans="1:54" hidden="1">
      <c r="A300" s="50">
        <v>41914</v>
      </c>
      <c r="B300" s="36" t="s">
        <v>183</v>
      </c>
      <c r="C300" s="36" t="s">
        <v>1672</v>
      </c>
      <c r="D300" s="36">
        <v>35106</v>
      </c>
      <c r="E300" s="36" t="s">
        <v>385</v>
      </c>
      <c r="F300" s="51">
        <v>1</v>
      </c>
      <c r="G300" s="36">
        <v>0.89280000000000004</v>
      </c>
      <c r="H300" s="36">
        <v>0</v>
      </c>
      <c r="I300" s="36">
        <v>7923.3797999999997</v>
      </c>
      <c r="J300" s="36">
        <v>22320</v>
      </c>
      <c r="K300" s="36">
        <v>0</v>
      </c>
      <c r="L300" s="36">
        <v>87</v>
      </c>
      <c r="M300" s="36">
        <v>0</v>
      </c>
      <c r="N300" s="36">
        <v>195</v>
      </c>
      <c r="O300" s="36">
        <v>195</v>
      </c>
      <c r="P300" s="36">
        <v>1575</v>
      </c>
      <c r="Q300" s="36">
        <v>1575</v>
      </c>
      <c r="R300" s="36">
        <v>81</v>
      </c>
      <c r="S300" s="36">
        <v>22176</v>
      </c>
      <c r="T300" s="36">
        <v>93.103399999999993</v>
      </c>
      <c r="U300" s="36">
        <v>99.354799999999997</v>
      </c>
      <c r="V300" s="36">
        <v>14393</v>
      </c>
      <c r="W300" s="36">
        <v>14381</v>
      </c>
      <c r="X300" s="36">
        <v>4356</v>
      </c>
      <c r="Y300" s="36">
        <v>4347</v>
      </c>
      <c r="Z300" s="36">
        <v>78</v>
      </c>
      <c r="AA300" s="36">
        <v>2</v>
      </c>
      <c r="AB300" s="36">
        <v>0</v>
      </c>
      <c r="AC300" s="36">
        <v>0</v>
      </c>
      <c r="AD300" s="36">
        <v>14687</v>
      </c>
      <c r="AE300" s="36">
        <v>61</v>
      </c>
      <c r="AF300" s="36">
        <v>0</v>
      </c>
      <c r="AG300" s="36">
        <v>0</v>
      </c>
      <c r="AH300" s="36">
        <v>0.4375</v>
      </c>
      <c r="AI300" s="36">
        <v>3.6600000000000001E-2</v>
      </c>
      <c r="AJ300" s="40">
        <f t="shared" ca="1" si="4"/>
        <v>2</v>
      </c>
      <c r="AK300" s="36">
        <v>1</v>
      </c>
      <c r="AL300" s="36">
        <v>0</v>
      </c>
      <c r="AM300" s="36">
        <v>0</v>
      </c>
      <c r="AN300" s="36">
        <v>0</v>
      </c>
      <c r="AO300" s="36">
        <v>2</v>
      </c>
      <c r="AP300" s="36">
        <v>0</v>
      </c>
      <c r="AQ300" s="36">
        <v>1</v>
      </c>
      <c r="AR300" s="36">
        <v>0</v>
      </c>
      <c r="AS300" s="36">
        <v>0</v>
      </c>
      <c r="AT300" s="36">
        <v>2.5641025641025639</v>
      </c>
      <c r="AU300" s="36">
        <v>6</v>
      </c>
      <c r="AV300" s="36">
        <v>144</v>
      </c>
      <c r="AW300" s="36">
        <v>1</v>
      </c>
      <c r="AX300" s="36">
        <v>0</v>
      </c>
      <c r="AY300" s="36">
        <v>0</v>
      </c>
      <c r="AZ300" s="36">
        <v>0</v>
      </c>
      <c r="BA300" s="36">
        <v>1</v>
      </c>
      <c r="BB300" s="36">
        <v>0</v>
      </c>
    </row>
    <row r="301" spans="1:54" hidden="1">
      <c r="A301" s="50">
        <v>41914</v>
      </c>
      <c r="B301" s="36" t="s">
        <v>185</v>
      </c>
      <c r="C301" s="36" t="s">
        <v>1542</v>
      </c>
      <c r="D301" s="36">
        <v>11722</v>
      </c>
      <c r="E301" s="36" t="s">
        <v>1541</v>
      </c>
      <c r="F301" s="51">
        <v>1</v>
      </c>
      <c r="G301" s="36">
        <v>2.9712000000000001</v>
      </c>
      <c r="H301" s="36">
        <v>0</v>
      </c>
      <c r="I301" s="36">
        <v>828.40840000000003</v>
      </c>
      <c r="J301" s="36">
        <v>3796</v>
      </c>
      <c r="K301" s="36">
        <v>0</v>
      </c>
      <c r="L301" s="36">
        <v>260</v>
      </c>
      <c r="M301" s="36">
        <v>0</v>
      </c>
      <c r="N301" s="36">
        <v>622</v>
      </c>
      <c r="O301" s="36">
        <v>619</v>
      </c>
      <c r="P301" s="36">
        <v>3086</v>
      </c>
      <c r="Q301" s="36">
        <v>3079</v>
      </c>
      <c r="R301" s="36">
        <v>256</v>
      </c>
      <c r="S301" s="36">
        <v>3773</v>
      </c>
      <c r="T301" s="36">
        <v>97.986599999999996</v>
      </c>
      <c r="U301" s="36">
        <v>99.168599999999998</v>
      </c>
      <c r="V301" s="36">
        <v>2741</v>
      </c>
      <c r="W301" s="36">
        <v>2741</v>
      </c>
      <c r="X301" s="36">
        <v>484</v>
      </c>
      <c r="Y301" s="36">
        <v>483</v>
      </c>
      <c r="Z301" s="36">
        <v>260</v>
      </c>
      <c r="AA301" s="36">
        <v>4</v>
      </c>
      <c r="AB301" s="36">
        <v>6</v>
      </c>
      <c r="AC301" s="36">
        <v>6</v>
      </c>
      <c r="AD301" s="36">
        <v>3824</v>
      </c>
      <c r="AE301" s="36">
        <v>5</v>
      </c>
      <c r="AF301" s="36">
        <v>0</v>
      </c>
      <c r="AG301" s="36">
        <v>0</v>
      </c>
      <c r="AH301" s="36">
        <v>2.2050000000000001</v>
      </c>
      <c r="AI301" s="36">
        <v>5.5100000000000003E-2</v>
      </c>
      <c r="AJ301" s="40">
        <f t="shared" ca="1" si="4"/>
        <v>2</v>
      </c>
      <c r="AK301" s="36">
        <v>0</v>
      </c>
      <c r="AL301" s="36">
        <v>0</v>
      </c>
      <c r="AM301" s="36">
        <v>0</v>
      </c>
      <c r="AN301" s="36">
        <v>0</v>
      </c>
      <c r="AO301" s="36">
        <v>1</v>
      </c>
      <c r="AP301" s="36">
        <v>0</v>
      </c>
      <c r="AQ301" s="36">
        <v>1</v>
      </c>
      <c r="AR301" s="36">
        <v>1</v>
      </c>
      <c r="AS301" s="36">
        <v>0</v>
      </c>
      <c r="AT301" s="36">
        <v>1.5384615384615385</v>
      </c>
      <c r="AU301" s="36">
        <v>7</v>
      </c>
      <c r="AV301" s="36">
        <v>30</v>
      </c>
      <c r="AW301" s="36">
        <v>1</v>
      </c>
      <c r="AX301" s="36">
        <v>0</v>
      </c>
      <c r="AY301" s="36">
        <v>0</v>
      </c>
      <c r="AZ301" s="36">
        <v>2</v>
      </c>
      <c r="BA301" s="36">
        <v>3</v>
      </c>
      <c r="BB301" s="36">
        <v>1</v>
      </c>
    </row>
    <row r="302" spans="1:54" hidden="1">
      <c r="A302" s="50">
        <v>41914</v>
      </c>
      <c r="B302" s="36" t="s">
        <v>185</v>
      </c>
      <c r="C302" s="36" t="s">
        <v>610</v>
      </c>
      <c r="D302" s="36">
        <v>11303</v>
      </c>
      <c r="E302" s="36" t="s">
        <v>611</v>
      </c>
      <c r="F302" s="51">
        <v>1</v>
      </c>
      <c r="G302" s="36">
        <v>3.8399999999999997E-2</v>
      </c>
      <c r="H302" s="36">
        <v>0</v>
      </c>
      <c r="I302" s="36">
        <v>142.809</v>
      </c>
      <c r="J302" s="36">
        <v>1406</v>
      </c>
      <c r="K302" s="36">
        <v>0</v>
      </c>
      <c r="L302" s="36">
        <v>8</v>
      </c>
      <c r="M302" s="36">
        <v>0</v>
      </c>
      <c r="N302" s="36">
        <v>15</v>
      </c>
      <c r="O302" s="36">
        <v>10</v>
      </c>
      <c r="P302" s="36">
        <v>170</v>
      </c>
      <c r="Q302" s="36">
        <v>169</v>
      </c>
      <c r="R302" s="36">
        <v>7</v>
      </c>
      <c r="S302" s="36">
        <v>1405</v>
      </c>
      <c r="T302" s="36">
        <v>58.333300000000001</v>
      </c>
      <c r="U302" s="36">
        <v>99.341099999999997</v>
      </c>
      <c r="V302" s="36">
        <v>4750</v>
      </c>
      <c r="W302" s="36">
        <v>4747</v>
      </c>
      <c r="X302" s="36">
        <v>326</v>
      </c>
      <c r="Y302" s="36">
        <v>325</v>
      </c>
      <c r="Z302" s="36">
        <v>11</v>
      </c>
      <c r="AA302" s="36">
        <v>0</v>
      </c>
      <c r="AB302" s="36">
        <v>1</v>
      </c>
      <c r="AC302" s="36">
        <v>1</v>
      </c>
      <c r="AD302" s="36">
        <v>1450</v>
      </c>
      <c r="AE302" s="36">
        <v>0</v>
      </c>
      <c r="AF302" s="36">
        <v>8</v>
      </c>
      <c r="AG302" s="36">
        <v>3</v>
      </c>
      <c r="AH302" s="36">
        <v>0.85560000000000003</v>
      </c>
      <c r="AI302" s="36">
        <v>4.0300000000000002E-2</v>
      </c>
      <c r="AJ302" s="40">
        <f t="shared" ca="1" si="4"/>
        <v>2</v>
      </c>
      <c r="AK302" s="36">
        <v>1</v>
      </c>
      <c r="AL302" s="36">
        <v>0</v>
      </c>
      <c r="AM302" s="36">
        <v>0</v>
      </c>
      <c r="AN302" s="36">
        <v>0</v>
      </c>
      <c r="AO302" s="36">
        <v>2</v>
      </c>
      <c r="AP302" s="36">
        <v>0</v>
      </c>
      <c r="AQ302" s="36">
        <v>2</v>
      </c>
      <c r="AR302" s="36">
        <v>1</v>
      </c>
      <c r="AS302" s="36">
        <v>0</v>
      </c>
      <c r="AT302" s="36">
        <v>0</v>
      </c>
      <c r="AU302" s="36">
        <v>6</v>
      </c>
      <c r="AV302" s="36">
        <v>2</v>
      </c>
      <c r="AW302" s="36">
        <v>1</v>
      </c>
      <c r="AX302" s="36">
        <v>0</v>
      </c>
      <c r="AY302" s="36">
        <v>0</v>
      </c>
      <c r="AZ302" s="36">
        <v>0</v>
      </c>
      <c r="BA302" s="36">
        <v>2</v>
      </c>
      <c r="BB302" s="36">
        <v>1</v>
      </c>
    </row>
    <row r="303" spans="1:54" hidden="1">
      <c r="A303" s="50">
        <v>41914</v>
      </c>
      <c r="B303" s="36" t="s">
        <v>185</v>
      </c>
      <c r="C303" s="36" t="s">
        <v>17</v>
      </c>
      <c r="D303" s="36">
        <v>11801</v>
      </c>
      <c r="E303" s="36" t="s">
        <v>187</v>
      </c>
      <c r="F303" s="51">
        <v>1</v>
      </c>
      <c r="G303" s="36">
        <v>6.2399999999999997E-2</v>
      </c>
      <c r="H303" s="36">
        <v>0</v>
      </c>
      <c r="I303" s="36">
        <v>1698.7113999999999</v>
      </c>
      <c r="J303" s="36">
        <v>263</v>
      </c>
      <c r="K303" s="36">
        <v>0</v>
      </c>
      <c r="L303" s="36">
        <v>1</v>
      </c>
      <c r="M303" s="36">
        <v>0</v>
      </c>
      <c r="N303" s="36">
        <v>212</v>
      </c>
      <c r="O303" s="36">
        <v>1</v>
      </c>
      <c r="P303" s="36">
        <v>1801</v>
      </c>
      <c r="Q303" s="36">
        <v>80</v>
      </c>
      <c r="R303" s="36">
        <v>1</v>
      </c>
      <c r="S303" s="36">
        <v>263</v>
      </c>
      <c r="T303" s="36">
        <v>0.47170000000000001</v>
      </c>
      <c r="U303" s="36">
        <v>4.4420000000000002</v>
      </c>
      <c r="V303" s="36">
        <v>2990</v>
      </c>
      <c r="W303" s="36">
        <v>2984</v>
      </c>
      <c r="X303" s="36">
        <v>607</v>
      </c>
      <c r="Y303" s="36">
        <v>605</v>
      </c>
      <c r="Z303" s="36">
        <v>12</v>
      </c>
      <c r="AA303" s="36">
        <v>0</v>
      </c>
      <c r="AB303" s="36">
        <v>5</v>
      </c>
      <c r="AC303" s="36">
        <v>5</v>
      </c>
      <c r="AD303" s="36">
        <v>526</v>
      </c>
      <c r="AE303" s="36">
        <v>5</v>
      </c>
      <c r="AF303" s="36">
        <v>14</v>
      </c>
      <c r="AG303" s="36">
        <v>12</v>
      </c>
      <c r="AH303" s="36">
        <v>0.55269999999999997</v>
      </c>
      <c r="AI303" s="36">
        <v>3.44E-2</v>
      </c>
      <c r="AJ303" s="40">
        <f t="shared" ca="1" si="4"/>
        <v>2</v>
      </c>
      <c r="AK303" s="36">
        <v>1</v>
      </c>
      <c r="AL303" s="36">
        <v>1</v>
      </c>
      <c r="AM303" s="36">
        <v>0</v>
      </c>
      <c r="AN303" s="36">
        <v>0</v>
      </c>
      <c r="AO303" s="36">
        <v>4</v>
      </c>
      <c r="AP303" s="36">
        <v>0</v>
      </c>
      <c r="AQ303" s="36">
        <v>7</v>
      </c>
      <c r="AR303" s="36">
        <v>7</v>
      </c>
      <c r="AS303" s="36">
        <v>0</v>
      </c>
      <c r="AT303" s="36">
        <v>0</v>
      </c>
      <c r="AU303" s="36">
        <v>211</v>
      </c>
      <c r="AV303" s="36">
        <v>1721</v>
      </c>
      <c r="AW303" s="36">
        <v>1</v>
      </c>
      <c r="AX303" s="36">
        <v>1</v>
      </c>
      <c r="AY303" s="36">
        <v>0</v>
      </c>
      <c r="AZ303" s="36">
        <v>0</v>
      </c>
      <c r="BA303" s="36">
        <v>7</v>
      </c>
      <c r="BB303" s="36">
        <v>7</v>
      </c>
    </row>
    <row r="304" spans="1:54" hidden="1">
      <c r="A304" s="50">
        <v>41914</v>
      </c>
      <c r="B304" s="36" t="s">
        <v>185</v>
      </c>
      <c r="C304" s="36" t="s">
        <v>1673</v>
      </c>
      <c r="D304" s="36">
        <v>15641</v>
      </c>
      <c r="E304" s="36" t="s">
        <v>239</v>
      </c>
      <c r="F304" s="51">
        <v>1</v>
      </c>
      <c r="G304" s="36">
        <v>0.29520000000000002</v>
      </c>
      <c r="H304" s="36">
        <v>0</v>
      </c>
      <c r="I304" s="36">
        <v>1325.9487999999999</v>
      </c>
      <c r="J304" s="36">
        <v>3758</v>
      </c>
      <c r="K304" s="36">
        <v>0</v>
      </c>
      <c r="L304" s="36">
        <v>44</v>
      </c>
      <c r="M304" s="36">
        <v>0</v>
      </c>
      <c r="N304" s="36">
        <v>134</v>
      </c>
      <c r="O304" s="36">
        <v>131</v>
      </c>
      <c r="P304" s="36">
        <v>2207</v>
      </c>
      <c r="Q304" s="36">
        <v>2200</v>
      </c>
      <c r="R304" s="36">
        <v>41</v>
      </c>
      <c r="S304" s="36">
        <v>3714</v>
      </c>
      <c r="T304" s="36">
        <v>91.095699999999994</v>
      </c>
      <c r="U304" s="36">
        <v>98.515699999999995</v>
      </c>
      <c r="V304" s="36">
        <v>11588</v>
      </c>
      <c r="W304" s="36">
        <v>11582</v>
      </c>
      <c r="X304" s="36">
        <v>1607</v>
      </c>
      <c r="Y304" s="36">
        <v>1603</v>
      </c>
      <c r="Z304" s="36">
        <v>51</v>
      </c>
      <c r="AA304" s="36">
        <v>1</v>
      </c>
      <c r="AB304" s="36">
        <v>1</v>
      </c>
      <c r="AC304" s="36">
        <v>1</v>
      </c>
      <c r="AD304" s="36">
        <v>3801</v>
      </c>
      <c r="AE304" s="36">
        <v>3</v>
      </c>
      <c r="AF304" s="36">
        <v>0</v>
      </c>
      <c r="AG304" s="36">
        <v>0</v>
      </c>
      <c r="AH304" s="36">
        <v>0.50919999999999999</v>
      </c>
      <c r="AI304" s="36">
        <v>3.4500000000000003E-2</v>
      </c>
      <c r="AJ304" s="40">
        <f t="shared" ca="1" si="4"/>
        <v>2</v>
      </c>
      <c r="AK304" s="36">
        <v>1</v>
      </c>
      <c r="AL304" s="36">
        <v>0</v>
      </c>
      <c r="AM304" s="36">
        <v>0</v>
      </c>
      <c r="AN304" s="36">
        <v>0</v>
      </c>
      <c r="AO304" s="36">
        <v>2</v>
      </c>
      <c r="AP304" s="36">
        <v>0</v>
      </c>
      <c r="AQ304" s="36">
        <v>1</v>
      </c>
      <c r="AR304" s="36">
        <v>0</v>
      </c>
      <c r="AS304" s="36">
        <v>0</v>
      </c>
      <c r="AT304" s="36">
        <v>1.9607843137254901</v>
      </c>
      <c r="AU304" s="36">
        <v>6</v>
      </c>
      <c r="AV304" s="36">
        <v>51</v>
      </c>
      <c r="AW304" s="36">
        <v>1</v>
      </c>
      <c r="AX304" s="36">
        <v>0</v>
      </c>
      <c r="AY304" s="36">
        <v>0</v>
      </c>
      <c r="AZ304" s="36">
        <v>0</v>
      </c>
      <c r="BA304" s="36">
        <v>1</v>
      </c>
      <c r="BB304" s="36">
        <v>0</v>
      </c>
    </row>
    <row r="305" spans="1:54" hidden="1">
      <c r="A305" s="50">
        <v>41914</v>
      </c>
      <c r="B305" s="36" t="s">
        <v>185</v>
      </c>
      <c r="C305" s="36" t="s">
        <v>1674</v>
      </c>
      <c r="D305" s="36">
        <v>11403</v>
      </c>
      <c r="E305" s="36" t="s">
        <v>1675</v>
      </c>
      <c r="F305" s="51">
        <v>1</v>
      </c>
      <c r="G305" s="36">
        <v>1.1040000000000001</v>
      </c>
      <c r="H305" s="36">
        <v>0</v>
      </c>
      <c r="I305" s="36">
        <v>2309.1725999999999</v>
      </c>
      <c r="J305" s="36">
        <v>8022</v>
      </c>
      <c r="K305" s="36">
        <v>0</v>
      </c>
      <c r="L305" s="36">
        <v>180</v>
      </c>
      <c r="M305" s="36">
        <v>0</v>
      </c>
      <c r="N305" s="36">
        <v>671</v>
      </c>
      <c r="O305" s="36">
        <v>671</v>
      </c>
      <c r="P305" s="36">
        <v>3176</v>
      </c>
      <c r="Q305" s="36">
        <v>3119</v>
      </c>
      <c r="R305" s="36">
        <v>180</v>
      </c>
      <c r="S305" s="36">
        <v>7999</v>
      </c>
      <c r="T305" s="36">
        <v>100</v>
      </c>
      <c r="U305" s="36">
        <v>97.923699999999997</v>
      </c>
      <c r="V305" s="36">
        <v>1287</v>
      </c>
      <c r="W305" s="36">
        <v>1278</v>
      </c>
      <c r="X305" s="36">
        <v>124</v>
      </c>
      <c r="Y305" s="36">
        <v>124</v>
      </c>
      <c r="Z305" s="36">
        <v>202</v>
      </c>
      <c r="AA305" s="36">
        <v>3</v>
      </c>
      <c r="AB305" s="36">
        <v>50</v>
      </c>
      <c r="AC305" s="36">
        <v>49</v>
      </c>
      <c r="AD305" s="36">
        <v>8057</v>
      </c>
      <c r="AE305" s="36">
        <v>65</v>
      </c>
      <c r="AF305" s="36">
        <v>187</v>
      </c>
      <c r="AG305" s="36">
        <v>174</v>
      </c>
      <c r="AH305" s="36">
        <v>1.1116999999999999</v>
      </c>
      <c r="AI305" s="36">
        <v>5.0700000000000002E-2</v>
      </c>
      <c r="AJ305" s="40">
        <f t="shared" ca="1" si="4"/>
        <v>2</v>
      </c>
      <c r="AK305" s="36">
        <v>0</v>
      </c>
      <c r="AL305" s="36">
        <v>0</v>
      </c>
      <c r="AM305" s="36">
        <v>0</v>
      </c>
      <c r="AN305" s="36">
        <v>0</v>
      </c>
      <c r="AO305" s="36">
        <v>1</v>
      </c>
      <c r="AP305" s="36">
        <v>0</v>
      </c>
      <c r="AQ305" s="36">
        <v>0</v>
      </c>
      <c r="AR305" s="36">
        <v>0</v>
      </c>
      <c r="AS305" s="36">
        <v>0</v>
      </c>
      <c r="AT305" s="36">
        <v>1.4851485148514851</v>
      </c>
      <c r="AU305" s="36">
        <v>0</v>
      </c>
      <c r="AV305" s="36">
        <v>80</v>
      </c>
      <c r="AW305" s="36">
        <v>0</v>
      </c>
      <c r="AX305" s="36">
        <v>1</v>
      </c>
      <c r="AY305" s="36">
        <v>0</v>
      </c>
      <c r="AZ305" s="36">
        <v>0</v>
      </c>
      <c r="BA305" s="36">
        <v>0</v>
      </c>
      <c r="BB305" s="36">
        <v>1</v>
      </c>
    </row>
    <row r="306" spans="1:54" hidden="1">
      <c r="A306" s="50">
        <v>41914</v>
      </c>
      <c r="B306" s="36" t="s">
        <v>185</v>
      </c>
      <c r="C306" s="36" t="s">
        <v>1540</v>
      </c>
      <c r="D306" s="36">
        <v>11721</v>
      </c>
      <c r="E306" s="36" t="s">
        <v>1541</v>
      </c>
      <c r="F306" s="51">
        <v>1</v>
      </c>
      <c r="G306" s="36">
        <v>6.3048000000000002</v>
      </c>
      <c r="H306" s="36">
        <v>0</v>
      </c>
      <c r="I306" s="36">
        <v>1368.3954000000001</v>
      </c>
      <c r="J306" s="36">
        <v>10274</v>
      </c>
      <c r="K306" s="36">
        <v>0</v>
      </c>
      <c r="L306" s="36">
        <v>543</v>
      </c>
      <c r="M306" s="36">
        <v>0</v>
      </c>
      <c r="N306" s="36">
        <v>737</v>
      </c>
      <c r="O306" s="36">
        <v>730</v>
      </c>
      <c r="P306" s="36">
        <v>5796</v>
      </c>
      <c r="Q306" s="36">
        <v>5786</v>
      </c>
      <c r="R306" s="36">
        <v>535</v>
      </c>
      <c r="S306" s="36">
        <v>10241</v>
      </c>
      <c r="T306" s="36">
        <v>97.590900000000005</v>
      </c>
      <c r="U306" s="36">
        <v>99.506799999999998</v>
      </c>
      <c r="V306" s="36">
        <v>3653</v>
      </c>
      <c r="W306" s="36">
        <v>3652</v>
      </c>
      <c r="X306" s="36">
        <v>610</v>
      </c>
      <c r="Y306" s="36">
        <v>606</v>
      </c>
      <c r="Z306" s="36">
        <v>541</v>
      </c>
      <c r="AA306" s="36">
        <v>3</v>
      </c>
      <c r="AB306" s="36">
        <v>45</v>
      </c>
      <c r="AC306" s="36">
        <v>45</v>
      </c>
      <c r="AD306" s="36">
        <v>10230</v>
      </c>
      <c r="AE306" s="36">
        <v>6</v>
      </c>
      <c r="AF306" s="36">
        <v>8</v>
      </c>
      <c r="AG306" s="36">
        <v>8</v>
      </c>
      <c r="AH306" s="36">
        <v>1.5417000000000001</v>
      </c>
      <c r="AI306" s="36">
        <v>7.3800000000000004E-2</v>
      </c>
      <c r="AJ306" s="40">
        <f t="shared" ca="1" si="4"/>
        <v>2</v>
      </c>
      <c r="AK306" s="36">
        <v>0</v>
      </c>
      <c r="AL306" s="36">
        <v>0</v>
      </c>
      <c r="AM306" s="36">
        <v>0</v>
      </c>
      <c r="AN306" s="36">
        <v>0</v>
      </c>
      <c r="AO306" s="36">
        <v>1</v>
      </c>
      <c r="AP306" s="36">
        <v>0</v>
      </c>
      <c r="AQ306" s="36">
        <v>1</v>
      </c>
      <c r="AR306" s="36">
        <v>1</v>
      </c>
      <c r="AS306" s="36">
        <v>0</v>
      </c>
      <c r="AT306" s="36">
        <v>0.55452865064695012</v>
      </c>
      <c r="AU306" s="36">
        <v>15</v>
      </c>
      <c r="AV306" s="36">
        <v>43</v>
      </c>
      <c r="AW306" s="36">
        <v>1</v>
      </c>
      <c r="AX306" s="36">
        <v>0</v>
      </c>
      <c r="AY306" s="36">
        <v>0</v>
      </c>
      <c r="AZ306" s="36">
        <v>1</v>
      </c>
      <c r="BA306" s="36">
        <v>3</v>
      </c>
      <c r="BB306" s="36">
        <v>1</v>
      </c>
    </row>
    <row r="307" spans="1:54" hidden="1">
      <c r="A307" s="50">
        <v>41914</v>
      </c>
      <c r="B307" s="36" t="s">
        <v>185</v>
      </c>
      <c r="C307" s="36" t="s">
        <v>1268</v>
      </c>
      <c r="D307" s="36">
        <v>7731</v>
      </c>
      <c r="E307" s="36" t="s">
        <v>1269</v>
      </c>
      <c r="F307" s="51">
        <v>1</v>
      </c>
      <c r="G307" s="36">
        <v>0.41760000000000003</v>
      </c>
      <c r="H307" s="36">
        <v>0</v>
      </c>
      <c r="I307" s="36">
        <v>1422.5124000000001</v>
      </c>
      <c r="J307" s="36">
        <v>2331</v>
      </c>
      <c r="K307" s="36">
        <v>0</v>
      </c>
      <c r="L307" s="36">
        <v>47</v>
      </c>
      <c r="M307" s="36">
        <v>0</v>
      </c>
      <c r="N307" s="36">
        <v>140</v>
      </c>
      <c r="O307" s="36">
        <v>140</v>
      </c>
      <c r="P307" s="36">
        <v>2009</v>
      </c>
      <c r="Q307" s="36">
        <v>2005</v>
      </c>
      <c r="R307" s="36">
        <v>47</v>
      </c>
      <c r="S307" s="36">
        <v>2324</v>
      </c>
      <c r="T307" s="36">
        <v>100</v>
      </c>
      <c r="U307" s="36">
        <v>99.501199999999997</v>
      </c>
      <c r="V307" s="36">
        <v>727</v>
      </c>
      <c r="W307" s="36">
        <v>727</v>
      </c>
      <c r="X307" s="36">
        <v>434</v>
      </c>
      <c r="Y307" s="36">
        <v>433</v>
      </c>
      <c r="Z307" s="36">
        <v>59</v>
      </c>
      <c r="AA307" s="36">
        <v>6</v>
      </c>
      <c r="AB307" s="36">
        <v>20</v>
      </c>
      <c r="AC307" s="36">
        <v>20</v>
      </c>
      <c r="AD307" s="36">
        <v>2316</v>
      </c>
      <c r="AE307" s="36">
        <v>10</v>
      </c>
      <c r="AF307" s="36">
        <v>131</v>
      </c>
      <c r="AG307" s="36">
        <v>128</v>
      </c>
      <c r="AH307" s="36">
        <v>1.0247999999999999</v>
      </c>
      <c r="AI307" s="36">
        <v>4.5499999999999999E-2</v>
      </c>
      <c r="AJ307" s="40">
        <f t="shared" ca="1" si="4"/>
        <v>2</v>
      </c>
      <c r="AK307" s="36">
        <v>0</v>
      </c>
      <c r="AL307" s="36">
        <v>0</v>
      </c>
      <c r="AM307" s="36">
        <v>1</v>
      </c>
      <c r="AN307" s="36">
        <v>0</v>
      </c>
      <c r="AO307" s="36">
        <v>2</v>
      </c>
      <c r="AP307" s="36">
        <v>1</v>
      </c>
      <c r="AQ307" s="36">
        <v>0</v>
      </c>
      <c r="AR307" s="36">
        <v>0</v>
      </c>
      <c r="AS307" s="36">
        <v>0</v>
      </c>
      <c r="AT307" s="36">
        <v>10.16949152542373</v>
      </c>
      <c r="AU307" s="36">
        <v>0</v>
      </c>
      <c r="AV307" s="36">
        <v>11</v>
      </c>
      <c r="AW307" s="36">
        <v>0</v>
      </c>
      <c r="AX307" s="36">
        <v>0</v>
      </c>
      <c r="AY307" s="36">
        <v>1</v>
      </c>
      <c r="AZ307" s="36">
        <v>1</v>
      </c>
      <c r="BA307" s="36">
        <v>1</v>
      </c>
      <c r="BB307" s="36">
        <v>0</v>
      </c>
    </row>
    <row r="308" spans="1:54" hidden="1">
      <c r="A308" s="50">
        <v>41914</v>
      </c>
      <c r="B308" s="36" t="s">
        <v>183</v>
      </c>
      <c r="C308" s="36" t="s">
        <v>1676</v>
      </c>
      <c r="D308" s="36">
        <v>24735</v>
      </c>
      <c r="E308" s="36" t="s">
        <v>1654</v>
      </c>
      <c r="F308" s="51">
        <v>1</v>
      </c>
      <c r="G308" s="36">
        <v>0.94079999999999997</v>
      </c>
      <c r="H308" s="36">
        <v>0</v>
      </c>
      <c r="I308" s="36">
        <v>12980.9851</v>
      </c>
      <c r="J308" s="36">
        <v>31927</v>
      </c>
      <c r="K308" s="36">
        <v>0</v>
      </c>
      <c r="L308" s="36">
        <v>100</v>
      </c>
      <c r="M308" s="36">
        <v>0</v>
      </c>
      <c r="N308" s="36">
        <v>179</v>
      </c>
      <c r="O308" s="36">
        <v>167</v>
      </c>
      <c r="P308" s="36">
        <v>4332</v>
      </c>
      <c r="Q308" s="36">
        <v>4290</v>
      </c>
      <c r="R308" s="36">
        <v>95</v>
      </c>
      <c r="S308" s="36">
        <v>31560</v>
      </c>
      <c r="T308" s="36">
        <v>88.631299999999996</v>
      </c>
      <c r="U308" s="36">
        <v>97.892099999999999</v>
      </c>
      <c r="V308" s="36">
        <v>3839</v>
      </c>
      <c r="W308" s="36">
        <v>3832</v>
      </c>
      <c r="X308" s="36">
        <v>835</v>
      </c>
      <c r="Y308" s="36">
        <v>829</v>
      </c>
      <c r="Z308" s="36">
        <v>111</v>
      </c>
      <c r="AA308" s="36">
        <v>0</v>
      </c>
      <c r="AB308" s="36">
        <v>8</v>
      </c>
      <c r="AC308" s="36">
        <v>8</v>
      </c>
      <c r="AD308" s="36">
        <v>22794</v>
      </c>
      <c r="AE308" s="36">
        <v>78</v>
      </c>
      <c r="AF308" s="36">
        <v>63</v>
      </c>
      <c r="AG308" s="36">
        <v>61</v>
      </c>
      <c r="AH308" s="36">
        <v>0.87949999999999995</v>
      </c>
      <c r="AI308" s="36">
        <v>6.8000000000000005E-2</v>
      </c>
      <c r="AJ308" s="40">
        <f t="shared" ca="1" si="4"/>
        <v>2</v>
      </c>
      <c r="AK308" s="36">
        <v>1</v>
      </c>
      <c r="AL308" s="36">
        <v>0</v>
      </c>
      <c r="AM308" s="36">
        <v>0</v>
      </c>
      <c r="AN308" s="36">
        <v>0</v>
      </c>
      <c r="AO308" s="36">
        <v>3</v>
      </c>
      <c r="AP308" s="36">
        <v>0</v>
      </c>
      <c r="AQ308" s="36">
        <v>1</v>
      </c>
      <c r="AR308" s="36">
        <v>0</v>
      </c>
      <c r="AS308" s="36">
        <v>0</v>
      </c>
      <c r="AT308" s="36">
        <v>0</v>
      </c>
      <c r="AU308" s="36">
        <v>17</v>
      </c>
      <c r="AV308" s="36">
        <v>409</v>
      </c>
      <c r="AW308" s="36">
        <v>1</v>
      </c>
      <c r="AX308" s="36">
        <v>1</v>
      </c>
      <c r="AY308" s="36">
        <v>0</v>
      </c>
      <c r="AZ308" s="36">
        <v>0</v>
      </c>
      <c r="BA308" s="36">
        <v>1</v>
      </c>
      <c r="BB308" s="36">
        <v>1</v>
      </c>
    </row>
    <row r="309" spans="1:54" hidden="1">
      <c r="A309" s="50">
        <v>41914</v>
      </c>
      <c r="B309" s="36" t="s">
        <v>183</v>
      </c>
      <c r="C309" s="36" t="s">
        <v>627</v>
      </c>
      <c r="D309" s="36">
        <v>19104</v>
      </c>
      <c r="E309" s="36" t="s">
        <v>618</v>
      </c>
      <c r="F309" s="51">
        <v>1</v>
      </c>
      <c r="G309" s="36">
        <v>0.35759999999999997</v>
      </c>
      <c r="H309" s="36">
        <v>0</v>
      </c>
      <c r="I309" s="36">
        <v>5472.1616000000004</v>
      </c>
      <c r="J309" s="36">
        <v>19759</v>
      </c>
      <c r="K309" s="36">
        <v>0</v>
      </c>
      <c r="L309" s="36">
        <v>42</v>
      </c>
      <c r="M309" s="36">
        <v>0</v>
      </c>
      <c r="N309" s="36">
        <v>174</v>
      </c>
      <c r="O309" s="36">
        <v>172</v>
      </c>
      <c r="P309" s="36">
        <v>2561</v>
      </c>
      <c r="Q309" s="36">
        <v>2504</v>
      </c>
      <c r="R309" s="36">
        <v>41</v>
      </c>
      <c r="S309" s="36">
        <v>19612</v>
      </c>
      <c r="T309" s="36">
        <v>96.497</v>
      </c>
      <c r="U309" s="36">
        <v>97.046899999999994</v>
      </c>
      <c r="V309" s="36">
        <v>3447</v>
      </c>
      <c r="W309" s="36">
        <v>3438</v>
      </c>
      <c r="X309" s="36">
        <v>810</v>
      </c>
      <c r="Y309" s="36">
        <v>801</v>
      </c>
      <c r="Z309" s="36">
        <v>44</v>
      </c>
      <c r="AA309" s="36">
        <v>1</v>
      </c>
      <c r="AB309" s="36">
        <v>2</v>
      </c>
      <c r="AC309" s="36">
        <v>2</v>
      </c>
      <c r="AD309" s="36">
        <v>13113</v>
      </c>
      <c r="AE309" s="36">
        <v>31</v>
      </c>
      <c r="AF309" s="36">
        <v>91</v>
      </c>
      <c r="AG309" s="36">
        <v>90</v>
      </c>
      <c r="AH309" s="36">
        <v>0.90459999999999996</v>
      </c>
      <c r="AI309" s="36">
        <v>4.1099999999999998E-2</v>
      </c>
      <c r="AJ309" s="40">
        <f t="shared" ca="1" si="4"/>
        <v>2</v>
      </c>
      <c r="AK309" s="36">
        <v>0</v>
      </c>
      <c r="AL309" s="36">
        <v>0</v>
      </c>
      <c r="AM309" s="36">
        <v>0</v>
      </c>
      <c r="AN309" s="36">
        <v>0</v>
      </c>
      <c r="AO309" s="36">
        <v>1</v>
      </c>
      <c r="AP309" s="36">
        <v>0</v>
      </c>
      <c r="AQ309" s="36">
        <v>0</v>
      </c>
      <c r="AR309" s="36">
        <v>0</v>
      </c>
      <c r="AS309" s="36">
        <v>0</v>
      </c>
      <c r="AT309" s="36">
        <v>2.2727272727272729</v>
      </c>
      <c r="AU309" s="36">
        <v>3</v>
      </c>
      <c r="AV309" s="36">
        <v>204</v>
      </c>
      <c r="AW309" s="36">
        <v>0</v>
      </c>
      <c r="AX309" s="36">
        <v>1</v>
      </c>
      <c r="AY309" s="36">
        <v>0</v>
      </c>
      <c r="AZ309" s="36">
        <v>0</v>
      </c>
      <c r="BA309" s="36">
        <v>0</v>
      </c>
      <c r="BB309" s="36">
        <v>6</v>
      </c>
    </row>
    <row r="310" spans="1:54" hidden="1">
      <c r="A310" s="50">
        <v>41914</v>
      </c>
      <c r="B310" s="36" t="s">
        <v>183</v>
      </c>
      <c r="C310" s="36" t="s">
        <v>940</v>
      </c>
      <c r="D310" s="36">
        <v>19105</v>
      </c>
      <c r="E310" s="36" t="s">
        <v>618</v>
      </c>
      <c r="F310" s="51">
        <v>1</v>
      </c>
      <c r="G310" s="36">
        <v>0.24479999999999999</v>
      </c>
      <c r="H310" s="36">
        <v>0</v>
      </c>
      <c r="I310" s="36">
        <v>4906.8832000000002</v>
      </c>
      <c r="J310" s="36">
        <v>23571</v>
      </c>
      <c r="K310" s="36">
        <v>0</v>
      </c>
      <c r="L310" s="36">
        <v>39</v>
      </c>
      <c r="M310" s="36">
        <v>0</v>
      </c>
      <c r="N310" s="36">
        <v>223</v>
      </c>
      <c r="O310" s="36">
        <v>218</v>
      </c>
      <c r="P310" s="36">
        <v>11901</v>
      </c>
      <c r="Q310" s="36">
        <v>11656</v>
      </c>
      <c r="R310" s="36">
        <v>38</v>
      </c>
      <c r="S310" s="36">
        <v>23502</v>
      </c>
      <c r="T310" s="36">
        <v>95.251199999999997</v>
      </c>
      <c r="U310" s="36">
        <v>97.654600000000002</v>
      </c>
      <c r="V310" s="36">
        <v>0</v>
      </c>
      <c r="W310" s="36">
        <v>0</v>
      </c>
      <c r="X310" s="36">
        <v>143</v>
      </c>
      <c r="Y310" s="36">
        <v>139</v>
      </c>
      <c r="Z310" s="36">
        <v>38</v>
      </c>
      <c r="AA310" s="36">
        <v>0</v>
      </c>
      <c r="AB310" s="36">
        <v>4</v>
      </c>
      <c r="AC310" s="36">
        <v>4</v>
      </c>
      <c r="AD310" s="36">
        <v>23234</v>
      </c>
      <c r="AE310" s="36">
        <v>50</v>
      </c>
      <c r="AF310" s="36">
        <v>268</v>
      </c>
      <c r="AG310" s="36">
        <v>260</v>
      </c>
      <c r="AH310" s="36">
        <v>0.58520000000000005</v>
      </c>
      <c r="AI310" s="36">
        <v>3.3099999999999997E-2</v>
      </c>
      <c r="AJ310" s="40">
        <f t="shared" ca="1" si="4"/>
        <v>2</v>
      </c>
      <c r="AK310" s="36">
        <v>0</v>
      </c>
      <c r="AL310" s="36">
        <v>0</v>
      </c>
      <c r="AM310" s="36">
        <v>0</v>
      </c>
      <c r="AN310" s="36">
        <v>0</v>
      </c>
      <c r="AO310" s="36">
        <v>2</v>
      </c>
      <c r="AP310" s="36">
        <v>0</v>
      </c>
      <c r="AQ310" s="36">
        <v>1</v>
      </c>
      <c r="AR310" s="36">
        <v>0</v>
      </c>
      <c r="AS310" s="36">
        <v>0</v>
      </c>
      <c r="AT310" s="36">
        <v>0</v>
      </c>
      <c r="AU310" s="36">
        <v>6</v>
      </c>
      <c r="AV310" s="36">
        <v>314</v>
      </c>
      <c r="AW310" s="36">
        <v>1</v>
      </c>
      <c r="AX310" s="36">
        <v>1</v>
      </c>
      <c r="AY310" s="36">
        <v>0</v>
      </c>
      <c r="AZ310" s="36">
        <v>0</v>
      </c>
      <c r="BA310" s="36">
        <v>3</v>
      </c>
      <c r="BB310" s="36">
        <v>7</v>
      </c>
    </row>
    <row r="311" spans="1:54" hidden="1">
      <c r="A311" s="50">
        <v>41914</v>
      </c>
      <c r="B311" s="36" t="s">
        <v>183</v>
      </c>
      <c r="C311" s="36" t="s">
        <v>633</v>
      </c>
      <c r="D311" s="36">
        <v>18756</v>
      </c>
      <c r="E311" s="36" t="s">
        <v>429</v>
      </c>
      <c r="F311" s="51">
        <v>1</v>
      </c>
      <c r="G311" s="36">
        <v>1.5911999999999999</v>
      </c>
      <c r="H311" s="36">
        <v>0</v>
      </c>
      <c r="I311" s="36">
        <v>22671.348399999999</v>
      </c>
      <c r="J311" s="36">
        <v>17629</v>
      </c>
      <c r="K311" s="36">
        <v>0</v>
      </c>
      <c r="L311" s="36">
        <v>132</v>
      </c>
      <c r="M311" s="36">
        <v>0</v>
      </c>
      <c r="N311" s="36">
        <v>264</v>
      </c>
      <c r="O311" s="36">
        <v>262</v>
      </c>
      <c r="P311" s="36">
        <v>3167</v>
      </c>
      <c r="Q311" s="36">
        <v>3164</v>
      </c>
      <c r="R311" s="36">
        <v>125</v>
      </c>
      <c r="S311" s="36">
        <v>17546</v>
      </c>
      <c r="T311" s="36">
        <v>93.979600000000005</v>
      </c>
      <c r="U311" s="36">
        <v>99.434899999999999</v>
      </c>
      <c r="V311" s="36">
        <v>26686</v>
      </c>
      <c r="W311" s="36">
        <v>26669</v>
      </c>
      <c r="X311" s="36">
        <v>3628</v>
      </c>
      <c r="Y311" s="36">
        <v>3620</v>
      </c>
      <c r="Z311" s="36">
        <v>182</v>
      </c>
      <c r="AA311" s="36">
        <v>0</v>
      </c>
      <c r="AB311" s="36">
        <v>11</v>
      </c>
      <c r="AC311" s="36">
        <v>11</v>
      </c>
      <c r="AD311" s="36">
        <v>13992</v>
      </c>
      <c r="AE311" s="36">
        <v>60</v>
      </c>
      <c r="AF311" s="36">
        <v>67</v>
      </c>
      <c r="AG311" s="36">
        <v>67</v>
      </c>
      <c r="AH311" s="36">
        <v>1.2883</v>
      </c>
      <c r="AI311" s="36">
        <v>0.1855</v>
      </c>
      <c r="AJ311" s="40">
        <f t="shared" ca="1" si="4"/>
        <v>2</v>
      </c>
      <c r="AK311" s="36">
        <v>1</v>
      </c>
      <c r="AL311" s="36">
        <v>0</v>
      </c>
      <c r="AM311" s="36">
        <v>0</v>
      </c>
      <c r="AN311" s="36">
        <v>0</v>
      </c>
      <c r="AO311" s="36">
        <v>2</v>
      </c>
      <c r="AP311" s="36">
        <v>0</v>
      </c>
      <c r="AQ311" s="36">
        <v>1</v>
      </c>
      <c r="AR311" s="36">
        <v>0</v>
      </c>
      <c r="AS311" s="36">
        <v>0</v>
      </c>
      <c r="AT311" s="36">
        <v>0</v>
      </c>
      <c r="AU311" s="36">
        <v>9</v>
      </c>
      <c r="AV311" s="36">
        <v>86</v>
      </c>
      <c r="AW311" s="36">
        <v>1</v>
      </c>
      <c r="AX311" s="36">
        <v>0</v>
      </c>
      <c r="AY311" s="36">
        <v>0</v>
      </c>
      <c r="AZ311" s="36">
        <v>0</v>
      </c>
      <c r="BA311" s="36">
        <v>1</v>
      </c>
      <c r="BB311" s="36">
        <v>0</v>
      </c>
    </row>
    <row r="312" spans="1:54" hidden="1">
      <c r="A312" s="50">
        <v>41914</v>
      </c>
      <c r="B312" s="36" t="s">
        <v>183</v>
      </c>
      <c r="C312" s="36" t="s">
        <v>625</v>
      </c>
      <c r="D312" s="36">
        <v>24536</v>
      </c>
      <c r="E312" s="36" t="s">
        <v>626</v>
      </c>
      <c r="F312" s="51">
        <v>1</v>
      </c>
      <c r="G312" s="36">
        <v>2.3159999999999998</v>
      </c>
      <c r="H312" s="36">
        <v>0</v>
      </c>
      <c r="I312" s="36">
        <v>11434.2559</v>
      </c>
      <c r="J312" s="36">
        <v>66893</v>
      </c>
      <c r="K312" s="36">
        <v>0</v>
      </c>
      <c r="L312" s="36">
        <v>289</v>
      </c>
      <c r="M312" s="36">
        <v>0</v>
      </c>
      <c r="N312" s="36">
        <v>886</v>
      </c>
      <c r="O312" s="36">
        <v>885</v>
      </c>
      <c r="P312" s="36">
        <v>7777</v>
      </c>
      <c r="Q312" s="36">
        <v>7770</v>
      </c>
      <c r="R312" s="36">
        <v>282</v>
      </c>
      <c r="S312" s="36">
        <v>66578</v>
      </c>
      <c r="T312" s="36">
        <v>97.467699999999994</v>
      </c>
      <c r="U312" s="36">
        <v>99.439499999999995</v>
      </c>
      <c r="V312" s="36">
        <v>0</v>
      </c>
      <c r="W312" s="36">
        <v>0</v>
      </c>
      <c r="X312" s="36">
        <v>156</v>
      </c>
      <c r="Y312" s="36">
        <v>155</v>
      </c>
      <c r="Z312" s="36">
        <v>304</v>
      </c>
      <c r="AA312" s="36">
        <v>0</v>
      </c>
      <c r="AB312" s="36">
        <v>0</v>
      </c>
      <c r="AC312" s="36">
        <v>0</v>
      </c>
      <c r="AD312" s="36">
        <v>50229</v>
      </c>
      <c r="AE312" s="36">
        <v>90</v>
      </c>
      <c r="AF312" s="36">
        <v>264</v>
      </c>
      <c r="AG312" s="36">
        <v>249</v>
      </c>
      <c r="AH312" s="36">
        <v>1.1444000000000001</v>
      </c>
      <c r="AI312" s="36">
        <v>4.6399999999999997E-2</v>
      </c>
      <c r="AJ312" s="40">
        <f t="shared" ca="1" si="4"/>
        <v>2</v>
      </c>
      <c r="AK312" s="36">
        <v>0</v>
      </c>
      <c r="AL312" s="36">
        <v>0</v>
      </c>
      <c r="AM312" s="36">
        <v>0</v>
      </c>
      <c r="AN312" s="36">
        <v>0</v>
      </c>
      <c r="AO312" s="36">
        <v>1</v>
      </c>
      <c r="AP312" s="36">
        <v>0</v>
      </c>
      <c r="AQ312" s="36">
        <v>0</v>
      </c>
      <c r="AR312" s="36">
        <v>0</v>
      </c>
      <c r="AS312" s="36">
        <v>0</v>
      </c>
      <c r="AT312" s="36">
        <v>0</v>
      </c>
      <c r="AU312" s="36">
        <v>8</v>
      </c>
      <c r="AV312" s="36">
        <v>322</v>
      </c>
      <c r="AW312" s="36">
        <v>1</v>
      </c>
      <c r="AX312" s="36">
        <v>0</v>
      </c>
      <c r="AY312" s="36">
        <v>0</v>
      </c>
      <c r="AZ312" s="36">
        <v>0</v>
      </c>
      <c r="BA312" s="36">
        <v>6</v>
      </c>
      <c r="BB312" s="36">
        <v>0</v>
      </c>
    </row>
    <row r="313" spans="1:54" hidden="1">
      <c r="A313" s="50">
        <v>41914</v>
      </c>
      <c r="B313" s="36" t="s">
        <v>183</v>
      </c>
      <c r="C313" s="36" t="s">
        <v>701</v>
      </c>
      <c r="D313" s="36">
        <v>23836</v>
      </c>
      <c r="E313" s="36" t="s">
        <v>594</v>
      </c>
      <c r="F313" s="51">
        <v>1</v>
      </c>
      <c r="G313" s="36">
        <v>3.6720000000000002</v>
      </c>
      <c r="H313" s="36">
        <v>0</v>
      </c>
      <c r="I313" s="36">
        <v>12360.796899999999</v>
      </c>
      <c r="J313" s="36">
        <v>45175</v>
      </c>
      <c r="K313" s="36">
        <v>0</v>
      </c>
      <c r="L313" s="36">
        <v>182</v>
      </c>
      <c r="M313" s="36">
        <v>0</v>
      </c>
      <c r="N313" s="36">
        <v>529</v>
      </c>
      <c r="O313" s="36">
        <v>526</v>
      </c>
      <c r="P313" s="36">
        <v>5571</v>
      </c>
      <c r="Q313" s="36">
        <v>5565</v>
      </c>
      <c r="R313" s="36">
        <v>177</v>
      </c>
      <c r="S313" s="36">
        <v>45060</v>
      </c>
      <c r="T313" s="36">
        <v>96.7012</v>
      </c>
      <c r="U313" s="36">
        <v>99.638000000000005</v>
      </c>
      <c r="V313" s="36">
        <v>9037</v>
      </c>
      <c r="W313" s="36">
        <v>9037</v>
      </c>
      <c r="X313" s="36">
        <v>1509</v>
      </c>
      <c r="Y313" s="36">
        <v>1505</v>
      </c>
      <c r="Z313" s="36">
        <v>362</v>
      </c>
      <c r="AA313" s="36">
        <v>1</v>
      </c>
      <c r="AB313" s="36">
        <v>6</v>
      </c>
      <c r="AC313" s="36">
        <v>6</v>
      </c>
      <c r="AD313" s="36">
        <v>34872</v>
      </c>
      <c r="AE313" s="36">
        <v>94</v>
      </c>
      <c r="AF313" s="36">
        <v>61</v>
      </c>
      <c r="AG313" s="36">
        <v>61</v>
      </c>
      <c r="AH313" s="36">
        <v>1.1418999999999999</v>
      </c>
      <c r="AI313" s="36">
        <v>9.06E-2</v>
      </c>
      <c r="AJ313" s="40">
        <f t="shared" ca="1" si="4"/>
        <v>2</v>
      </c>
      <c r="AK313" s="36">
        <v>0</v>
      </c>
      <c r="AL313" s="36">
        <v>0</v>
      </c>
      <c r="AM313" s="36">
        <v>0</v>
      </c>
      <c r="AN313" s="36">
        <v>0</v>
      </c>
      <c r="AO313" s="36">
        <v>1</v>
      </c>
      <c r="AP313" s="36">
        <v>0</v>
      </c>
      <c r="AQ313" s="36">
        <v>0</v>
      </c>
      <c r="AR313" s="36">
        <v>0</v>
      </c>
      <c r="AS313" s="36">
        <v>0</v>
      </c>
      <c r="AT313" s="36">
        <v>0.27624309392265189</v>
      </c>
      <c r="AU313" s="36">
        <v>8</v>
      </c>
      <c r="AV313" s="36">
        <v>121</v>
      </c>
      <c r="AW313" s="36">
        <v>1</v>
      </c>
      <c r="AX313" s="36">
        <v>0</v>
      </c>
      <c r="AY313" s="36">
        <v>0</v>
      </c>
      <c r="AZ313" s="36">
        <v>0</v>
      </c>
      <c r="BA313" s="36">
        <v>4</v>
      </c>
      <c r="BB313" s="36">
        <v>0</v>
      </c>
    </row>
    <row r="314" spans="1:54" hidden="1">
      <c r="A314" s="50">
        <v>41914</v>
      </c>
      <c r="B314" s="36" t="s">
        <v>184</v>
      </c>
      <c r="C314" s="36" t="s">
        <v>1075</v>
      </c>
      <c r="D314" s="36">
        <v>60739</v>
      </c>
      <c r="E314" s="36" t="s">
        <v>238</v>
      </c>
      <c r="F314" s="51">
        <v>1</v>
      </c>
      <c r="G314" s="36">
        <v>3.2328000000000001</v>
      </c>
      <c r="H314" s="36">
        <v>1.2E-2</v>
      </c>
      <c r="I314" s="36">
        <v>5521.7556999999997</v>
      </c>
      <c r="J314" s="36">
        <v>16401</v>
      </c>
      <c r="K314" s="36">
        <v>0</v>
      </c>
      <c r="L314" s="36">
        <v>407</v>
      </c>
      <c r="M314" s="36">
        <v>0</v>
      </c>
      <c r="N314" s="36">
        <v>852</v>
      </c>
      <c r="O314" s="36">
        <v>843</v>
      </c>
      <c r="P314" s="36">
        <v>9489</v>
      </c>
      <c r="Q314" s="36">
        <v>9441</v>
      </c>
      <c r="R314" s="36">
        <v>403</v>
      </c>
      <c r="S314" s="36">
        <v>16318</v>
      </c>
      <c r="T314" s="36">
        <v>97.971199999999996</v>
      </c>
      <c r="U314" s="36">
        <v>98.990600000000001</v>
      </c>
      <c r="V314" s="36">
        <v>25236</v>
      </c>
      <c r="W314" s="36">
        <v>25156</v>
      </c>
      <c r="X314" s="36">
        <v>2820</v>
      </c>
      <c r="Y314" s="36">
        <v>2814</v>
      </c>
      <c r="Z314" s="36">
        <v>425</v>
      </c>
      <c r="AA314" s="36">
        <v>4</v>
      </c>
      <c r="AB314" s="36">
        <v>36</v>
      </c>
      <c r="AC314" s="36">
        <v>36</v>
      </c>
      <c r="AD314" s="36">
        <v>18162</v>
      </c>
      <c r="AE314" s="36">
        <v>36</v>
      </c>
      <c r="AF314" s="36">
        <v>102</v>
      </c>
      <c r="AG314" s="36">
        <v>90</v>
      </c>
      <c r="AH314" s="36">
        <v>0.58779999999999999</v>
      </c>
      <c r="AI314" s="36">
        <v>2.86E-2</v>
      </c>
      <c r="AJ314" s="40">
        <f t="shared" ca="1" si="4"/>
        <v>2</v>
      </c>
      <c r="AK314" s="36">
        <v>0</v>
      </c>
      <c r="AL314" s="36">
        <v>0</v>
      </c>
      <c r="AM314" s="36">
        <v>0</v>
      </c>
      <c r="AN314" s="36">
        <v>0</v>
      </c>
      <c r="AO314" s="36">
        <v>1</v>
      </c>
      <c r="AP314" s="36">
        <v>0</v>
      </c>
      <c r="AQ314" s="36">
        <v>0</v>
      </c>
      <c r="AR314" s="36">
        <v>0</v>
      </c>
      <c r="AS314" s="36">
        <v>0</v>
      </c>
      <c r="AT314" s="36">
        <v>0.94117647058823517</v>
      </c>
      <c r="AU314" s="36">
        <v>13</v>
      </c>
      <c r="AV314" s="36">
        <v>131</v>
      </c>
      <c r="AW314" s="36">
        <v>1</v>
      </c>
      <c r="AX314" s="36">
        <v>0</v>
      </c>
      <c r="AY314" s="36">
        <v>0</v>
      </c>
      <c r="AZ314" s="36">
        <v>0</v>
      </c>
      <c r="BA314" s="36">
        <v>2</v>
      </c>
      <c r="BB314" s="36">
        <v>0</v>
      </c>
    </row>
    <row r="315" spans="1:54" hidden="1">
      <c r="A315" s="50">
        <v>41914</v>
      </c>
      <c r="B315" s="36" t="s">
        <v>184</v>
      </c>
      <c r="C315" s="36" t="s">
        <v>1677</v>
      </c>
      <c r="D315" s="36">
        <v>45566</v>
      </c>
      <c r="E315" s="36" t="s">
        <v>1678</v>
      </c>
      <c r="F315" s="51">
        <v>1</v>
      </c>
      <c r="G315" s="36">
        <v>1.8240000000000001</v>
      </c>
      <c r="H315" s="36">
        <v>0</v>
      </c>
      <c r="I315" s="36">
        <v>3915.3829999999998</v>
      </c>
      <c r="J315" s="36">
        <v>6608</v>
      </c>
      <c r="K315" s="36">
        <v>0</v>
      </c>
      <c r="L315" s="36">
        <v>262</v>
      </c>
      <c r="M315" s="36">
        <v>0</v>
      </c>
      <c r="N315" s="36">
        <v>394</v>
      </c>
      <c r="O315" s="36">
        <v>385</v>
      </c>
      <c r="P315" s="36">
        <v>5883</v>
      </c>
      <c r="Q315" s="36">
        <v>5881</v>
      </c>
      <c r="R315" s="36">
        <v>262</v>
      </c>
      <c r="S315" s="36">
        <v>6604</v>
      </c>
      <c r="T315" s="36">
        <v>97.715699999999998</v>
      </c>
      <c r="U315" s="36">
        <v>99.905500000000004</v>
      </c>
      <c r="V315" s="36">
        <v>8978</v>
      </c>
      <c r="W315" s="36">
        <v>8975</v>
      </c>
      <c r="X315" s="36">
        <v>1710</v>
      </c>
      <c r="Y315" s="36">
        <v>1709</v>
      </c>
      <c r="Z315" s="36">
        <v>227</v>
      </c>
      <c r="AA315" s="36">
        <v>2</v>
      </c>
      <c r="AB315" s="36">
        <v>23</v>
      </c>
      <c r="AC315" s="36">
        <v>23</v>
      </c>
      <c r="AD315" s="36">
        <v>6606</v>
      </c>
      <c r="AE315" s="36">
        <v>8</v>
      </c>
      <c r="AF315" s="36">
        <v>55</v>
      </c>
      <c r="AG315" s="36">
        <v>49</v>
      </c>
      <c r="AH315" s="36">
        <v>1.2736000000000001</v>
      </c>
      <c r="AI315" s="36">
        <v>3.6799999999999999E-2</v>
      </c>
      <c r="AJ315" s="40">
        <f t="shared" ca="1" si="4"/>
        <v>2</v>
      </c>
      <c r="AK315" s="36">
        <v>0</v>
      </c>
      <c r="AL315" s="36">
        <v>0</v>
      </c>
      <c r="AM315" s="36">
        <v>0</v>
      </c>
      <c r="AN315" s="36">
        <v>0</v>
      </c>
      <c r="AO315" s="36">
        <v>1</v>
      </c>
      <c r="AP315" s="36">
        <v>0</v>
      </c>
      <c r="AQ315" s="36">
        <v>0</v>
      </c>
      <c r="AR315" s="36">
        <v>0</v>
      </c>
      <c r="AS315" s="36">
        <v>0</v>
      </c>
      <c r="AT315" s="36">
        <v>0.88105726872246704</v>
      </c>
      <c r="AU315" s="36">
        <v>9</v>
      </c>
      <c r="AV315" s="36">
        <v>6</v>
      </c>
      <c r="AW315" s="36">
        <v>1</v>
      </c>
      <c r="AX315" s="36">
        <v>0</v>
      </c>
      <c r="AY315" s="36">
        <v>0</v>
      </c>
      <c r="AZ315" s="36">
        <v>0</v>
      </c>
      <c r="BA315" s="36">
        <v>1</v>
      </c>
      <c r="BB315" s="36">
        <v>0</v>
      </c>
    </row>
    <row r="316" spans="1:54" hidden="1">
      <c r="A316" s="50">
        <v>41914</v>
      </c>
      <c r="B316" s="36" t="s">
        <v>185</v>
      </c>
      <c r="C316" s="36" t="s">
        <v>942</v>
      </c>
      <c r="D316" s="36">
        <v>6615</v>
      </c>
      <c r="E316" s="36" t="s">
        <v>902</v>
      </c>
      <c r="F316" s="51">
        <v>1</v>
      </c>
      <c r="G316" s="36">
        <v>0.73680000000000001</v>
      </c>
      <c r="H316" s="36">
        <v>0</v>
      </c>
      <c r="I316" s="36">
        <v>4106.4634999999998</v>
      </c>
      <c r="J316" s="36">
        <v>3955</v>
      </c>
      <c r="K316" s="36">
        <v>0</v>
      </c>
      <c r="L316" s="36">
        <v>33</v>
      </c>
      <c r="M316" s="36">
        <v>0</v>
      </c>
      <c r="N316" s="36">
        <v>238</v>
      </c>
      <c r="O316" s="36">
        <v>228</v>
      </c>
      <c r="P316" s="36">
        <v>3208</v>
      </c>
      <c r="Q316" s="36">
        <v>3204</v>
      </c>
      <c r="R316" s="36">
        <v>33</v>
      </c>
      <c r="S316" s="36">
        <v>3936</v>
      </c>
      <c r="T316" s="36">
        <v>95.798299999999998</v>
      </c>
      <c r="U316" s="36">
        <v>99.395499999999998</v>
      </c>
      <c r="V316" s="36">
        <v>0</v>
      </c>
      <c r="W316" s="36">
        <v>0</v>
      </c>
      <c r="X316" s="36">
        <v>59</v>
      </c>
      <c r="Y316" s="36">
        <v>51</v>
      </c>
      <c r="Z316" s="36">
        <v>31</v>
      </c>
      <c r="AA316" s="36">
        <v>1</v>
      </c>
      <c r="AB316" s="36">
        <v>5</v>
      </c>
      <c r="AC316" s="36">
        <v>5</v>
      </c>
      <c r="AD316" s="36">
        <v>3956</v>
      </c>
      <c r="AE316" s="36">
        <v>11</v>
      </c>
      <c r="AF316" s="36">
        <v>16</v>
      </c>
      <c r="AG316" s="36">
        <v>13</v>
      </c>
      <c r="AH316" s="36">
        <v>0.42759999999999998</v>
      </c>
      <c r="AI316" s="36">
        <v>4.6899999999999997E-2</v>
      </c>
      <c r="AJ316" s="40">
        <f t="shared" ca="1" si="4"/>
        <v>2</v>
      </c>
      <c r="AK316" s="36">
        <v>0</v>
      </c>
      <c r="AL316" s="36">
        <v>0</v>
      </c>
      <c r="AM316" s="36">
        <v>0</v>
      </c>
      <c r="AN316" s="36">
        <v>0</v>
      </c>
      <c r="AO316" s="36">
        <v>1</v>
      </c>
      <c r="AP316" s="36">
        <v>0</v>
      </c>
      <c r="AQ316" s="36">
        <v>0</v>
      </c>
      <c r="AR316" s="36">
        <v>0</v>
      </c>
      <c r="AS316" s="36">
        <v>0</v>
      </c>
      <c r="AT316" s="36">
        <v>3.225806451612903</v>
      </c>
      <c r="AU316" s="36">
        <v>10</v>
      </c>
      <c r="AV316" s="36">
        <v>23</v>
      </c>
      <c r="AW316" s="36">
        <v>1</v>
      </c>
      <c r="AX316" s="36">
        <v>0</v>
      </c>
      <c r="AY316" s="36">
        <v>0</v>
      </c>
      <c r="AZ316" s="36">
        <v>0</v>
      </c>
      <c r="BA316" s="36">
        <v>3</v>
      </c>
      <c r="BB316" s="36">
        <v>0</v>
      </c>
    </row>
    <row r="317" spans="1:54" hidden="1">
      <c r="A317" s="50">
        <v>41914</v>
      </c>
      <c r="B317" s="36" t="s">
        <v>183</v>
      </c>
      <c r="C317" s="36" t="s">
        <v>704</v>
      </c>
      <c r="D317" s="36">
        <v>24204</v>
      </c>
      <c r="E317" s="36" t="s">
        <v>705</v>
      </c>
      <c r="F317" s="51">
        <v>1</v>
      </c>
      <c r="G317" s="36">
        <v>2.0495999999999999</v>
      </c>
      <c r="H317" s="36">
        <v>0</v>
      </c>
      <c r="I317" s="36">
        <v>9446.5251000000007</v>
      </c>
      <c r="J317" s="36">
        <v>39769</v>
      </c>
      <c r="K317" s="36">
        <v>0</v>
      </c>
      <c r="L317" s="36">
        <v>168</v>
      </c>
      <c r="M317" s="36">
        <v>0</v>
      </c>
      <c r="N317" s="36">
        <v>256</v>
      </c>
      <c r="O317" s="36">
        <v>256</v>
      </c>
      <c r="P317" s="36">
        <v>6456</v>
      </c>
      <c r="Q317" s="36">
        <v>6453</v>
      </c>
      <c r="R317" s="36">
        <v>161</v>
      </c>
      <c r="S317" s="36">
        <v>39632</v>
      </c>
      <c r="T317" s="36">
        <v>95.833299999999994</v>
      </c>
      <c r="U317" s="36">
        <v>99.609200000000001</v>
      </c>
      <c r="V317" s="36">
        <v>244</v>
      </c>
      <c r="W317" s="36">
        <v>242</v>
      </c>
      <c r="X317" s="36">
        <v>386</v>
      </c>
      <c r="Y317" s="36">
        <v>376</v>
      </c>
      <c r="Z317" s="36">
        <v>281</v>
      </c>
      <c r="AA317" s="36">
        <v>7</v>
      </c>
      <c r="AB317" s="36">
        <v>14</v>
      </c>
      <c r="AC317" s="36">
        <v>13</v>
      </c>
      <c r="AD317" s="36">
        <v>29701</v>
      </c>
      <c r="AE317" s="36">
        <v>114</v>
      </c>
      <c r="AF317" s="36">
        <v>162</v>
      </c>
      <c r="AG317" s="36">
        <v>155</v>
      </c>
      <c r="AH317" s="36">
        <v>0.76380000000000003</v>
      </c>
      <c r="AI317" s="36">
        <v>5.8900000000000001E-2</v>
      </c>
      <c r="AJ317" s="40">
        <f t="shared" ca="1" si="4"/>
        <v>2</v>
      </c>
      <c r="AK317" s="36">
        <v>0</v>
      </c>
      <c r="AL317" s="36">
        <v>0</v>
      </c>
      <c r="AM317" s="36">
        <v>0</v>
      </c>
      <c r="AN317" s="36">
        <v>0</v>
      </c>
      <c r="AO317" s="36">
        <v>2</v>
      </c>
      <c r="AP317" s="36">
        <v>0</v>
      </c>
      <c r="AQ317" s="36">
        <v>1</v>
      </c>
      <c r="AR317" s="36">
        <v>0</v>
      </c>
      <c r="AS317" s="36">
        <v>0</v>
      </c>
      <c r="AT317" s="36">
        <v>2.4911032028469751</v>
      </c>
      <c r="AU317" s="36">
        <v>7</v>
      </c>
      <c r="AV317" s="36">
        <v>140</v>
      </c>
      <c r="AW317" s="36">
        <v>1</v>
      </c>
      <c r="AX317" s="36">
        <v>0</v>
      </c>
      <c r="AY317" s="36">
        <v>1</v>
      </c>
      <c r="AZ317" s="36">
        <v>1</v>
      </c>
      <c r="BA317" s="36">
        <v>3</v>
      </c>
      <c r="BB317" s="36">
        <v>0</v>
      </c>
    </row>
    <row r="318" spans="1:54" hidden="1">
      <c r="A318" s="50">
        <v>41914</v>
      </c>
      <c r="B318" s="36" t="s">
        <v>183</v>
      </c>
      <c r="C318" s="36" t="s">
        <v>708</v>
      </c>
      <c r="D318" s="36">
        <v>24054</v>
      </c>
      <c r="E318" s="36" t="s">
        <v>709</v>
      </c>
      <c r="F318" s="51">
        <v>1</v>
      </c>
      <c r="G318" s="36">
        <v>2.7959999999999998</v>
      </c>
      <c r="H318" s="36">
        <v>0</v>
      </c>
      <c r="I318" s="36">
        <v>8070.5149000000001</v>
      </c>
      <c r="J318" s="36">
        <v>41237</v>
      </c>
      <c r="K318" s="36">
        <v>0</v>
      </c>
      <c r="L318" s="36">
        <v>379</v>
      </c>
      <c r="M318" s="36">
        <v>0</v>
      </c>
      <c r="N318" s="36">
        <v>3781</v>
      </c>
      <c r="O318" s="36">
        <v>3781</v>
      </c>
      <c r="P318" s="36">
        <v>2976</v>
      </c>
      <c r="Q318" s="36">
        <v>2973</v>
      </c>
      <c r="R318" s="36">
        <v>370</v>
      </c>
      <c r="S318" s="36">
        <v>41212</v>
      </c>
      <c r="T318" s="36">
        <v>97.625299999999996</v>
      </c>
      <c r="U318" s="36">
        <v>99.8386</v>
      </c>
      <c r="V318" s="36">
        <v>0</v>
      </c>
      <c r="W318" s="36">
        <v>0</v>
      </c>
      <c r="X318" s="36">
        <v>75</v>
      </c>
      <c r="Y318" s="36">
        <v>74</v>
      </c>
      <c r="Z318" s="36">
        <v>362</v>
      </c>
      <c r="AA318" s="36">
        <v>2</v>
      </c>
      <c r="AB318" s="36">
        <v>0</v>
      </c>
      <c r="AC318" s="36">
        <v>0</v>
      </c>
      <c r="AD318" s="36">
        <v>24860</v>
      </c>
      <c r="AE318" s="36">
        <v>53</v>
      </c>
      <c r="AF318" s="36">
        <v>224</v>
      </c>
      <c r="AG318" s="36">
        <v>212</v>
      </c>
      <c r="AH318" s="36">
        <v>1.0077</v>
      </c>
      <c r="AI318" s="36">
        <v>3.4000000000000002E-2</v>
      </c>
      <c r="AJ318" s="40">
        <f t="shared" ca="1" si="4"/>
        <v>2</v>
      </c>
      <c r="AK318" s="36">
        <v>0</v>
      </c>
      <c r="AL318" s="36">
        <v>0</v>
      </c>
      <c r="AM318" s="36">
        <v>0</v>
      </c>
      <c r="AN318" s="36">
        <v>0</v>
      </c>
      <c r="AO318" s="36">
        <v>1</v>
      </c>
      <c r="AP318" s="36">
        <v>0</v>
      </c>
      <c r="AQ318" s="36">
        <v>2</v>
      </c>
      <c r="AR318" s="36">
        <v>0</v>
      </c>
      <c r="AS318" s="36">
        <v>0</v>
      </c>
      <c r="AT318" s="36">
        <v>0.55248618784530379</v>
      </c>
      <c r="AU318" s="36">
        <v>9</v>
      </c>
      <c r="AV318" s="36">
        <v>28</v>
      </c>
      <c r="AW318" s="36">
        <v>1</v>
      </c>
      <c r="AX318" s="36">
        <v>0</v>
      </c>
      <c r="AY318" s="36">
        <v>0</v>
      </c>
      <c r="AZ318" s="36">
        <v>0</v>
      </c>
      <c r="BA318" s="36">
        <v>7</v>
      </c>
      <c r="BB318" s="36">
        <v>0</v>
      </c>
    </row>
    <row r="319" spans="1:54" hidden="1">
      <c r="A319" s="50">
        <v>41914</v>
      </c>
      <c r="B319" s="36" t="s">
        <v>183</v>
      </c>
      <c r="C319" s="36" t="s">
        <v>712</v>
      </c>
      <c r="D319" s="36">
        <v>33744</v>
      </c>
      <c r="E319" s="36" t="s">
        <v>713</v>
      </c>
      <c r="F319" s="51">
        <v>1</v>
      </c>
      <c r="G319" s="36">
        <v>3.996</v>
      </c>
      <c r="H319" s="36">
        <v>0</v>
      </c>
      <c r="I319" s="36">
        <v>25870.804800000002</v>
      </c>
      <c r="J319" s="36">
        <v>44513</v>
      </c>
      <c r="K319" s="36">
        <v>0</v>
      </c>
      <c r="L319" s="36">
        <v>288</v>
      </c>
      <c r="M319" s="36">
        <v>0</v>
      </c>
      <c r="N319" s="36">
        <v>274</v>
      </c>
      <c r="O319" s="36">
        <v>273</v>
      </c>
      <c r="P319" s="36">
        <v>5209</v>
      </c>
      <c r="Q319" s="36">
        <v>5207</v>
      </c>
      <c r="R319" s="36">
        <v>282</v>
      </c>
      <c r="S319" s="36">
        <v>44313</v>
      </c>
      <c r="T319" s="36">
        <v>97.559299999999993</v>
      </c>
      <c r="U319" s="36">
        <v>99.512500000000003</v>
      </c>
      <c r="V319" s="36">
        <v>0</v>
      </c>
      <c r="W319" s="36">
        <v>0</v>
      </c>
      <c r="X319" s="36">
        <v>113</v>
      </c>
      <c r="Y319" s="36">
        <v>112</v>
      </c>
      <c r="Z319" s="36">
        <v>270</v>
      </c>
      <c r="AA319" s="36">
        <v>1</v>
      </c>
      <c r="AB319" s="36">
        <v>22</v>
      </c>
      <c r="AC319" s="36">
        <v>20</v>
      </c>
      <c r="AD319" s="36">
        <v>31061</v>
      </c>
      <c r="AE319" s="36">
        <v>90</v>
      </c>
      <c r="AF319" s="36">
        <v>385</v>
      </c>
      <c r="AG319" s="36">
        <v>361</v>
      </c>
      <c r="AH319" s="36">
        <v>1.0775999999999999</v>
      </c>
      <c r="AI319" s="36">
        <v>9.4399999999999998E-2</v>
      </c>
      <c r="AJ319" s="40">
        <f t="shared" ca="1" si="4"/>
        <v>2</v>
      </c>
      <c r="AK319" s="36">
        <v>0</v>
      </c>
      <c r="AL319" s="36">
        <v>0</v>
      </c>
      <c r="AM319" s="36">
        <v>0</v>
      </c>
      <c r="AN319" s="36">
        <v>0</v>
      </c>
      <c r="AO319" s="36">
        <v>1</v>
      </c>
      <c r="AP319" s="36">
        <v>0</v>
      </c>
      <c r="AQ319" s="36">
        <v>0</v>
      </c>
      <c r="AR319" s="36">
        <v>0</v>
      </c>
      <c r="AS319" s="36">
        <v>0</v>
      </c>
      <c r="AT319" s="36">
        <v>0.37037037037037041</v>
      </c>
      <c r="AU319" s="36">
        <v>7</v>
      </c>
      <c r="AV319" s="36">
        <v>202</v>
      </c>
      <c r="AW319" s="36">
        <v>1</v>
      </c>
      <c r="AX319" s="36">
        <v>0</v>
      </c>
      <c r="AY319" s="36">
        <v>0</v>
      </c>
      <c r="AZ319" s="36">
        <v>0</v>
      </c>
      <c r="BA319" s="36">
        <v>3</v>
      </c>
      <c r="BB319" s="36">
        <v>0</v>
      </c>
    </row>
    <row r="320" spans="1:54" hidden="1">
      <c r="A320" s="50">
        <v>41914</v>
      </c>
      <c r="B320" s="36" t="s">
        <v>183</v>
      </c>
      <c r="C320" s="36" t="s">
        <v>623</v>
      </c>
      <c r="D320" s="36">
        <v>57959</v>
      </c>
      <c r="E320" s="36" t="s">
        <v>384</v>
      </c>
      <c r="F320" s="51">
        <v>1</v>
      </c>
      <c r="G320" s="36">
        <v>5.2824</v>
      </c>
      <c r="H320" s="36">
        <v>0</v>
      </c>
      <c r="I320" s="36">
        <v>17605.348900000001</v>
      </c>
      <c r="J320" s="36">
        <v>79610</v>
      </c>
      <c r="K320" s="36">
        <v>0</v>
      </c>
      <c r="L320" s="36">
        <v>714</v>
      </c>
      <c r="M320" s="36">
        <v>0</v>
      </c>
      <c r="N320" s="36">
        <v>3116</v>
      </c>
      <c r="O320" s="36">
        <v>3112</v>
      </c>
      <c r="P320" s="36">
        <v>12115</v>
      </c>
      <c r="Q320" s="36">
        <v>12113</v>
      </c>
      <c r="R320" s="36">
        <v>696</v>
      </c>
      <c r="S320" s="36">
        <v>79565</v>
      </c>
      <c r="T320" s="36">
        <v>97.353899999999996</v>
      </c>
      <c r="U320" s="36">
        <v>99.927000000000007</v>
      </c>
      <c r="V320" s="36">
        <v>0</v>
      </c>
      <c r="W320" s="36">
        <v>0</v>
      </c>
      <c r="X320" s="36">
        <v>111</v>
      </c>
      <c r="Y320" s="36">
        <v>111</v>
      </c>
      <c r="Z320" s="36">
        <v>727</v>
      </c>
      <c r="AA320" s="36">
        <v>1</v>
      </c>
      <c r="AB320" s="36">
        <v>95</v>
      </c>
      <c r="AC320" s="36">
        <v>93</v>
      </c>
      <c r="AD320" s="36">
        <v>57745</v>
      </c>
      <c r="AE320" s="36">
        <v>123</v>
      </c>
      <c r="AF320" s="36">
        <v>595</v>
      </c>
      <c r="AG320" s="36">
        <v>562</v>
      </c>
      <c r="AH320" s="36">
        <v>1.2028000000000001</v>
      </c>
      <c r="AI320" s="36">
        <v>4.7399999999999998E-2</v>
      </c>
      <c r="AJ320" s="40">
        <f t="shared" ca="1" si="4"/>
        <v>2</v>
      </c>
      <c r="AK320" s="36">
        <v>0</v>
      </c>
      <c r="AL320" s="36">
        <v>0</v>
      </c>
      <c r="AM320" s="36">
        <v>0</v>
      </c>
      <c r="AN320" s="36">
        <v>0</v>
      </c>
      <c r="AO320" s="36">
        <v>1</v>
      </c>
      <c r="AP320" s="36">
        <v>0</v>
      </c>
      <c r="AQ320" s="36">
        <v>0</v>
      </c>
      <c r="AR320" s="36">
        <v>0</v>
      </c>
      <c r="AS320" s="36">
        <v>0</v>
      </c>
      <c r="AT320" s="36">
        <v>0.13755158184319119</v>
      </c>
      <c r="AU320" s="36">
        <v>22</v>
      </c>
      <c r="AV320" s="36">
        <v>47</v>
      </c>
      <c r="AW320" s="36">
        <v>1</v>
      </c>
      <c r="AX320" s="36">
        <v>0</v>
      </c>
      <c r="AY320" s="36">
        <v>0</v>
      </c>
      <c r="AZ320" s="36">
        <v>0</v>
      </c>
      <c r="BA320" s="36">
        <v>5</v>
      </c>
      <c r="BB320" s="36">
        <v>0</v>
      </c>
    </row>
    <row r="321" spans="1:54" hidden="1">
      <c r="A321" s="50">
        <v>41914</v>
      </c>
      <c r="B321" s="36" t="s">
        <v>185</v>
      </c>
      <c r="C321" s="36" t="s">
        <v>1679</v>
      </c>
      <c r="D321" s="36">
        <v>11474</v>
      </c>
      <c r="E321" s="36" t="s">
        <v>1680</v>
      </c>
      <c r="F321" s="51">
        <v>1</v>
      </c>
      <c r="G321" s="36">
        <v>0.28799999999999998</v>
      </c>
      <c r="H321" s="36">
        <v>0</v>
      </c>
      <c r="I321" s="36">
        <v>7453.6219000000001</v>
      </c>
      <c r="J321" s="36">
        <v>8685</v>
      </c>
      <c r="K321" s="36">
        <v>0</v>
      </c>
      <c r="L321" s="36">
        <v>45</v>
      </c>
      <c r="M321" s="36">
        <v>0</v>
      </c>
      <c r="N321" s="36">
        <v>225</v>
      </c>
      <c r="O321" s="36">
        <v>211</v>
      </c>
      <c r="P321" s="36">
        <v>1124</v>
      </c>
      <c r="Q321" s="36">
        <v>1121</v>
      </c>
      <c r="R321" s="36">
        <v>43</v>
      </c>
      <c r="S321" s="36">
        <v>8669</v>
      </c>
      <c r="T321" s="36">
        <v>89.609899999999996</v>
      </c>
      <c r="U321" s="36">
        <v>99.549400000000006</v>
      </c>
      <c r="V321" s="36">
        <v>3391</v>
      </c>
      <c r="W321" s="36">
        <v>3391</v>
      </c>
      <c r="X321" s="36">
        <v>569</v>
      </c>
      <c r="Y321" s="36">
        <v>567</v>
      </c>
      <c r="Z321" s="36">
        <v>41</v>
      </c>
      <c r="AA321" s="36">
        <v>1</v>
      </c>
      <c r="AB321" s="36">
        <v>4</v>
      </c>
      <c r="AC321" s="36">
        <v>3</v>
      </c>
      <c r="AD321" s="36">
        <v>7454</v>
      </c>
      <c r="AE321" s="36">
        <v>12</v>
      </c>
      <c r="AF321" s="36">
        <v>7</v>
      </c>
      <c r="AG321" s="36">
        <v>5</v>
      </c>
      <c r="AH321" s="36">
        <v>0.59209999999999996</v>
      </c>
      <c r="AI321" s="36">
        <v>6.3E-2</v>
      </c>
      <c r="AJ321" s="40">
        <f t="shared" ca="1" si="4"/>
        <v>2</v>
      </c>
      <c r="AK321" s="36">
        <v>1</v>
      </c>
      <c r="AL321" s="36">
        <v>0</v>
      </c>
      <c r="AM321" s="36">
        <v>0</v>
      </c>
      <c r="AN321" s="36">
        <v>0</v>
      </c>
      <c r="AO321" s="36">
        <v>2</v>
      </c>
      <c r="AP321" s="36">
        <v>0</v>
      </c>
      <c r="AQ321" s="36">
        <v>1</v>
      </c>
      <c r="AR321" s="36">
        <v>0</v>
      </c>
      <c r="AS321" s="36">
        <v>0</v>
      </c>
      <c r="AT321" s="36">
        <v>2.4390243902439024</v>
      </c>
      <c r="AU321" s="36">
        <v>16</v>
      </c>
      <c r="AV321" s="36">
        <v>19</v>
      </c>
      <c r="AW321" s="36">
        <v>1</v>
      </c>
      <c r="AX321" s="36">
        <v>0</v>
      </c>
      <c r="AY321" s="36">
        <v>0</v>
      </c>
      <c r="AZ321" s="36">
        <v>0</v>
      </c>
      <c r="BA321" s="36">
        <v>1</v>
      </c>
      <c r="BB321" s="36">
        <v>0</v>
      </c>
    </row>
    <row r="322" spans="1:54" hidden="1">
      <c r="A322" s="50">
        <v>41914</v>
      </c>
      <c r="B322" s="36" t="s">
        <v>183</v>
      </c>
      <c r="C322" s="36" t="s">
        <v>1681</v>
      </c>
      <c r="D322" s="36">
        <v>24734</v>
      </c>
      <c r="E322" s="36" t="s">
        <v>1654</v>
      </c>
      <c r="F322" s="51">
        <v>1</v>
      </c>
      <c r="G322" s="36">
        <v>1.2287999999999999</v>
      </c>
      <c r="H322" s="36">
        <v>0</v>
      </c>
      <c r="I322" s="36">
        <v>14688.384099999999</v>
      </c>
      <c r="J322" s="36">
        <v>30074</v>
      </c>
      <c r="K322" s="36">
        <v>0</v>
      </c>
      <c r="L322" s="36">
        <v>92</v>
      </c>
      <c r="M322" s="36">
        <v>0</v>
      </c>
      <c r="N322" s="36">
        <v>446</v>
      </c>
      <c r="O322" s="36">
        <v>443</v>
      </c>
      <c r="P322" s="36">
        <v>4235</v>
      </c>
      <c r="Q322" s="36">
        <v>4207</v>
      </c>
      <c r="R322" s="36">
        <v>89</v>
      </c>
      <c r="S322" s="36">
        <v>29738</v>
      </c>
      <c r="T322" s="36">
        <v>96.088399999999993</v>
      </c>
      <c r="U322" s="36">
        <v>98.228999999999999</v>
      </c>
      <c r="V322" s="36">
        <v>3568</v>
      </c>
      <c r="W322" s="36">
        <v>3566</v>
      </c>
      <c r="X322" s="36">
        <v>1056</v>
      </c>
      <c r="Y322" s="36">
        <v>1053</v>
      </c>
      <c r="Z322" s="36">
        <v>95</v>
      </c>
      <c r="AA322" s="36">
        <v>2</v>
      </c>
      <c r="AB322" s="36">
        <v>3</v>
      </c>
      <c r="AC322" s="36">
        <v>3</v>
      </c>
      <c r="AD322" s="36">
        <v>19481</v>
      </c>
      <c r="AE322" s="36">
        <v>81</v>
      </c>
      <c r="AF322" s="36">
        <v>20</v>
      </c>
      <c r="AG322" s="36">
        <v>17</v>
      </c>
      <c r="AH322" s="36">
        <v>0.55330000000000001</v>
      </c>
      <c r="AI322" s="36">
        <v>5.1999999999999998E-2</v>
      </c>
      <c r="AJ322" s="40">
        <f t="shared" ref="AJ322:AJ382" ca="1" si="5">DAY(TODAY()-A322)</f>
        <v>2</v>
      </c>
      <c r="AK322" s="36">
        <v>0</v>
      </c>
      <c r="AL322" s="36">
        <v>0</v>
      </c>
      <c r="AM322" s="36">
        <v>0</v>
      </c>
      <c r="AN322" s="36">
        <v>0</v>
      </c>
      <c r="AO322" s="36">
        <v>1</v>
      </c>
      <c r="AP322" s="36">
        <v>0</v>
      </c>
      <c r="AQ322" s="36">
        <v>1</v>
      </c>
      <c r="AR322" s="36">
        <v>0</v>
      </c>
      <c r="AS322" s="36">
        <v>0</v>
      </c>
      <c r="AT322" s="36">
        <v>2.1052631578947367</v>
      </c>
      <c r="AU322" s="36">
        <v>6</v>
      </c>
      <c r="AV322" s="36">
        <v>364</v>
      </c>
      <c r="AW322" s="36">
        <v>1</v>
      </c>
      <c r="AX322" s="36">
        <v>0</v>
      </c>
      <c r="AY322" s="36">
        <v>0</v>
      </c>
      <c r="AZ322" s="36">
        <v>0</v>
      </c>
      <c r="BA322" s="36">
        <v>2</v>
      </c>
      <c r="BB322" s="36">
        <v>0</v>
      </c>
    </row>
    <row r="323" spans="1:54" hidden="1">
      <c r="A323" s="50">
        <v>41914</v>
      </c>
      <c r="B323" s="36" t="s">
        <v>185</v>
      </c>
      <c r="C323" s="36" t="s">
        <v>15</v>
      </c>
      <c r="D323" s="36">
        <v>8912</v>
      </c>
      <c r="E323" s="36" t="s">
        <v>186</v>
      </c>
      <c r="F323" s="51">
        <v>1</v>
      </c>
      <c r="G323" s="36">
        <v>0.4632</v>
      </c>
      <c r="H323" s="36">
        <v>0</v>
      </c>
      <c r="I323" s="36">
        <v>14511.575699999999</v>
      </c>
      <c r="J323" s="36">
        <v>11078</v>
      </c>
      <c r="K323" s="36">
        <v>0</v>
      </c>
      <c r="L323" s="36">
        <v>71</v>
      </c>
      <c r="M323" s="36">
        <v>0</v>
      </c>
      <c r="N323" s="36">
        <v>401</v>
      </c>
      <c r="O323" s="36">
        <v>401</v>
      </c>
      <c r="P323" s="36">
        <v>5693</v>
      </c>
      <c r="Q323" s="36">
        <v>5691</v>
      </c>
      <c r="R323" s="36">
        <v>70</v>
      </c>
      <c r="S323" s="36">
        <v>11039</v>
      </c>
      <c r="T323" s="36">
        <v>98.591499999999996</v>
      </c>
      <c r="U323" s="36">
        <v>99.612899999999996</v>
      </c>
      <c r="V323" s="36">
        <v>22991</v>
      </c>
      <c r="W323" s="36">
        <v>22828</v>
      </c>
      <c r="X323" s="36">
        <v>4366</v>
      </c>
      <c r="Y323" s="36">
        <v>4282</v>
      </c>
      <c r="Z323" s="36">
        <v>79</v>
      </c>
      <c r="AA323" s="36">
        <v>9</v>
      </c>
      <c r="AB323" s="36">
        <v>3</v>
      </c>
      <c r="AC323" s="36">
        <v>3</v>
      </c>
      <c r="AD323" s="36">
        <v>11610</v>
      </c>
      <c r="AE323" s="36">
        <v>65</v>
      </c>
      <c r="AF323" s="36">
        <v>16</v>
      </c>
      <c r="AG323" s="36">
        <v>16</v>
      </c>
      <c r="AH323" s="36">
        <v>0.86890000000000001</v>
      </c>
      <c r="AI323" s="36">
        <v>0.151</v>
      </c>
      <c r="AJ323" s="40">
        <f t="shared" ca="1" si="5"/>
        <v>2</v>
      </c>
      <c r="AK323" s="36">
        <v>0</v>
      </c>
      <c r="AL323" s="36">
        <v>0</v>
      </c>
      <c r="AM323" s="36">
        <v>1</v>
      </c>
      <c r="AN323" s="36">
        <v>0</v>
      </c>
      <c r="AO323" s="36">
        <v>2</v>
      </c>
      <c r="AP323" s="36">
        <v>5</v>
      </c>
      <c r="AQ323" s="36">
        <v>0</v>
      </c>
      <c r="AR323" s="36">
        <v>0</v>
      </c>
      <c r="AS323" s="36">
        <v>0</v>
      </c>
      <c r="AT323" s="36">
        <v>11.39240506329114</v>
      </c>
      <c r="AU323" s="36">
        <v>1</v>
      </c>
      <c r="AV323" s="36">
        <v>41</v>
      </c>
      <c r="AW323" s="36">
        <v>0</v>
      </c>
      <c r="AX323" s="36">
        <v>0</v>
      </c>
      <c r="AY323" s="36">
        <v>1</v>
      </c>
      <c r="AZ323" s="36">
        <v>5</v>
      </c>
      <c r="BA323" s="36">
        <v>0</v>
      </c>
      <c r="BB323" s="36">
        <v>0</v>
      </c>
    </row>
    <row r="324" spans="1:54" hidden="1">
      <c r="A324" s="50">
        <v>41914</v>
      </c>
      <c r="B324" s="36" t="s">
        <v>183</v>
      </c>
      <c r="C324" s="36" t="s">
        <v>1682</v>
      </c>
      <c r="D324" s="36">
        <v>23778</v>
      </c>
      <c r="E324" s="36" t="s">
        <v>1657</v>
      </c>
      <c r="F324" s="51">
        <v>1</v>
      </c>
      <c r="G324" s="36">
        <v>4.3967999999999998</v>
      </c>
      <c r="H324" s="36">
        <v>0</v>
      </c>
      <c r="I324" s="36">
        <v>31098.377799999998</v>
      </c>
      <c r="J324" s="36">
        <v>35322</v>
      </c>
      <c r="K324" s="36">
        <v>0</v>
      </c>
      <c r="L324" s="36">
        <v>633</v>
      </c>
      <c r="M324" s="36">
        <v>0</v>
      </c>
      <c r="N324" s="36">
        <v>1662</v>
      </c>
      <c r="O324" s="36">
        <v>1605</v>
      </c>
      <c r="P324" s="36">
        <v>30738</v>
      </c>
      <c r="Q324" s="36">
        <v>30038</v>
      </c>
      <c r="R324" s="36">
        <v>620</v>
      </c>
      <c r="S324" s="36">
        <v>34561</v>
      </c>
      <c r="T324" s="36">
        <v>94.587100000000007</v>
      </c>
      <c r="U324" s="36">
        <v>95.6173</v>
      </c>
      <c r="V324" s="36">
        <v>0</v>
      </c>
      <c r="W324" s="36">
        <v>0</v>
      </c>
      <c r="X324" s="36">
        <v>232</v>
      </c>
      <c r="Y324" s="36">
        <v>224</v>
      </c>
      <c r="Z324" s="36">
        <v>598</v>
      </c>
      <c r="AA324" s="36">
        <v>5</v>
      </c>
      <c r="AB324" s="36">
        <v>50</v>
      </c>
      <c r="AC324" s="36">
        <v>50</v>
      </c>
      <c r="AD324" s="36">
        <v>35052</v>
      </c>
      <c r="AE324" s="36">
        <v>194</v>
      </c>
      <c r="AF324" s="36">
        <v>208</v>
      </c>
      <c r="AG324" s="36">
        <v>203</v>
      </c>
      <c r="AH324" s="36">
        <v>0.70130000000000003</v>
      </c>
      <c r="AI324" s="36">
        <v>5.6000000000000001E-2</v>
      </c>
      <c r="AJ324" s="40">
        <f t="shared" ca="1" si="5"/>
        <v>2</v>
      </c>
      <c r="AK324" s="36">
        <v>1</v>
      </c>
      <c r="AL324" s="36">
        <v>0</v>
      </c>
      <c r="AM324" s="36">
        <v>0</v>
      </c>
      <c r="AN324" s="36">
        <v>0</v>
      </c>
      <c r="AO324" s="36">
        <v>3</v>
      </c>
      <c r="AP324" s="36">
        <v>0</v>
      </c>
      <c r="AQ324" s="36">
        <v>1</v>
      </c>
      <c r="AR324" s="36">
        <v>0</v>
      </c>
      <c r="AS324" s="36">
        <v>0</v>
      </c>
      <c r="AT324" s="36">
        <v>0.83612040133779264</v>
      </c>
      <c r="AU324" s="36">
        <v>70</v>
      </c>
      <c r="AV324" s="36">
        <v>1461</v>
      </c>
      <c r="AW324" s="36">
        <v>1</v>
      </c>
      <c r="AX324" s="36">
        <v>1</v>
      </c>
      <c r="AY324" s="36">
        <v>0</v>
      </c>
      <c r="AZ324" s="36">
        <v>0</v>
      </c>
      <c r="BA324" s="36">
        <v>1</v>
      </c>
      <c r="BB324" s="36">
        <v>1</v>
      </c>
    </row>
    <row r="325" spans="1:54" hidden="1">
      <c r="A325" s="50">
        <v>41914</v>
      </c>
      <c r="B325" s="36" t="s">
        <v>184</v>
      </c>
      <c r="C325" s="36" t="s">
        <v>628</v>
      </c>
      <c r="D325" s="36">
        <v>61025</v>
      </c>
      <c r="E325" s="36" t="s">
        <v>629</v>
      </c>
      <c r="F325" s="51">
        <v>1</v>
      </c>
      <c r="G325" s="36">
        <v>11.992800000000001</v>
      </c>
      <c r="H325" s="36">
        <v>0</v>
      </c>
      <c r="I325" s="36">
        <v>8545.8120999999992</v>
      </c>
      <c r="J325" s="36">
        <v>46911</v>
      </c>
      <c r="K325" s="36">
        <v>0</v>
      </c>
      <c r="L325" s="36">
        <v>1567</v>
      </c>
      <c r="M325" s="36">
        <v>0</v>
      </c>
      <c r="N325" s="36">
        <v>3692</v>
      </c>
      <c r="O325" s="36">
        <v>3691</v>
      </c>
      <c r="P325" s="36">
        <v>31835</v>
      </c>
      <c r="Q325" s="36">
        <v>31813</v>
      </c>
      <c r="R325" s="36">
        <v>1563</v>
      </c>
      <c r="S325" s="36">
        <v>45842</v>
      </c>
      <c r="T325" s="36">
        <v>99.717699999999994</v>
      </c>
      <c r="U325" s="36">
        <v>97.653700000000001</v>
      </c>
      <c r="V325" s="36">
        <v>0</v>
      </c>
      <c r="W325" s="36">
        <v>0</v>
      </c>
      <c r="X325" s="36">
        <v>1309</v>
      </c>
      <c r="Y325" s="36">
        <v>1297</v>
      </c>
      <c r="Z325" s="36">
        <v>1442</v>
      </c>
      <c r="AA325" s="36">
        <v>4</v>
      </c>
      <c r="AB325" s="36">
        <v>79</v>
      </c>
      <c r="AC325" s="36">
        <v>76</v>
      </c>
      <c r="AD325" s="36">
        <v>44294</v>
      </c>
      <c r="AE325" s="36">
        <v>79</v>
      </c>
      <c r="AF325" s="36">
        <v>894</v>
      </c>
      <c r="AG325" s="36">
        <v>809</v>
      </c>
      <c r="AH325" s="36">
        <v>0.85489999999999999</v>
      </c>
      <c r="AI325" s="36">
        <v>4.3999999999999997E-2</v>
      </c>
      <c r="AJ325" s="40">
        <f t="shared" ca="1" si="5"/>
        <v>2</v>
      </c>
      <c r="AK325" s="36">
        <v>0</v>
      </c>
      <c r="AL325" s="36">
        <v>0</v>
      </c>
      <c r="AM325" s="36">
        <v>0</v>
      </c>
      <c r="AN325" s="36">
        <v>0</v>
      </c>
      <c r="AO325" s="36">
        <v>1</v>
      </c>
      <c r="AP325" s="36">
        <v>0</v>
      </c>
      <c r="AQ325" s="36">
        <v>0</v>
      </c>
      <c r="AR325" s="36">
        <v>0</v>
      </c>
      <c r="AS325" s="36">
        <v>0</v>
      </c>
      <c r="AT325" s="36">
        <v>0.27739251040221913</v>
      </c>
      <c r="AU325" s="36">
        <v>5</v>
      </c>
      <c r="AV325" s="36">
        <v>1091</v>
      </c>
      <c r="AW325" s="36">
        <v>0</v>
      </c>
      <c r="AX325" s="36">
        <v>1</v>
      </c>
      <c r="AY325" s="36">
        <v>0</v>
      </c>
      <c r="AZ325" s="36">
        <v>0</v>
      </c>
      <c r="BA325" s="36">
        <v>0</v>
      </c>
      <c r="BB325" s="36">
        <v>6</v>
      </c>
    </row>
    <row r="326" spans="1:54" hidden="1">
      <c r="A326" s="50">
        <v>41914</v>
      </c>
      <c r="B326" s="36" t="s">
        <v>184</v>
      </c>
      <c r="C326" s="36" t="s">
        <v>548</v>
      </c>
      <c r="D326" s="36">
        <v>61675</v>
      </c>
      <c r="E326" s="36" t="s">
        <v>547</v>
      </c>
      <c r="F326" s="51">
        <v>1</v>
      </c>
      <c r="G326" s="36">
        <v>0.48</v>
      </c>
      <c r="H326" s="36">
        <v>0</v>
      </c>
      <c r="I326" s="36">
        <v>7613.1248999999998</v>
      </c>
      <c r="J326" s="36">
        <v>3085</v>
      </c>
      <c r="K326" s="36">
        <v>0</v>
      </c>
      <c r="L326" s="36">
        <v>24</v>
      </c>
      <c r="M326" s="36">
        <v>0</v>
      </c>
      <c r="N326" s="36">
        <v>43</v>
      </c>
      <c r="O326" s="36">
        <v>43</v>
      </c>
      <c r="P326" s="36">
        <v>106</v>
      </c>
      <c r="Q326" s="36">
        <v>105</v>
      </c>
      <c r="R326" s="36">
        <v>22</v>
      </c>
      <c r="S326" s="36">
        <v>3028</v>
      </c>
      <c r="T326" s="36">
        <v>91.666700000000006</v>
      </c>
      <c r="U326" s="36">
        <v>97.226399999999998</v>
      </c>
      <c r="V326" s="36">
        <v>2891</v>
      </c>
      <c r="W326" s="36">
        <v>2890</v>
      </c>
      <c r="X326" s="36">
        <v>303</v>
      </c>
      <c r="Y326" s="36">
        <v>301</v>
      </c>
      <c r="Z326" s="36">
        <v>40</v>
      </c>
      <c r="AA326" s="36">
        <v>0</v>
      </c>
      <c r="AB326" s="36">
        <v>1</v>
      </c>
      <c r="AC326" s="36">
        <v>1</v>
      </c>
      <c r="AD326" s="36">
        <v>3121</v>
      </c>
      <c r="AE326" s="36">
        <v>1</v>
      </c>
      <c r="AF326" s="36">
        <v>2</v>
      </c>
      <c r="AG326" s="36">
        <v>2</v>
      </c>
      <c r="AH326" s="36">
        <v>2.3384</v>
      </c>
      <c r="AI326" s="36">
        <v>0.12280000000000001</v>
      </c>
      <c r="AJ326" s="40">
        <f t="shared" ca="1" si="5"/>
        <v>2</v>
      </c>
      <c r="AK326" s="36">
        <v>0</v>
      </c>
      <c r="AL326" s="36">
        <v>0</v>
      </c>
      <c r="AM326" s="36">
        <v>0</v>
      </c>
      <c r="AN326" s="36">
        <v>0</v>
      </c>
      <c r="AO326" s="36">
        <v>1</v>
      </c>
      <c r="AP326" s="36">
        <v>0</v>
      </c>
      <c r="AQ326" s="36">
        <v>0</v>
      </c>
      <c r="AR326" s="36">
        <v>0</v>
      </c>
      <c r="AS326" s="36">
        <v>0</v>
      </c>
      <c r="AT326" s="36">
        <v>0</v>
      </c>
      <c r="AU326" s="36">
        <v>2</v>
      </c>
      <c r="AV326" s="36">
        <v>58</v>
      </c>
      <c r="AW326" s="36">
        <v>0</v>
      </c>
      <c r="AX326" s="36">
        <v>1</v>
      </c>
      <c r="AY326" s="36">
        <v>0</v>
      </c>
      <c r="AZ326" s="36">
        <v>0</v>
      </c>
      <c r="BA326" s="36">
        <v>0</v>
      </c>
      <c r="BB326" s="36">
        <v>1</v>
      </c>
    </row>
    <row r="327" spans="1:54" hidden="1">
      <c r="A327" s="50">
        <v>41914</v>
      </c>
      <c r="B327" s="36" t="s">
        <v>184</v>
      </c>
      <c r="C327" s="36" t="s">
        <v>1683</v>
      </c>
      <c r="D327" s="36">
        <v>47416</v>
      </c>
      <c r="E327" s="36" t="s">
        <v>1684</v>
      </c>
      <c r="F327" s="51">
        <v>1</v>
      </c>
      <c r="G327" s="36">
        <v>1.3415999999999999</v>
      </c>
      <c r="H327" s="36">
        <v>0</v>
      </c>
      <c r="I327" s="36">
        <v>6403.6376</v>
      </c>
      <c r="J327" s="36">
        <v>29813</v>
      </c>
      <c r="K327" s="36">
        <v>0</v>
      </c>
      <c r="L327" s="36">
        <v>79</v>
      </c>
      <c r="M327" s="36">
        <v>0</v>
      </c>
      <c r="N327" s="36">
        <v>421</v>
      </c>
      <c r="O327" s="36">
        <v>414</v>
      </c>
      <c r="P327" s="36">
        <v>6078</v>
      </c>
      <c r="Q327" s="36">
        <v>6077</v>
      </c>
      <c r="R327" s="36">
        <v>76</v>
      </c>
      <c r="S327" s="36">
        <v>29764</v>
      </c>
      <c r="T327" s="36">
        <v>94.602999999999994</v>
      </c>
      <c r="U327" s="36">
        <v>99.819199999999995</v>
      </c>
      <c r="V327" s="36">
        <v>53165</v>
      </c>
      <c r="W327" s="36">
        <v>53144</v>
      </c>
      <c r="X327" s="36">
        <v>5641</v>
      </c>
      <c r="Y327" s="36">
        <v>5633</v>
      </c>
      <c r="Z327" s="36">
        <v>90</v>
      </c>
      <c r="AA327" s="36">
        <v>0</v>
      </c>
      <c r="AB327" s="36">
        <v>1</v>
      </c>
      <c r="AC327" s="36">
        <v>1</v>
      </c>
      <c r="AD327" s="36">
        <v>30518</v>
      </c>
      <c r="AE327" s="36">
        <v>57</v>
      </c>
      <c r="AF327" s="36">
        <v>95</v>
      </c>
      <c r="AG327" s="36">
        <v>90</v>
      </c>
      <c r="AH327" s="36">
        <v>0.73519999999999996</v>
      </c>
      <c r="AI327" s="36">
        <v>4.1200000000000001E-2</v>
      </c>
      <c r="AJ327" s="40">
        <f t="shared" ca="1" si="5"/>
        <v>2</v>
      </c>
      <c r="AK327" s="36">
        <v>1</v>
      </c>
      <c r="AL327" s="36">
        <v>0</v>
      </c>
      <c r="AM327" s="36">
        <v>0</v>
      </c>
      <c r="AN327" s="36">
        <v>0</v>
      </c>
      <c r="AO327" s="36">
        <v>2</v>
      </c>
      <c r="AP327" s="36">
        <v>0</v>
      </c>
      <c r="AQ327" s="36">
        <v>1</v>
      </c>
      <c r="AR327" s="36">
        <v>0</v>
      </c>
      <c r="AS327" s="36">
        <v>0</v>
      </c>
      <c r="AT327" s="36">
        <v>0</v>
      </c>
      <c r="AU327" s="36">
        <v>10</v>
      </c>
      <c r="AV327" s="36">
        <v>50</v>
      </c>
      <c r="AW327" s="36">
        <v>1</v>
      </c>
      <c r="AX327" s="36">
        <v>0</v>
      </c>
      <c r="AY327" s="36">
        <v>0</v>
      </c>
      <c r="AZ327" s="36">
        <v>0</v>
      </c>
      <c r="BA327" s="36">
        <v>1</v>
      </c>
      <c r="BB327" s="36">
        <v>0</v>
      </c>
    </row>
    <row r="328" spans="1:54" hidden="1">
      <c r="A328" s="49">
        <v>41914</v>
      </c>
      <c r="B328" s="36" t="s">
        <v>188</v>
      </c>
      <c r="C328" s="36" t="s">
        <v>1685</v>
      </c>
      <c r="D328" s="36">
        <v>22</v>
      </c>
      <c r="E328" s="36" t="s">
        <v>1686</v>
      </c>
      <c r="F328" s="36">
        <v>0</v>
      </c>
      <c r="G328" s="36">
        <v>16.268409999999999</v>
      </c>
      <c r="H328" s="36">
        <v>0</v>
      </c>
      <c r="I328" s="36">
        <v>8142.8829999999998</v>
      </c>
      <c r="J328" s="36">
        <v>70690</v>
      </c>
      <c r="K328" s="36">
        <v>0</v>
      </c>
      <c r="L328" s="36">
        <v>929</v>
      </c>
      <c r="M328" s="36">
        <v>0</v>
      </c>
      <c r="N328" s="36">
        <v>973</v>
      </c>
      <c r="O328" s="36">
        <v>970</v>
      </c>
      <c r="P328" s="36">
        <v>55391</v>
      </c>
      <c r="Q328" s="36">
        <v>55264</v>
      </c>
      <c r="R328" s="36">
        <v>925</v>
      </c>
      <c r="S328" s="36">
        <v>70346</v>
      </c>
      <c r="T328" s="36">
        <v>99.262439999999998</v>
      </c>
      <c r="U328" s="36">
        <v>99.285200000000003</v>
      </c>
      <c r="V328" s="36">
        <v>0</v>
      </c>
      <c r="W328" s="36">
        <v>0</v>
      </c>
      <c r="X328" s="36">
        <v>565</v>
      </c>
      <c r="Y328" s="36">
        <v>545</v>
      </c>
      <c r="Z328" s="36">
        <v>880</v>
      </c>
      <c r="AA328" s="36">
        <v>32</v>
      </c>
      <c r="AB328" s="36">
        <v>15</v>
      </c>
      <c r="AC328" s="36">
        <v>15</v>
      </c>
      <c r="AD328" s="36">
        <v>69362</v>
      </c>
      <c r="AE328" s="36">
        <v>1489</v>
      </c>
      <c r="AF328" s="36">
        <v>28</v>
      </c>
      <c r="AG328" s="36">
        <v>28</v>
      </c>
      <c r="AH328" s="36">
        <v>2.8641909999999999</v>
      </c>
      <c r="AI328" s="36">
        <v>0.2365971</v>
      </c>
      <c r="AJ328" s="40">
        <f t="shared" ca="1" si="5"/>
        <v>2</v>
      </c>
      <c r="AK328" s="36">
        <v>0</v>
      </c>
      <c r="AL328" s="36">
        <v>0</v>
      </c>
      <c r="AM328" s="36">
        <v>0</v>
      </c>
      <c r="AN328" s="36">
        <v>0</v>
      </c>
      <c r="AO328" s="36">
        <v>1</v>
      </c>
      <c r="AP328" s="36">
        <v>0</v>
      </c>
      <c r="AQ328" s="36">
        <v>0</v>
      </c>
      <c r="AR328" s="36">
        <v>0</v>
      </c>
      <c r="AS328" s="36">
        <v>0</v>
      </c>
      <c r="AT328" s="36">
        <v>3.6363636363636362</v>
      </c>
      <c r="AU328" s="36">
        <v>7</v>
      </c>
      <c r="AV328" s="36">
        <v>471</v>
      </c>
      <c r="AW328" s="36">
        <v>0</v>
      </c>
      <c r="AX328" s="36">
        <v>0</v>
      </c>
      <c r="AY328" s="36">
        <v>1</v>
      </c>
      <c r="AZ328" s="36">
        <v>1</v>
      </c>
      <c r="BA328" s="36">
        <v>0</v>
      </c>
      <c r="BB328" s="36">
        <v>0</v>
      </c>
    </row>
    <row r="329" spans="1:54" hidden="1">
      <c r="A329" s="49">
        <v>41914</v>
      </c>
      <c r="B329" s="36" t="s">
        <v>188</v>
      </c>
      <c r="C329" s="36" t="s">
        <v>1552</v>
      </c>
      <c r="D329" s="36">
        <v>26</v>
      </c>
      <c r="E329" s="36" t="s">
        <v>1553</v>
      </c>
      <c r="F329" s="36">
        <v>0</v>
      </c>
      <c r="G329" s="36">
        <v>4.4869589999999997</v>
      </c>
      <c r="H329" s="36">
        <v>1.838889E-3</v>
      </c>
      <c r="I329" s="36">
        <v>19559.28</v>
      </c>
      <c r="J329" s="36">
        <v>27738</v>
      </c>
      <c r="K329" s="36">
        <v>0</v>
      </c>
      <c r="L329" s="36">
        <v>371</v>
      </c>
      <c r="M329" s="36">
        <v>0</v>
      </c>
      <c r="N329" s="36">
        <v>314</v>
      </c>
      <c r="O329" s="36">
        <v>297</v>
      </c>
      <c r="P329" s="36">
        <v>20910</v>
      </c>
      <c r="Q329" s="36">
        <v>20563</v>
      </c>
      <c r="R329" s="36">
        <v>280</v>
      </c>
      <c r="S329" s="36">
        <v>23819</v>
      </c>
      <c r="T329" s="36">
        <v>71.385649999999998</v>
      </c>
      <c r="U329" s="36">
        <v>84.446330000000003</v>
      </c>
      <c r="V329" s="36">
        <v>79344</v>
      </c>
      <c r="W329" s="36">
        <v>78849</v>
      </c>
      <c r="X329" s="36">
        <v>0</v>
      </c>
      <c r="Y329" s="36">
        <v>0</v>
      </c>
      <c r="Z329" s="36">
        <v>290</v>
      </c>
      <c r="AA329" s="36">
        <v>20</v>
      </c>
      <c r="AB329" s="36">
        <v>9</v>
      </c>
      <c r="AC329" s="36">
        <v>9</v>
      </c>
      <c r="AD329" s="36">
        <v>24638</v>
      </c>
      <c r="AE329" s="36">
        <v>51</v>
      </c>
      <c r="AF329" s="36">
        <v>11</v>
      </c>
      <c r="AG329" s="36">
        <v>11</v>
      </c>
      <c r="AH329" s="36">
        <v>2.6274329999999999</v>
      </c>
      <c r="AI329" s="36">
        <v>0.30636560000000002</v>
      </c>
      <c r="AJ329" s="40">
        <f t="shared" ca="1" si="5"/>
        <v>2</v>
      </c>
      <c r="AK329" s="36">
        <v>1</v>
      </c>
      <c r="AL329" s="36">
        <v>1</v>
      </c>
      <c r="AM329" s="36">
        <v>1</v>
      </c>
      <c r="AN329" s="36">
        <v>0</v>
      </c>
      <c r="AO329" s="36">
        <v>6</v>
      </c>
      <c r="AP329" s="36">
        <v>2</v>
      </c>
      <c r="AQ329" s="36">
        <v>2</v>
      </c>
      <c r="AR329" s="36">
        <v>2</v>
      </c>
      <c r="AS329" s="36">
        <v>0</v>
      </c>
      <c r="AT329" s="36">
        <v>6.8965517241379306</v>
      </c>
      <c r="AU329" s="36">
        <v>108</v>
      </c>
      <c r="AV329" s="36">
        <v>4266</v>
      </c>
      <c r="AW329" s="36">
        <v>1</v>
      </c>
      <c r="AX329" s="36">
        <v>1</v>
      </c>
      <c r="AY329" s="36">
        <v>1</v>
      </c>
      <c r="AZ329" s="36">
        <v>2</v>
      </c>
      <c r="BA329" s="36">
        <v>2</v>
      </c>
      <c r="BB329" s="36">
        <v>2</v>
      </c>
    </row>
    <row r="330" spans="1:54" hidden="1">
      <c r="A330" s="49">
        <v>41914</v>
      </c>
      <c r="B330" s="36" t="s">
        <v>188</v>
      </c>
      <c r="C330" s="36" t="s">
        <v>1554</v>
      </c>
      <c r="D330" s="36">
        <v>26</v>
      </c>
      <c r="E330" s="36" t="s">
        <v>1553</v>
      </c>
      <c r="F330" s="36">
        <v>0</v>
      </c>
      <c r="G330" s="36">
        <v>1.602347</v>
      </c>
      <c r="H330" s="36">
        <v>0</v>
      </c>
      <c r="I330" s="36">
        <v>14834.21</v>
      </c>
      <c r="J330" s="36">
        <v>14541</v>
      </c>
      <c r="K330" s="36">
        <v>0</v>
      </c>
      <c r="L330" s="36">
        <v>189</v>
      </c>
      <c r="M330" s="36">
        <v>0.52910049999999997</v>
      </c>
      <c r="N330" s="36">
        <v>115</v>
      </c>
      <c r="O330" s="36">
        <v>110</v>
      </c>
      <c r="P330" s="36">
        <v>10626</v>
      </c>
      <c r="Q330" s="36">
        <v>10478</v>
      </c>
      <c r="R330" s="36">
        <v>126</v>
      </c>
      <c r="S330" s="36">
        <v>12450</v>
      </c>
      <c r="T330" s="36">
        <v>63.768120000000003</v>
      </c>
      <c r="U330" s="36">
        <v>84.427440000000004</v>
      </c>
      <c r="V330" s="36">
        <v>36389</v>
      </c>
      <c r="W330" s="36">
        <v>35511</v>
      </c>
      <c r="X330" s="36">
        <v>0</v>
      </c>
      <c r="Y330" s="36">
        <v>0</v>
      </c>
      <c r="Z330" s="36">
        <v>123</v>
      </c>
      <c r="AA330" s="36">
        <v>20</v>
      </c>
      <c r="AB330" s="36">
        <v>0</v>
      </c>
      <c r="AC330" s="36">
        <v>0</v>
      </c>
      <c r="AD330" s="36">
        <v>12734</v>
      </c>
      <c r="AE330" s="36">
        <v>52</v>
      </c>
      <c r="AF330" s="36">
        <v>6</v>
      </c>
      <c r="AG330" s="36">
        <v>6</v>
      </c>
      <c r="AH330" s="36">
        <v>2.1901579999999998</v>
      </c>
      <c r="AI330" s="36">
        <v>0.39242929999999998</v>
      </c>
      <c r="AJ330" s="40">
        <f t="shared" ca="1" si="5"/>
        <v>2</v>
      </c>
      <c r="AK330" s="36">
        <v>1</v>
      </c>
      <c r="AL330" s="36">
        <v>1</v>
      </c>
      <c r="AM330" s="36">
        <v>1</v>
      </c>
      <c r="AN330" s="36">
        <v>0</v>
      </c>
      <c r="AO330" s="36">
        <v>6</v>
      </c>
      <c r="AP330" s="36">
        <v>2</v>
      </c>
      <c r="AQ330" s="36">
        <v>2</v>
      </c>
      <c r="AR330" s="36">
        <v>2</v>
      </c>
      <c r="AS330" s="36">
        <v>0</v>
      </c>
      <c r="AT330" s="36">
        <v>16.260162601626014</v>
      </c>
      <c r="AU330" s="36">
        <v>68</v>
      </c>
      <c r="AV330" s="36">
        <v>2239</v>
      </c>
      <c r="AW330" s="36">
        <v>1</v>
      </c>
      <c r="AX330" s="36">
        <v>1</v>
      </c>
      <c r="AY330" s="36">
        <v>1</v>
      </c>
      <c r="AZ330" s="36">
        <v>2</v>
      </c>
      <c r="BA330" s="36">
        <v>2</v>
      </c>
      <c r="BB330" s="36">
        <v>3</v>
      </c>
    </row>
    <row r="331" spans="1:54" hidden="1">
      <c r="A331" s="49">
        <v>41914</v>
      </c>
      <c r="B331" s="36" t="s">
        <v>188</v>
      </c>
      <c r="C331" s="36" t="s">
        <v>1555</v>
      </c>
      <c r="D331" s="36">
        <v>26</v>
      </c>
      <c r="E331" s="36" t="s">
        <v>1553</v>
      </c>
      <c r="F331" s="36">
        <v>0</v>
      </c>
      <c r="G331" s="36">
        <v>1.5653360000000001</v>
      </c>
      <c r="H331" s="36">
        <v>0</v>
      </c>
      <c r="I331" s="36">
        <v>27289.54</v>
      </c>
      <c r="J331" s="36">
        <v>21801</v>
      </c>
      <c r="K331" s="36">
        <v>0</v>
      </c>
      <c r="L331" s="36">
        <v>179</v>
      </c>
      <c r="M331" s="36">
        <v>0</v>
      </c>
      <c r="N331" s="36">
        <v>164</v>
      </c>
      <c r="O331" s="36">
        <v>148</v>
      </c>
      <c r="P331" s="36">
        <v>16535</v>
      </c>
      <c r="Q331" s="36">
        <v>16267</v>
      </c>
      <c r="R331" s="36">
        <v>116</v>
      </c>
      <c r="S331" s="36">
        <v>18504</v>
      </c>
      <c r="T331" s="36">
        <v>58.482080000000003</v>
      </c>
      <c r="U331" s="36">
        <v>83.501149999999996</v>
      </c>
      <c r="V331" s="36">
        <v>31127</v>
      </c>
      <c r="W331" s="36">
        <v>30720</v>
      </c>
      <c r="X331" s="36">
        <v>0</v>
      </c>
      <c r="Y331" s="36">
        <v>0</v>
      </c>
      <c r="Z331" s="36">
        <v>120</v>
      </c>
      <c r="AA331" s="36">
        <v>12</v>
      </c>
      <c r="AB331" s="36">
        <v>4</v>
      </c>
      <c r="AC331" s="36">
        <v>4</v>
      </c>
      <c r="AD331" s="36">
        <v>18660</v>
      </c>
      <c r="AE331" s="36">
        <v>53</v>
      </c>
      <c r="AF331" s="36">
        <v>28</v>
      </c>
      <c r="AG331" s="36">
        <v>26</v>
      </c>
      <c r="AH331" s="36">
        <v>3.4562620000000002</v>
      </c>
      <c r="AI331" s="36">
        <v>0.30412309999999998</v>
      </c>
      <c r="AJ331" s="40">
        <f t="shared" ca="1" si="5"/>
        <v>2</v>
      </c>
      <c r="AK331" s="36">
        <v>1</v>
      </c>
      <c r="AL331" s="36">
        <v>1</v>
      </c>
      <c r="AM331" s="36">
        <v>1</v>
      </c>
      <c r="AN331" s="36">
        <v>0</v>
      </c>
      <c r="AO331" s="36">
        <v>6</v>
      </c>
      <c r="AP331" s="36">
        <v>2</v>
      </c>
      <c r="AQ331" s="36">
        <v>2</v>
      </c>
      <c r="AR331" s="36">
        <v>2</v>
      </c>
      <c r="AS331" s="36">
        <v>0</v>
      </c>
      <c r="AT331" s="36">
        <v>10</v>
      </c>
      <c r="AU331" s="36">
        <v>79</v>
      </c>
      <c r="AV331" s="36">
        <v>3565</v>
      </c>
      <c r="AW331" s="36">
        <v>1</v>
      </c>
      <c r="AX331" s="36">
        <v>1</v>
      </c>
      <c r="AY331" s="36">
        <v>1</v>
      </c>
      <c r="AZ331" s="36">
        <v>2</v>
      </c>
      <c r="BA331" s="36">
        <v>2</v>
      </c>
      <c r="BB331" s="36">
        <v>3</v>
      </c>
    </row>
    <row r="332" spans="1:54" hidden="1">
      <c r="A332" s="49">
        <v>41914</v>
      </c>
      <c r="B332" s="36" t="s">
        <v>188</v>
      </c>
      <c r="C332" s="36" t="s">
        <v>1556</v>
      </c>
      <c r="D332" s="36">
        <v>35</v>
      </c>
      <c r="E332" s="36" t="s">
        <v>1557</v>
      </c>
      <c r="F332" s="36">
        <v>0</v>
      </c>
      <c r="G332" s="36">
        <v>2.03715</v>
      </c>
      <c r="H332" s="36">
        <v>0</v>
      </c>
      <c r="I332" s="36">
        <v>8114.683</v>
      </c>
      <c r="J332" s="36">
        <v>13977</v>
      </c>
      <c r="K332" s="36">
        <v>0</v>
      </c>
      <c r="L332" s="36">
        <v>197</v>
      </c>
      <c r="M332" s="36">
        <v>0</v>
      </c>
      <c r="N332" s="36">
        <v>177</v>
      </c>
      <c r="O332" s="36">
        <v>177</v>
      </c>
      <c r="P332" s="36">
        <v>10860</v>
      </c>
      <c r="Q332" s="36">
        <v>10860</v>
      </c>
      <c r="R332" s="36">
        <v>189</v>
      </c>
      <c r="S332" s="36">
        <v>13943</v>
      </c>
      <c r="T332" s="36">
        <v>95.939089999999993</v>
      </c>
      <c r="U332" s="36">
        <v>99.756739999999994</v>
      </c>
      <c r="V332" s="36">
        <v>35665</v>
      </c>
      <c r="W332" s="36">
        <v>35134</v>
      </c>
      <c r="X332" s="36">
        <v>0</v>
      </c>
      <c r="Y332" s="36">
        <v>0</v>
      </c>
      <c r="Z332" s="36">
        <v>161</v>
      </c>
      <c r="AA332" s="36">
        <v>1</v>
      </c>
      <c r="AB332" s="36">
        <v>14</v>
      </c>
      <c r="AC332" s="36">
        <v>14</v>
      </c>
      <c r="AD332" s="36">
        <v>13346</v>
      </c>
      <c r="AE332" s="36">
        <v>10</v>
      </c>
      <c r="AF332" s="36">
        <v>28</v>
      </c>
      <c r="AG332" s="36">
        <v>26</v>
      </c>
      <c r="AH332" s="36">
        <v>2.9882200000000001</v>
      </c>
      <c r="AI332" s="36">
        <v>8.3228070000000001E-2</v>
      </c>
      <c r="AJ332" s="40">
        <f t="shared" ca="1" si="5"/>
        <v>2</v>
      </c>
      <c r="AK332" s="36">
        <v>0</v>
      </c>
      <c r="AL332" s="36">
        <v>0</v>
      </c>
      <c r="AM332" s="36">
        <v>0</v>
      </c>
      <c r="AN332" s="36">
        <v>0</v>
      </c>
      <c r="AO332" s="36">
        <v>1</v>
      </c>
      <c r="AP332" s="36">
        <v>0</v>
      </c>
      <c r="AQ332" s="36">
        <v>1</v>
      </c>
      <c r="AR332" s="36">
        <v>0</v>
      </c>
      <c r="AS332" s="36">
        <v>0</v>
      </c>
      <c r="AT332" s="36">
        <v>0.6211180124223602</v>
      </c>
      <c r="AU332" s="36">
        <v>8</v>
      </c>
      <c r="AV332" s="36">
        <v>34</v>
      </c>
      <c r="AW332" s="36">
        <v>1</v>
      </c>
      <c r="AX332" s="36">
        <v>0</v>
      </c>
      <c r="AY332" s="36">
        <v>0</v>
      </c>
      <c r="AZ332" s="36">
        <v>0</v>
      </c>
      <c r="BA332" s="36">
        <v>2</v>
      </c>
      <c r="BB332" s="36">
        <v>0</v>
      </c>
    </row>
    <row r="333" spans="1:54" hidden="1">
      <c r="A333" s="49">
        <v>41914</v>
      </c>
      <c r="B333" s="36" t="s">
        <v>188</v>
      </c>
      <c r="C333" s="36" t="s">
        <v>1560</v>
      </c>
      <c r="D333" s="36">
        <v>75</v>
      </c>
      <c r="E333" s="36" t="s">
        <v>1157</v>
      </c>
      <c r="F333" s="36">
        <v>0</v>
      </c>
      <c r="G333" s="36">
        <v>4.039803</v>
      </c>
      <c r="H333" s="36">
        <v>0</v>
      </c>
      <c r="I333" s="36">
        <v>7710.6679999999997</v>
      </c>
      <c r="J333" s="36">
        <v>8399</v>
      </c>
      <c r="K333" s="36">
        <v>0</v>
      </c>
      <c r="L333" s="36">
        <v>330</v>
      </c>
      <c r="M333" s="36">
        <v>0</v>
      </c>
      <c r="N333" s="36">
        <v>327</v>
      </c>
      <c r="O333" s="36">
        <v>324</v>
      </c>
      <c r="P333" s="36">
        <v>7380</v>
      </c>
      <c r="Q333" s="36">
        <v>7362</v>
      </c>
      <c r="R333" s="36">
        <v>307</v>
      </c>
      <c r="S333" s="36">
        <v>8236</v>
      </c>
      <c r="T333" s="36">
        <v>92.176810000000003</v>
      </c>
      <c r="U333" s="36">
        <v>97.820120000000003</v>
      </c>
      <c r="V333" s="36">
        <v>62820</v>
      </c>
      <c r="W333" s="36">
        <v>62774</v>
      </c>
      <c r="X333" s="36">
        <v>0</v>
      </c>
      <c r="Y333" s="36">
        <v>0</v>
      </c>
      <c r="Z333" s="36">
        <v>307</v>
      </c>
      <c r="AA333" s="36">
        <v>2</v>
      </c>
      <c r="AB333" s="36">
        <v>9</v>
      </c>
      <c r="AC333" s="36">
        <v>9</v>
      </c>
      <c r="AD333" s="36">
        <v>8079</v>
      </c>
      <c r="AE333" s="36">
        <v>34</v>
      </c>
      <c r="AF333" s="36">
        <v>63</v>
      </c>
      <c r="AG333" s="36">
        <v>63</v>
      </c>
      <c r="AH333" s="36">
        <v>2.2369530000000002</v>
      </c>
      <c r="AI333" s="36">
        <v>9.2640440000000004E-2</v>
      </c>
      <c r="AJ333" s="40">
        <f t="shared" ca="1" si="5"/>
        <v>2</v>
      </c>
      <c r="AK333" s="36">
        <v>1</v>
      </c>
      <c r="AL333" s="36">
        <v>0</v>
      </c>
      <c r="AM333" s="36">
        <v>0</v>
      </c>
      <c r="AN333" s="36">
        <v>0</v>
      </c>
      <c r="AO333" s="36">
        <v>3</v>
      </c>
      <c r="AP333" s="36">
        <v>0</v>
      </c>
      <c r="AQ333" s="36">
        <v>1</v>
      </c>
      <c r="AR333" s="36">
        <v>0</v>
      </c>
      <c r="AS333" s="36">
        <v>0</v>
      </c>
      <c r="AT333" s="36">
        <v>0.65146579804560267</v>
      </c>
      <c r="AU333" s="36">
        <v>26</v>
      </c>
      <c r="AV333" s="36">
        <v>181</v>
      </c>
      <c r="AW333" s="36">
        <v>1</v>
      </c>
      <c r="AX333" s="36">
        <v>1</v>
      </c>
      <c r="AY333" s="36">
        <v>0</v>
      </c>
      <c r="AZ333" s="36">
        <v>0</v>
      </c>
      <c r="BA333" s="36">
        <v>2</v>
      </c>
      <c r="BB333" s="36">
        <v>1</v>
      </c>
    </row>
    <row r="334" spans="1:54" hidden="1">
      <c r="A334" s="49">
        <v>41914</v>
      </c>
      <c r="B334" s="36" t="s">
        <v>188</v>
      </c>
      <c r="C334" s="36" t="s">
        <v>217</v>
      </c>
      <c r="D334" s="36">
        <v>108</v>
      </c>
      <c r="E334" s="36" t="s">
        <v>218</v>
      </c>
      <c r="F334" s="36">
        <v>0</v>
      </c>
      <c r="G334" s="36">
        <v>1.3301780000000001</v>
      </c>
      <c r="H334" s="36">
        <v>0</v>
      </c>
      <c r="I334" s="36">
        <v>4737.1660000000002</v>
      </c>
      <c r="J334" s="36">
        <v>12398</v>
      </c>
      <c r="K334" s="36">
        <v>0</v>
      </c>
      <c r="L334" s="36">
        <v>73</v>
      </c>
      <c r="M334" s="36">
        <v>0</v>
      </c>
      <c r="N334" s="36">
        <v>53</v>
      </c>
      <c r="O334" s="36">
        <v>53</v>
      </c>
      <c r="P334" s="36">
        <v>11545</v>
      </c>
      <c r="Q334" s="36">
        <v>11504</v>
      </c>
      <c r="R334" s="36">
        <v>60</v>
      </c>
      <c r="S334" s="36">
        <v>11909</v>
      </c>
      <c r="T334" s="36">
        <v>82.191779999999994</v>
      </c>
      <c r="U334" s="36">
        <v>95.714690000000004</v>
      </c>
      <c r="V334" s="36">
        <v>855</v>
      </c>
      <c r="W334" s="36">
        <v>842</v>
      </c>
      <c r="X334" s="36">
        <v>0</v>
      </c>
      <c r="Y334" s="36">
        <v>0</v>
      </c>
      <c r="Z334" s="36">
        <v>48</v>
      </c>
      <c r="AA334" s="36">
        <v>1</v>
      </c>
      <c r="AB334" s="36">
        <v>11</v>
      </c>
      <c r="AC334" s="36">
        <v>11</v>
      </c>
      <c r="AD334" s="36">
        <v>11837</v>
      </c>
      <c r="AE334" s="36">
        <v>8</v>
      </c>
      <c r="AF334" s="36">
        <v>30</v>
      </c>
      <c r="AG334" s="36">
        <v>27</v>
      </c>
      <c r="AH334" s="36">
        <v>2.9867849999999998</v>
      </c>
      <c r="AI334" s="36">
        <v>3.4433770000000002E-2</v>
      </c>
      <c r="AJ334" s="40">
        <f t="shared" ca="1" si="5"/>
        <v>2</v>
      </c>
      <c r="AK334" s="36">
        <v>1</v>
      </c>
      <c r="AL334" s="36">
        <v>0</v>
      </c>
      <c r="AM334" s="36">
        <v>0</v>
      </c>
      <c r="AN334" s="36">
        <v>0</v>
      </c>
      <c r="AO334" s="36">
        <v>3</v>
      </c>
      <c r="AP334" s="36">
        <v>0</v>
      </c>
      <c r="AQ334" s="36">
        <v>7</v>
      </c>
      <c r="AR334" s="36">
        <v>1</v>
      </c>
      <c r="AS334" s="36">
        <v>0</v>
      </c>
      <c r="AT334" s="36">
        <v>2.083333333333333</v>
      </c>
      <c r="AU334" s="36">
        <v>13</v>
      </c>
      <c r="AV334" s="36">
        <v>530</v>
      </c>
      <c r="AW334" s="36">
        <v>1</v>
      </c>
      <c r="AX334" s="36">
        <v>1</v>
      </c>
      <c r="AY334" s="36">
        <v>0</v>
      </c>
      <c r="AZ334" s="36">
        <v>0</v>
      </c>
      <c r="BA334" s="36">
        <v>7</v>
      </c>
      <c r="BB334" s="36">
        <v>7</v>
      </c>
    </row>
    <row r="335" spans="1:54" hidden="1">
      <c r="A335" s="49">
        <v>41914</v>
      </c>
      <c r="B335" s="36" t="s">
        <v>188</v>
      </c>
      <c r="C335" s="36" t="s">
        <v>524</v>
      </c>
      <c r="D335" s="36">
        <v>108</v>
      </c>
      <c r="E335" s="36" t="s">
        <v>218</v>
      </c>
      <c r="F335" s="36">
        <v>0</v>
      </c>
      <c r="G335" s="36">
        <v>0.20365</v>
      </c>
      <c r="H335" s="36">
        <v>0</v>
      </c>
      <c r="I335" s="36">
        <v>898.96119999999996</v>
      </c>
      <c r="J335" s="36">
        <v>3317</v>
      </c>
      <c r="K335" s="36">
        <v>0</v>
      </c>
      <c r="L335" s="36">
        <v>26</v>
      </c>
      <c r="M335" s="36">
        <v>0</v>
      </c>
      <c r="N335" s="36">
        <v>23</v>
      </c>
      <c r="O335" s="36">
        <v>23</v>
      </c>
      <c r="P335" s="36">
        <v>3174</v>
      </c>
      <c r="Q335" s="36">
        <v>3158</v>
      </c>
      <c r="R335" s="36">
        <v>22</v>
      </c>
      <c r="S335" s="36">
        <v>3206</v>
      </c>
      <c r="T335" s="36">
        <v>84.615390000000005</v>
      </c>
      <c r="U335" s="36">
        <v>96.166370000000001</v>
      </c>
      <c r="V335" s="36">
        <v>807</v>
      </c>
      <c r="W335" s="36">
        <v>781</v>
      </c>
      <c r="X335" s="36">
        <v>0</v>
      </c>
      <c r="Y335" s="36">
        <v>0</v>
      </c>
      <c r="Z335" s="36">
        <v>23</v>
      </c>
      <c r="AA335" s="36">
        <v>0</v>
      </c>
      <c r="AB335" s="36">
        <v>0</v>
      </c>
      <c r="AC335" s="36">
        <v>0</v>
      </c>
      <c r="AD335" s="36">
        <v>3209</v>
      </c>
      <c r="AE335" s="36">
        <v>1</v>
      </c>
      <c r="AF335" s="36">
        <v>6</v>
      </c>
      <c r="AG335" s="36">
        <v>6</v>
      </c>
      <c r="AH335" s="36">
        <v>3.7574730000000001</v>
      </c>
      <c r="AI335" s="36">
        <v>3.1936579999999999E-2</v>
      </c>
      <c r="AJ335" s="40">
        <f t="shared" ca="1" si="5"/>
        <v>2</v>
      </c>
      <c r="AK335" s="36">
        <v>0</v>
      </c>
      <c r="AL335" s="36">
        <v>0</v>
      </c>
      <c r="AM335" s="36">
        <v>0</v>
      </c>
      <c r="AN335" s="36">
        <v>0</v>
      </c>
      <c r="AO335" s="36">
        <v>1</v>
      </c>
      <c r="AP335" s="36">
        <v>0</v>
      </c>
      <c r="AQ335" s="36">
        <v>4</v>
      </c>
      <c r="AR335" s="36">
        <v>2</v>
      </c>
      <c r="AS335" s="36">
        <v>0</v>
      </c>
      <c r="AT335" s="36">
        <v>0</v>
      </c>
      <c r="AU335" s="36">
        <v>4</v>
      </c>
      <c r="AV335" s="36">
        <v>127</v>
      </c>
      <c r="AW335" s="36">
        <v>0</v>
      </c>
      <c r="AX335" s="36">
        <v>1</v>
      </c>
      <c r="AY335" s="36">
        <v>0</v>
      </c>
      <c r="AZ335" s="36">
        <v>0</v>
      </c>
      <c r="BA335" s="36">
        <v>4</v>
      </c>
      <c r="BB335" s="36">
        <v>6</v>
      </c>
    </row>
    <row r="336" spans="1:54" hidden="1">
      <c r="A336" s="49">
        <v>41914</v>
      </c>
      <c r="B336" s="36" t="s">
        <v>188</v>
      </c>
      <c r="C336" s="36" t="s">
        <v>1687</v>
      </c>
      <c r="D336" s="36">
        <v>159</v>
      </c>
      <c r="E336" s="36" t="s">
        <v>1562</v>
      </c>
      <c r="F336" s="36">
        <v>0</v>
      </c>
      <c r="G336" s="36">
        <v>1.663486</v>
      </c>
      <c r="H336" s="36">
        <v>0</v>
      </c>
      <c r="I336" s="36">
        <v>13287.28</v>
      </c>
      <c r="J336" s="36">
        <v>21697</v>
      </c>
      <c r="K336" s="36">
        <v>0</v>
      </c>
      <c r="L336" s="36">
        <v>102</v>
      </c>
      <c r="M336" s="36">
        <v>0</v>
      </c>
      <c r="N336" s="36">
        <v>90</v>
      </c>
      <c r="O336" s="36">
        <v>88</v>
      </c>
      <c r="P336" s="36">
        <v>17179</v>
      </c>
      <c r="Q336" s="36">
        <v>17175</v>
      </c>
      <c r="R336" s="36">
        <v>98</v>
      </c>
      <c r="S336" s="36">
        <v>21573</v>
      </c>
      <c r="T336" s="36">
        <v>93.943349999999995</v>
      </c>
      <c r="U336" s="36">
        <v>99.405339999999995</v>
      </c>
      <c r="V336" s="36">
        <v>47170</v>
      </c>
      <c r="W336" s="36">
        <v>47081</v>
      </c>
      <c r="X336" s="36">
        <v>0</v>
      </c>
      <c r="Y336" s="36">
        <v>0</v>
      </c>
      <c r="Z336" s="36">
        <v>102</v>
      </c>
      <c r="AA336" s="36">
        <v>0</v>
      </c>
      <c r="AB336" s="36">
        <v>8</v>
      </c>
      <c r="AC336" s="36">
        <v>8</v>
      </c>
      <c r="AD336" s="36">
        <v>21706</v>
      </c>
      <c r="AE336" s="36">
        <v>26</v>
      </c>
      <c r="AF336" s="36">
        <v>14</v>
      </c>
      <c r="AG336" s="36">
        <v>14</v>
      </c>
      <c r="AH336" s="36">
        <v>3.5129999999999999</v>
      </c>
      <c r="AI336" s="36">
        <v>0.3187006</v>
      </c>
      <c r="AJ336" s="40">
        <f t="shared" ca="1" si="5"/>
        <v>2</v>
      </c>
      <c r="AK336" s="36">
        <v>1</v>
      </c>
      <c r="AL336" s="36">
        <v>0</v>
      </c>
      <c r="AM336" s="36">
        <v>0</v>
      </c>
      <c r="AN336" s="36">
        <v>0</v>
      </c>
      <c r="AO336" s="36">
        <v>2</v>
      </c>
      <c r="AP336" s="36">
        <v>0</v>
      </c>
      <c r="AQ336" s="36">
        <v>1</v>
      </c>
      <c r="AR336" s="36">
        <v>0</v>
      </c>
      <c r="AS336" s="36">
        <v>0</v>
      </c>
      <c r="AT336" s="36">
        <v>0</v>
      </c>
      <c r="AU336" s="36">
        <v>6</v>
      </c>
      <c r="AV336" s="36">
        <v>128</v>
      </c>
      <c r="AW336" s="36">
        <v>1</v>
      </c>
      <c r="AX336" s="36">
        <v>0</v>
      </c>
      <c r="AY336" s="36">
        <v>0</v>
      </c>
      <c r="AZ336" s="36">
        <v>0</v>
      </c>
      <c r="BA336" s="36">
        <v>1</v>
      </c>
      <c r="BB336" s="36">
        <v>0</v>
      </c>
    </row>
    <row r="337" spans="1:54" hidden="1">
      <c r="A337" s="50">
        <v>41915</v>
      </c>
      <c r="B337" s="36" t="s">
        <v>184</v>
      </c>
      <c r="C337" s="36" t="s">
        <v>628</v>
      </c>
      <c r="D337" s="36">
        <v>61025</v>
      </c>
      <c r="E337" s="36" t="s">
        <v>629</v>
      </c>
      <c r="F337" s="51">
        <v>1</v>
      </c>
      <c r="G337" s="36">
        <v>14.361599999999999</v>
      </c>
      <c r="H337" s="36">
        <v>0</v>
      </c>
      <c r="I337" s="36">
        <v>7913.8491000000004</v>
      </c>
      <c r="J337" s="36">
        <v>57124</v>
      </c>
      <c r="K337" s="36">
        <v>0</v>
      </c>
      <c r="L337" s="36">
        <v>1854</v>
      </c>
      <c r="M337" s="36">
        <v>0</v>
      </c>
      <c r="N337" s="36">
        <v>8014</v>
      </c>
      <c r="O337" s="36">
        <v>8005</v>
      </c>
      <c r="P337" s="36">
        <v>39534</v>
      </c>
      <c r="Q337" s="36">
        <v>39492</v>
      </c>
      <c r="R337" s="36">
        <v>1851</v>
      </c>
      <c r="S337" s="36">
        <v>56034</v>
      </c>
      <c r="T337" s="36">
        <v>99.726100000000002</v>
      </c>
      <c r="U337" s="36">
        <v>97.987700000000004</v>
      </c>
      <c r="V337" s="36">
        <v>0</v>
      </c>
      <c r="W337" s="36">
        <v>0</v>
      </c>
      <c r="X337" s="36">
        <v>1299</v>
      </c>
      <c r="Y337" s="36">
        <v>1284</v>
      </c>
      <c r="Z337" s="36">
        <v>1719</v>
      </c>
      <c r="AA337" s="36">
        <v>9</v>
      </c>
      <c r="AB337" s="36">
        <v>69</v>
      </c>
      <c r="AC337" s="36">
        <v>68</v>
      </c>
      <c r="AD337" s="36">
        <v>54414</v>
      </c>
      <c r="AE337" s="36">
        <v>138</v>
      </c>
      <c r="AF337" s="36">
        <v>757</v>
      </c>
      <c r="AG337" s="36">
        <v>716</v>
      </c>
      <c r="AH337" s="36">
        <v>1.0115000000000001</v>
      </c>
      <c r="AI337" s="36">
        <v>4.1700000000000001E-2</v>
      </c>
      <c r="AJ337" s="40">
        <f t="shared" ca="1" si="5"/>
        <v>1</v>
      </c>
      <c r="AK337" s="36">
        <v>0</v>
      </c>
      <c r="AL337" s="36">
        <v>0</v>
      </c>
      <c r="AM337" s="36">
        <v>0</v>
      </c>
      <c r="AN337" s="36">
        <v>0</v>
      </c>
      <c r="AO337" s="36">
        <v>1</v>
      </c>
      <c r="AP337" s="36">
        <v>0</v>
      </c>
      <c r="AQ337" s="36">
        <v>0</v>
      </c>
      <c r="AR337" s="36">
        <v>0</v>
      </c>
      <c r="AS337" s="36">
        <v>0</v>
      </c>
      <c r="AT337" s="36">
        <v>0.52356020942408377</v>
      </c>
      <c r="AU337" s="36">
        <v>12</v>
      </c>
      <c r="AV337" s="36">
        <v>1132</v>
      </c>
      <c r="AW337" s="36">
        <v>0</v>
      </c>
      <c r="AX337" s="36">
        <v>1</v>
      </c>
      <c r="AY337" s="36">
        <v>0</v>
      </c>
      <c r="AZ337" s="36">
        <v>0</v>
      </c>
      <c r="BA337" s="36">
        <v>0</v>
      </c>
      <c r="BB337" s="36">
        <v>6</v>
      </c>
    </row>
    <row r="338" spans="1:54" hidden="1">
      <c r="A338" s="50">
        <v>41915</v>
      </c>
      <c r="B338" s="36" t="s">
        <v>184</v>
      </c>
      <c r="C338" s="36" t="s">
        <v>422</v>
      </c>
      <c r="D338" s="36">
        <v>61791</v>
      </c>
      <c r="E338" s="36" t="s">
        <v>394</v>
      </c>
      <c r="F338" s="51">
        <v>1</v>
      </c>
      <c r="G338" s="36">
        <v>2.0207999999999999</v>
      </c>
      <c r="H338" s="36">
        <v>0</v>
      </c>
      <c r="I338" s="36">
        <v>79.305999999999997</v>
      </c>
      <c r="J338" s="36">
        <v>1529</v>
      </c>
      <c r="K338" s="36">
        <v>0</v>
      </c>
      <c r="L338" s="36">
        <v>178</v>
      </c>
      <c r="M338" s="36">
        <v>0</v>
      </c>
      <c r="N338" s="36">
        <v>273</v>
      </c>
      <c r="O338" s="36">
        <v>271</v>
      </c>
      <c r="P338" s="36">
        <v>1193</v>
      </c>
      <c r="Q338" s="36">
        <v>1190</v>
      </c>
      <c r="R338" s="36">
        <v>173</v>
      </c>
      <c r="S338" s="36">
        <v>1523</v>
      </c>
      <c r="T338" s="36">
        <v>96.478999999999999</v>
      </c>
      <c r="U338" s="36">
        <v>99.357100000000003</v>
      </c>
      <c r="V338" s="36">
        <v>1653</v>
      </c>
      <c r="W338" s="36">
        <v>1652</v>
      </c>
      <c r="X338" s="36">
        <v>408</v>
      </c>
      <c r="Y338" s="36">
        <v>408</v>
      </c>
      <c r="Z338" s="36">
        <v>174</v>
      </c>
      <c r="AA338" s="36">
        <v>0</v>
      </c>
      <c r="AB338" s="36">
        <v>2</v>
      </c>
      <c r="AC338" s="36">
        <v>2</v>
      </c>
      <c r="AD338" s="36">
        <v>1514</v>
      </c>
      <c r="AE338" s="36">
        <v>1</v>
      </c>
      <c r="AF338" s="36">
        <v>23</v>
      </c>
      <c r="AG338" s="36">
        <v>22</v>
      </c>
      <c r="AH338" s="36">
        <v>0.13550000000000001</v>
      </c>
      <c r="AI338" s="36">
        <v>2.6100000000000002E-2</v>
      </c>
      <c r="AJ338" s="40">
        <f t="shared" ca="1" si="5"/>
        <v>1</v>
      </c>
      <c r="AK338" s="36">
        <v>0</v>
      </c>
      <c r="AL338" s="36">
        <v>0</v>
      </c>
      <c r="AM338" s="36">
        <v>0</v>
      </c>
      <c r="AN338" s="36">
        <v>0</v>
      </c>
      <c r="AO338" s="36">
        <v>1</v>
      </c>
      <c r="AP338" s="36">
        <v>0</v>
      </c>
      <c r="AQ338" s="36">
        <v>1</v>
      </c>
      <c r="AR338" s="36">
        <v>0</v>
      </c>
      <c r="AS338" s="36">
        <v>0</v>
      </c>
      <c r="AT338" s="36">
        <v>0</v>
      </c>
      <c r="AU338" s="36">
        <v>7</v>
      </c>
      <c r="AV338" s="36">
        <v>9</v>
      </c>
      <c r="AW338" s="36">
        <v>1</v>
      </c>
      <c r="AX338" s="36">
        <v>0</v>
      </c>
      <c r="AY338" s="36">
        <v>0</v>
      </c>
      <c r="AZ338" s="36">
        <v>2</v>
      </c>
      <c r="BA338" s="36">
        <v>4</v>
      </c>
      <c r="BB338" s="36">
        <v>0</v>
      </c>
    </row>
    <row r="339" spans="1:54" hidden="1">
      <c r="A339" s="50">
        <v>41915</v>
      </c>
      <c r="B339" s="36" t="s">
        <v>185</v>
      </c>
      <c r="C339" s="36" t="s">
        <v>610</v>
      </c>
      <c r="D339" s="36">
        <v>11303</v>
      </c>
      <c r="E339" s="36" t="s">
        <v>611</v>
      </c>
      <c r="F339" s="51">
        <v>1</v>
      </c>
      <c r="G339" s="36">
        <v>0.18720000000000001</v>
      </c>
      <c r="H339" s="36">
        <v>0</v>
      </c>
      <c r="I339" s="36">
        <v>169.4152</v>
      </c>
      <c r="J339" s="36">
        <v>3379</v>
      </c>
      <c r="K339" s="36">
        <v>0</v>
      </c>
      <c r="L339" s="36">
        <v>51</v>
      </c>
      <c r="M339" s="36">
        <v>0</v>
      </c>
      <c r="N339" s="36">
        <v>66</v>
      </c>
      <c r="O339" s="36">
        <v>55</v>
      </c>
      <c r="P339" s="36">
        <v>127</v>
      </c>
      <c r="Q339" s="36">
        <v>109</v>
      </c>
      <c r="R339" s="36">
        <v>50</v>
      </c>
      <c r="S339" s="36">
        <v>3378</v>
      </c>
      <c r="T339" s="36">
        <v>81.699299999999994</v>
      </c>
      <c r="U339" s="36">
        <v>85.801400000000001</v>
      </c>
      <c r="V339" s="36">
        <v>5917</v>
      </c>
      <c r="W339" s="36">
        <v>5914</v>
      </c>
      <c r="X339" s="36">
        <v>309</v>
      </c>
      <c r="Y339" s="36">
        <v>308</v>
      </c>
      <c r="Z339" s="36">
        <v>50</v>
      </c>
      <c r="AA339" s="36">
        <v>0</v>
      </c>
      <c r="AB339" s="36">
        <v>1</v>
      </c>
      <c r="AC339" s="36">
        <v>1</v>
      </c>
      <c r="AD339" s="36">
        <v>3416</v>
      </c>
      <c r="AE339" s="36">
        <v>0</v>
      </c>
      <c r="AF339" s="36">
        <v>1</v>
      </c>
      <c r="AG339" s="36">
        <v>1</v>
      </c>
      <c r="AH339" s="36">
        <v>0.71479999999999999</v>
      </c>
      <c r="AI339" s="36">
        <v>5.3199999999999997E-2</v>
      </c>
      <c r="AJ339" s="40">
        <f t="shared" ca="1" si="5"/>
        <v>1</v>
      </c>
      <c r="AK339" s="36">
        <v>1</v>
      </c>
      <c r="AL339" s="36">
        <v>0</v>
      </c>
      <c r="AM339" s="36">
        <v>0</v>
      </c>
      <c r="AN339" s="36">
        <v>0</v>
      </c>
      <c r="AO339" s="36">
        <v>2</v>
      </c>
      <c r="AP339" s="36">
        <v>0</v>
      </c>
      <c r="AQ339" s="36">
        <v>2</v>
      </c>
      <c r="AR339" s="36">
        <v>1</v>
      </c>
      <c r="AS339" s="36">
        <v>0</v>
      </c>
      <c r="AT339" s="36">
        <v>0</v>
      </c>
      <c r="AU339" s="36">
        <v>12</v>
      </c>
      <c r="AV339" s="36">
        <v>19</v>
      </c>
      <c r="AW339" s="36">
        <v>1</v>
      </c>
      <c r="AX339" s="36">
        <v>0</v>
      </c>
      <c r="AY339" s="36">
        <v>0</v>
      </c>
      <c r="AZ339" s="36">
        <v>0</v>
      </c>
      <c r="BA339" s="36">
        <v>2</v>
      </c>
      <c r="BB339" s="36">
        <v>1</v>
      </c>
    </row>
    <row r="340" spans="1:54" hidden="1">
      <c r="A340" s="50">
        <v>41915</v>
      </c>
      <c r="B340" s="36" t="s">
        <v>185</v>
      </c>
      <c r="C340" s="36" t="s">
        <v>1540</v>
      </c>
      <c r="D340" s="36">
        <v>11721</v>
      </c>
      <c r="E340" s="36" t="s">
        <v>1541</v>
      </c>
      <c r="F340" s="51">
        <v>1</v>
      </c>
      <c r="G340" s="36">
        <v>4.2960000000000003</v>
      </c>
      <c r="H340" s="36">
        <v>0</v>
      </c>
      <c r="I340" s="36">
        <v>1506.2378000000001</v>
      </c>
      <c r="J340" s="36">
        <v>10193</v>
      </c>
      <c r="K340" s="36">
        <v>0</v>
      </c>
      <c r="L340" s="36">
        <v>466</v>
      </c>
      <c r="M340" s="36">
        <v>0</v>
      </c>
      <c r="N340" s="36">
        <v>857</v>
      </c>
      <c r="O340" s="36">
        <v>842</v>
      </c>
      <c r="P340" s="36">
        <v>4900</v>
      </c>
      <c r="Q340" s="36">
        <v>4876</v>
      </c>
      <c r="R340" s="36">
        <v>455</v>
      </c>
      <c r="S340" s="36">
        <v>10155</v>
      </c>
      <c r="T340" s="36">
        <v>95.930499999999995</v>
      </c>
      <c r="U340" s="36">
        <v>99.139200000000002</v>
      </c>
      <c r="V340" s="36">
        <v>2836</v>
      </c>
      <c r="W340" s="36">
        <v>2835</v>
      </c>
      <c r="X340" s="36">
        <v>351</v>
      </c>
      <c r="Y340" s="36">
        <v>350</v>
      </c>
      <c r="Z340" s="36">
        <v>464</v>
      </c>
      <c r="AA340" s="36">
        <v>7</v>
      </c>
      <c r="AB340" s="36">
        <v>18</v>
      </c>
      <c r="AC340" s="36">
        <v>18</v>
      </c>
      <c r="AD340" s="36">
        <v>10171</v>
      </c>
      <c r="AE340" s="36">
        <v>16</v>
      </c>
      <c r="AF340" s="36">
        <v>3</v>
      </c>
      <c r="AG340" s="36">
        <v>3</v>
      </c>
      <c r="AH340" s="36">
        <v>2.5642</v>
      </c>
      <c r="AI340" s="36">
        <v>4.6100000000000002E-2</v>
      </c>
      <c r="AJ340" s="40">
        <f t="shared" ca="1" si="5"/>
        <v>1</v>
      </c>
      <c r="AK340" s="36">
        <v>0</v>
      </c>
      <c r="AL340" s="36">
        <v>0</v>
      </c>
      <c r="AM340" s="36">
        <v>0</v>
      </c>
      <c r="AN340" s="36">
        <v>0</v>
      </c>
      <c r="AO340" s="36">
        <v>1</v>
      </c>
      <c r="AP340" s="36">
        <v>0</v>
      </c>
      <c r="AQ340" s="36">
        <v>1</v>
      </c>
      <c r="AR340" s="36">
        <v>1</v>
      </c>
      <c r="AS340" s="36">
        <v>0</v>
      </c>
      <c r="AT340" s="36">
        <v>1.5086206896551724</v>
      </c>
      <c r="AU340" s="36">
        <v>26</v>
      </c>
      <c r="AV340" s="36">
        <v>62</v>
      </c>
      <c r="AW340" s="36">
        <v>1</v>
      </c>
      <c r="AX340" s="36">
        <v>0</v>
      </c>
      <c r="AY340" s="36">
        <v>0</v>
      </c>
      <c r="AZ340" s="36">
        <v>1</v>
      </c>
      <c r="BA340" s="36">
        <v>3</v>
      </c>
      <c r="BB340" s="36">
        <v>1</v>
      </c>
    </row>
    <row r="341" spans="1:54" hidden="1">
      <c r="A341" s="50">
        <v>41915</v>
      </c>
      <c r="B341" s="36" t="s">
        <v>185</v>
      </c>
      <c r="C341" s="36" t="s">
        <v>1542</v>
      </c>
      <c r="D341" s="36">
        <v>11722</v>
      </c>
      <c r="E341" s="36" t="s">
        <v>1541</v>
      </c>
      <c r="F341" s="51">
        <v>1</v>
      </c>
      <c r="G341" s="36">
        <v>2.5655999999999999</v>
      </c>
      <c r="H341" s="36">
        <v>0</v>
      </c>
      <c r="I341" s="36">
        <v>1363.6474000000001</v>
      </c>
      <c r="J341" s="36">
        <v>4804</v>
      </c>
      <c r="K341" s="36">
        <v>0</v>
      </c>
      <c r="L341" s="36">
        <v>333</v>
      </c>
      <c r="M341" s="36">
        <v>0</v>
      </c>
      <c r="N341" s="36">
        <v>548</v>
      </c>
      <c r="O341" s="36">
        <v>541</v>
      </c>
      <c r="P341" s="36">
        <v>3514</v>
      </c>
      <c r="Q341" s="36">
        <v>3503</v>
      </c>
      <c r="R341" s="36">
        <v>327</v>
      </c>
      <c r="S341" s="36">
        <v>4772</v>
      </c>
      <c r="T341" s="36">
        <v>96.943799999999996</v>
      </c>
      <c r="U341" s="36">
        <v>99.022900000000007</v>
      </c>
      <c r="V341" s="36">
        <v>1782</v>
      </c>
      <c r="W341" s="36">
        <v>1779</v>
      </c>
      <c r="X341" s="36">
        <v>263</v>
      </c>
      <c r="Y341" s="36">
        <v>259</v>
      </c>
      <c r="Z341" s="36">
        <v>334</v>
      </c>
      <c r="AA341" s="36">
        <v>7</v>
      </c>
      <c r="AB341" s="36">
        <v>11</v>
      </c>
      <c r="AC341" s="36">
        <v>11</v>
      </c>
      <c r="AD341" s="36">
        <v>4796</v>
      </c>
      <c r="AE341" s="36">
        <v>1</v>
      </c>
      <c r="AF341" s="36">
        <v>0</v>
      </c>
      <c r="AG341" s="36">
        <v>0</v>
      </c>
      <c r="AH341" s="36">
        <v>2.5634999999999999</v>
      </c>
      <c r="AI341" s="36">
        <v>9.9299999999999999E-2</v>
      </c>
      <c r="AJ341" s="40">
        <f t="shared" ca="1" si="5"/>
        <v>1</v>
      </c>
      <c r="AK341" s="36">
        <v>0</v>
      </c>
      <c r="AL341" s="36">
        <v>0</v>
      </c>
      <c r="AM341" s="36">
        <v>0</v>
      </c>
      <c r="AN341" s="36">
        <v>0</v>
      </c>
      <c r="AO341" s="36">
        <v>2</v>
      </c>
      <c r="AP341" s="36">
        <v>0</v>
      </c>
      <c r="AQ341" s="36">
        <v>1</v>
      </c>
      <c r="AR341" s="36">
        <v>1</v>
      </c>
      <c r="AS341" s="36">
        <v>0</v>
      </c>
      <c r="AT341" s="36">
        <v>2.0958083832335328</v>
      </c>
      <c r="AU341" s="36">
        <v>13</v>
      </c>
      <c r="AV341" s="36">
        <v>43</v>
      </c>
      <c r="AW341" s="36">
        <v>1</v>
      </c>
      <c r="AX341" s="36">
        <v>0</v>
      </c>
      <c r="AY341" s="36">
        <v>1</v>
      </c>
      <c r="AZ341" s="36">
        <v>2</v>
      </c>
      <c r="BA341" s="36">
        <v>3</v>
      </c>
      <c r="BB341" s="36">
        <v>1</v>
      </c>
    </row>
    <row r="342" spans="1:54" hidden="1">
      <c r="A342" s="50">
        <v>41915</v>
      </c>
      <c r="B342" s="36" t="s">
        <v>185</v>
      </c>
      <c r="C342" s="36" t="s">
        <v>17</v>
      </c>
      <c r="D342" s="36">
        <v>11801</v>
      </c>
      <c r="E342" s="36" t="s">
        <v>187</v>
      </c>
      <c r="F342" s="51">
        <v>1</v>
      </c>
      <c r="G342" s="36">
        <v>8.400001E-2</v>
      </c>
      <c r="H342" s="36">
        <v>0</v>
      </c>
      <c r="I342" s="36">
        <v>2985.1399000000001</v>
      </c>
      <c r="J342" s="36">
        <v>561</v>
      </c>
      <c r="K342" s="36">
        <v>0</v>
      </c>
      <c r="L342" s="36">
        <v>10</v>
      </c>
      <c r="M342" s="36">
        <v>0</v>
      </c>
      <c r="N342" s="36">
        <v>91</v>
      </c>
      <c r="O342" s="36">
        <v>16</v>
      </c>
      <c r="P342" s="36">
        <v>3220</v>
      </c>
      <c r="Q342" s="36">
        <v>329</v>
      </c>
      <c r="R342" s="36">
        <v>10</v>
      </c>
      <c r="S342" s="36">
        <v>558</v>
      </c>
      <c r="T342" s="36">
        <v>17.5824</v>
      </c>
      <c r="U342" s="36">
        <v>10.162800000000001</v>
      </c>
      <c r="V342" s="36">
        <v>2996</v>
      </c>
      <c r="W342" s="36">
        <v>2990</v>
      </c>
      <c r="X342" s="36">
        <v>736</v>
      </c>
      <c r="Y342" s="36">
        <v>735</v>
      </c>
      <c r="Z342" s="36">
        <v>17</v>
      </c>
      <c r="AA342" s="36">
        <v>0</v>
      </c>
      <c r="AB342" s="36">
        <v>7</v>
      </c>
      <c r="AC342" s="36">
        <v>7</v>
      </c>
      <c r="AD342" s="36">
        <v>800</v>
      </c>
      <c r="AE342" s="36">
        <v>2</v>
      </c>
      <c r="AF342" s="36">
        <v>27</v>
      </c>
      <c r="AG342" s="36">
        <v>25</v>
      </c>
      <c r="AH342" s="36">
        <v>0.66620000000000001</v>
      </c>
      <c r="AI342" s="36">
        <v>2.7400000000000001E-2</v>
      </c>
      <c r="AJ342" s="40">
        <f t="shared" ca="1" si="5"/>
        <v>1</v>
      </c>
      <c r="AK342" s="36">
        <v>1</v>
      </c>
      <c r="AL342" s="36">
        <v>1</v>
      </c>
      <c r="AM342" s="36">
        <v>0</v>
      </c>
      <c r="AN342" s="36">
        <v>0</v>
      </c>
      <c r="AO342" s="36">
        <v>4</v>
      </c>
      <c r="AP342" s="36">
        <v>0</v>
      </c>
      <c r="AQ342" s="36">
        <v>7</v>
      </c>
      <c r="AR342" s="36">
        <v>7</v>
      </c>
      <c r="AS342" s="36">
        <v>0</v>
      </c>
      <c r="AT342" s="36">
        <v>0</v>
      </c>
      <c r="AU342" s="36">
        <v>75</v>
      </c>
      <c r="AV342" s="36">
        <v>2894</v>
      </c>
      <c r="AW342" s="36">
        <v>1</v>
      </c>
      <c r="AX342" s="36">
        <v>1</v>
      </c>
      <c r="AY342" s="36">
        <v>0</v>
      </c>
      <c r="AZ342" s="36">
        <v>0</v>
      </c>
      <c r="BA342" s="36">
        <v>7</v>
      </c>
      <c r="BB342" s="36">
        <v>7</v>
      </c>
    </row>
    <row r="343" spans="1:54" hidden="1">
      <c r="A343" s="50">
        <v>41915</v>
      </c>
      <c r="B343" s="36" t="s">
        <v>185</v>
      </c>
      <c r="C343" s="36" t="s">
        <v>878</v>
      </c>
      <c r="D343" s="36">
        <v>15642</v>
      </c>
      <c r="E343" s="36" t="s">
        <v>239</v>
      </c>
      <c r="F343" s="51">
        <v>1</v>
      </c>
      <c r="G343" s="36">
        <v>0.53280000000000005</v>
      </c>
      <c r="H343" s="36">
        <v>0</v>
      </c>
      <c r="I343" s="36">
        <v>6447.3190000000004</v>
      </c>
      <c r="J343" s="36">
        <v>10832</v>
      </c>
      <c r="K343" s="36">
        <v>0</v>
      </c>
      <c r="L343" s="36">
        <v>58</v>
      </c>
      <c r="M343" s="36">
        <v>0</v>
      </c>
      <c r="N343" s="36">
        <v>353</v>
      </c>
      <c r="O343" s="36">
        <v>349</v>
      </c>
      <c r="P343" s="36">
        <v>8517</v>
      </c>
      <c r="Q343" s="36">
        <v>8448</v>
      </c>
      <c r="R343" s="36">
        <v>56</v>
      </c>
      <c r="S343" s="36">
        <v>10627</v>
      </c>
      <c r="T343" s="36">
        <v>95.457700000000003</v>
      </c>
      <c r="U343" s="36">
        <v>97.312600000000003</v>
      </c>
      <c r="V343" s="36">
        <v>11575</v>
      </c>
      <c r="W343" s="36">
        <v>11560</v>
      </c>
      <c r="X343" s="36">
        <v>2714</v>
      </c>
      <c r="Y343" s="36">
        <v>2708</v>
      </c>
      <c r="Z343" s="36">
        <v>57</v>
      </c>
      <c r="AA343" s="36">
        <v>1</v>
      </c>
      <c r="AB343" s="36">
        <v>2</v>
      </c>
      <c r="AC343" s="36">
        <v>2</v>
      </c>
      <c r="AD343" s="36">
        <v>10733</v>
      </c>
      <c r="AE343" s="36">
        <v>14</v>
      </c>
      <c r="AF343" s="36">
        <v>0</v>
      </c>
      <c r="AG343" s="36">
        <v>0</v>
      </c>
      <c r="AH343" s="36">
        <v>0.33810000000000001</v>
      </c>
      <c r="AI343" s="36">
        <v>0.1348</v>
      </c>
      <c r="AJ343" s="40">
        <f t="shared" ca="1" si="5"/>
        <v>1</v>
      </c>
      <c r="AK343" s="36">
        <v>0</v>
      </c>
      <c r="AL343" s="36">
        <v>0</v>
      </c>
      <c r="AM343" s="36">
        <v>0</v>
      </c>
      <c r="AN343" s="36">
        <v>0</v>
      </c>
      <c r="AO343" s="36">
        <v>2</v>
      </c>
      <c r="AP343" s="36">
        <v>0</v>
      </c>
      <c r="AQ343" s="36">
        <v>0</v>
      </c>
      <c r="AR343" s="36">
        <v>0</v>
      </c>
      <c r="AS343" s="36">
        <v>0</v>
      </c>
      <c r="AT343" s="36">
        <v>1.7543859649122806</v>
      </c>
      <c r="AU343" s="36">
        <v>6</v>
      </c>
      <c r="AV343" s="36">
        <v>274</v>
      </c>
      <c r="AW343" s="36">
        <v>1</v>
      </c>
      <c r="AX343" s="36">
        <v>1</v>
      </c>
      <c r="AY343" s="36">
        <v>0</v>
      </c>
      <c r="AZ343" s="36">
        <v>0</v>
      </c>
      <c r="BA343" s="36">
        <v>2</v>
      </c>
      <c r="BB343" s="36">
        <v>1</v>
      </c>
    </row>
    <row r="344" spans="1:54" hidden="1">
      <c r="A344" s="50">
        <v>41915</v>
      </c>
      <c r="B344" s="36" t="s">
        <v>185</v>
      </c>
      <c r="C344" s="36" t="s">
        <v>903</v>
      </c>
      <c r="D344" s="36">
        <v>15643</v>
      </c>
      <c r="E344" s="36" t="s">
        <v>239</v>
      </c>
      <c r="F344" s="51">
        <v>1</v>
      </c>
      <c r="G344" s="36">
        <v>0.9048001</v>
      </c>
      <c r="H344" s="36">
        <v>4.7999999999999996E-3</v>
      </c>
      <c r="I344" s="36">
        <v>4322.8906999999999</v>
      </c>
      <c r="J344" s="36">
        <v>8248</v>
      </c>
      <c r="K344" s="36">
        <v>0</v>
      </c>
      <c r="L344" s="36">
        <v>110</v>
      </c>
      <c r="M344" s="36">
        <v>0</v>
      </c>
      <c r="N344" s="36">
        <v>430</v>
      </c>
      <c r="O344" s="36">
        <v>426</v>
      </c>
      <c r="P344" s="36">
        <v>5895</v>
      </c>
      <c r="Q344" s="36">
        <v>5847</v>
      </c>
      <c r="R344" s="36">
        <v>106</v>
      </c>
      <c r="S344" s="36">
        <v>8148</v>
      </c>
      <c r="T344" s="36">
        <v>95.467200000000005</v>
      </c>
      <c r="U344" s="36">
        <v>97.983199999999997</v>
      </c>
      <c r="V344" s="36">
        <v>20010</v>
      </c>
      <c r="W344" s="36">
        <v>19995</v>
      </c>
      <c r="X344" s="36">
        <v>4176</v>
      </c>
      <c r="Y344" s="36">
        <v>4168</v>
      </c>
      <c r="Z344" s="36">
        <v>102</v>
      </c>
      <c r="AA344" s="36">
        <v>0</v>
      </c>
      <c r="AB344" s="36">
        <v>3</v>
      </c>
      <c r="AC344" s="36">
        <v>3</v>
      </c>
      <c r="AD344" s="36">
        <v>8276</v>
      </c>
      <c r="AE344" s="36">
        <v>19</v>
      </c>
      <c r="AF344" s="36">
        <v>1</v>
      </c>
      <c r="AG344" s="36">
        <v>0</v>
      </c>
      <c r="AH344" s="36">
        <v>0.29780000000000001</v>
      </c>
      <c r="AI344" s="36">
        <v>5.2600000000000001E-2</v>
      </c>
      <c r="AJ344" s="40">
        <f t="shared" ca="1" si="5"/>
        <v>1</v>
      </c>
      <c r="AK344" s="36">
        <v>0</v>
      </c>
      <c r="AL344" s="36">
        <v>0</v>
      </c>
      <c r="AM344" s="36">
        <v>0</v>
      </c>
      <c r="AN344" s="36">
        <v>0</v>
      </c>
      <c r="AO344" s="36">
        <v>2</v>
      </c>
      <c r="AP344" s="36">
        <v>0</v>
      </c>
      <c r="AQ344" s="36">
        <v>1</v>
      </c>
      <c r="AR344" s="36">
        <v>0</v>
      </c>
      <c r="AS344" s="36">
        <v>0</v>
      </c>
      <c r="AT344" s="36">
        <v>0</v>
      </c>
      <c r="AU344" s="36">
        <v>8</v>
      </c>
      <c r="AV344" s="36">
        <v>148</v>
      </c>
      <c r="AW344" s="36">
        <v>1</v>
      </c>
      <c r="AX344" s="36">
        <v>1</v>
      </c>
      <c r="AY344" s="36">
        <v>0</v>
      </c>
      <c r="AZ344" s="36">
        <v>0</v>
      </c>
      <c r="BA344" s="36">
        <v>2</v>
      </c>
      <c r="BB344" s="36">
        <v>1</v>
      </c>
    </row>
    <row r="345" spans="1:54" hidden="1">
      <c r="A345" s="50">
        <v>41915</v>
      </c>
      <c r="B345" s="36" t="s">
        <v>183</v>
      </c>
      <c r="C345" s="36" t="s">
        <v>701</v>
      </c>
      <c r="D345" s="36">
        <v>23836</v>
      </c>
      <c r="E345" s="36" t="s">
        <v>594</v>
      </c>
      <c r="F345" s="51">
        <v>1</v>
      </c>
      <c r="G345" s="36">
        <v>5.4863999999999997</v>
      </c>
      <c r="H345" s="36">
        <v>0</v>
      </c>
      <c r="I345" s="36">
        <v>12403.124299999999</v>
      </c>
      <c r="J345" s="36">
        <v>52856</v>
      </c>
      <c r="K345" s="36">
        <v>0</v>
      </c>
      <c r="L345" s="36">
        <v>295</v>
      </c>
      <c r="M345" s="36">
        <v>0</v>
      </c>
      <c r="N345" s="36">
        <v>363</v>
      </c>
      <c r="O345" s="36">
        <v>362</v>
      </c>
      <c r="P345" s="36">
        <v>6330</v>
      </c>
      <c r="Q345" s="36">
        <v>6322</v>
      </c>
      <c r="R345" s="36">
        <v>284</v>
      </c>
      <c r="S345" s="36">
        <v>52767</v>
      </c>
      <c r="T345" s="36">
        <v>96.006</v>
      </c>
      <c r="U345" s="36">
        <v>99.705399999999997</v>
      </c>
      <c r="V345" s="36">
        <v>8096</v>
      </c>
      <c r="W345" s="36">
        <v>8093</v>
      </c>
      <c r="X345" s="36">
        <v>1596</v>
      </c>
      <c r="Y345" s="36">
        <v>1590</v>
      </c>
      <c r="Z345" s="36">
        <v>590</v>
      </c>
      <c r="AA345" s="36">
        <v>4</v>
      </c>
      <c r="AB345" s="36">
        <v>9</v>
      </c>
      <c r="AC345" s="36">
        <v>9</v>
      </c>
      <c r="AD345" s="36">
        <v>42391</v>
      </c>
      <c r="AE345" s="36">
        <v>102</v>
      </c>
      <c r="AF345" s="36">
        <v>36</v>
      </c>
      <c r="AG345" s="36">
        <v>34</v>
      </c>
      <c r="AH345" s="36">
        <v>1.3322000000000001</v>
      </c>
      <c r="AI345" s="36">
        <v>8.4900000000000003E-2</v>
      </c>
      <c r="AJ345" s="40">
        <f t="shared" ca="1" si="5"/>
        <v>1</v>
      </c>
      <c r="AK345" s="36">
        <v>0</v>
      </c>
      <c r="AL345" s="36">
        <v>0</v>
      </c>
      <c r="AM345" s="36">
        <v>0</v>
      </c>
      <c r="AN345" s="36">
        <v>0</v>
      </c>
      <c r="AO345" s="36">
        <v>1</v>
      </c>
      <c r="AP345" s="36">
        <v>0</v>
      </c>
      <c r="AQ345" s="36">
        <v>0</v>
      </c>
      <c r="AR345" s="36">
        <v>0</v>
      </c>
      <c r="AS345" s="36">
        <v>0</v>
      </c>
      <c r="AT345" s="36">
        <v>0.67796610169491522</v>
      </c>
      <c r="AU345" s="36">
        <v>12</v>
      </c>
      <c r="AV345" s="36">
        <v>97</v>
      </c>
      <c r="AW345" s="36">
        <v>1</v>
      </c>
      <c r="AX345" s="36">
        <v>0</v>
      </c>
      <c r="AY345" s="36">
        <v>0</v>
      </c>
      <c r="AZ345" s="36">
        <v>0</v>
      </c>
      <c r="BA345" s="36">
        <v>4</v>
      </c>
      <c r="BB345" s="36">
        <v>0</v>
      </c>
    </row>
    <row r="346" spans="1:54" hidden="1">
      <c r="A346" s="50">
        <v>41915</v>
      </c>
      <c r="B346" s="36" t="s">
        <v>183</v>
      </c>
      <c r="C346" s="36" t="s">
        <v>708</v>
      </c>
      <c r="D346" s="36">
        <v>24054</v>
      </c>
      <c r="E346" s="36" t="s">
        <v>709</v>
      </c>
      <c r="F346" s="51">
        <v>1</v>
      </c>
      <c r="G346" s="36">
        <v>3.0720000000000001</v>
      </c>
      <c r="H346" s="36">
        <v>0</v>
      </c>
      <c r="I346" s="36">
        <v>6859.0603000000001</v>
      </c>
      <c r="J346" s="36">
        <v>39082</v>
      </c>
      <c r="K346" s="36">
        <v>0</v>
      </c>
      <c r="L346" s="36">
        <v>312</v>
      </c>
      <c r="M346" s="36">
        <v>1</v>
      </c>
      <c r="N346" s="36">
        <v>789</v>
      </c>
      <c r="O346" s="36">
        <v>789</v>
      </c>
      <c r="P346" s="36">
        <v>3081</v>
      </c>
      <c r="Q346" s="36">
        <v>3081</v>
      </c>
      <c r="R346" s="36">
        <v>295</v>
      </c>
      <c r="S346" s="36">
        <v>39046</v>
      </c>
      <c r="T346" s="36">
        <v>94.551299999999998</v>
      </c>
      <c r="U346" s="36">
        <v>99.907899999999998</v>
      </c>
      <c r="V346" s="36">
        <v>0</v>
      </c>
      <c r="W346" s="36">
        <v>0</v>
      </c>
      <c r="X346" s="36">
        <v>69</v>
      </c>
      <c r="Y346" s="36">
        <v>68</v>
      </c>
      <c r="Z346" s="36">
        <v>281</v>
      </c>
      <c r="AA346" s="36">
        <v>0</v>
      </c>
      <c r="AB346" s="36">
        <v>0</v>
      </c>
      <c r="AC346" s="36">
        <v>0</v>
      </c>
      <c r="AD346" s="36">
        <v>20510</v>
      </c>
      <c r="AE346" s="36">
        <v>83</v>
      </c>
      <c r="AF346" s="36">
        <v>254</v>
      </c>
      <c r="AG346" s="36">
        <v>245</v>
      </c>
      <c r="AH346" s="36">
        <v>0.73640000000000005</v>
      </c>
      <c r="AI346" s="36">
        <v>5.2600000000000001E-2</v>
      </c>
      <c r="AJ346" s="40">
        <f t="shared" ca="1" si="5"/>
        <v>1</v>
      </c>
      <c r="AK346" s="36">
        <v>1</v>
      </c>
      <c r="AL346" s="36">
        <v>0</v>
      </c>
      <c r="AM346" s="36">
        <v>0</v>
      </c>
      <c r="AN346" s="36">
        <v>0</v>
      </c>
      <c r="AO346" s="36">
        <v>2</v>
      </c>
      <c r="AP346" s="36">
        <v>0</v>
      </c>
      <c r="AQ346" s="36">
        <v>2</v>
      </c>
      <c r="AR346" s="36">
        <v>0</v>
      </c>
      <c r="AS346" s="36">
        <v>0</v>
      </c>
      <c r="AT346" s="36">
        <v>0</v>
      </c>
      <c r="AU346" s="36">
        <v>17</v>
      </c>
      <c r="AV346" s="36">
        <v>36</v>
      </c>
      <c r="AW346" s="36">
        <v>1</v>
      </c>
      <c r="AX346" s="36">
        <v>0</v>
      </c>
      <c r="AY346" s="36">
        <v>0</v>
      </c>
      <c r="AZ346" s="36">
        <v>0</v>
      </c>
      <c r="BA346" s="36">
        <v>7</v>
      </c>
      <c r="BB346" s="36">
        <v>0</v>
      </c>
    </row>
    <row r="347" spans="1:54" hidden="1">
      <c r="A347" s="50">
        <v>41915</v>
      </c>
      <c r="B347" s="36" t="s">
        <v>183</v>
      </c>
      <c r="C347" s="36" t="s">
        <v>1765</v>
      </c>
      <c r="D347" s="36">
        <v>24133</v>
      </c>
      <c r="E347" s="36" t="s">
        <v>1766</v>
      </c>
      <c r="F347" s="51">
        <v>1</v>
      </c>
      <c r="G347" s="36">
        <v>2.0543999999999998</v>
      </c>
      <c r="H347" s="36">
        <v>0</v>
      </c>
      <c r="I347" s="36">
        <v>67.194199999999995</v>
      </c>
      <c r="J347" s="36">
        <v>2345</v>
      </c>
      <c r="K347" s="36">
        <v>0</v>
      </c>
      <c r="L347" s="36">
        <v>192</v>
      </c>
      <c r="M347" s="36">
        <v>0</v>
      </c>
      <c r="N347" s="36">
        <v>297</v>
      </c>
      <c r="O347" s="36">
        <v>297</v>
      </c>
      <c r="P347" s="36">
        <v>1758</v>
      </c>
      <c r="Q347" s="36">
        <v>1756</v>
      </c>
      <c r="R347" s="36">
        <v>189</v>
      </c>
      <c r="S347" s="36">
        <v>2339</v>
      </c>
      <c r="T347" s="36">
        <v>98.4375</v>
      </c>
      <c r="U347" s="36">
        <v>99.630700000000004</v>
      </c>
      <c r="V347" s="36">
        <v>1437</v>
      </c>
      <c r="W347" s="36">
        <v>1430</v>
      </c>
      <c r="X347" s="36">
        <v>383</v>
      </c>
      <c r="Y347" s="36">
        <v>383</v>
      </c>
      <c r="Z347" s="36">
        <v>193</v>
      </c>
      <c r="AA347" s="36">
        <v>6</v>
      </c>
      <c r="AB347" s="36">
        <v>0</v>
      </c>
      <c r="AC347" s="36">
        <v>0</v>
      </c>
      <c r="AD347" s="36">
        <v>2357</v>
      </c>
      <c r="AE347" s="36">
        <v>11</v>
      </c>
      <c r="AF347" s="36">
        <v>217</v>
      </c>
      <c r="AG347" s="36">
        <v>202</v>
      </c>
      <c r="AH347" s="36">
        <v>0.5403</v>
      </c>
      <c r="AI347" s="36">
        <v>2.9399999999999999E-2</v>
      </c>
      <c r="AJ347" s="40">
        <f t="shared" ca="1" si="5"/>
        <v>1</v>
      </c>
      <c r="AK347" s="36">
        <v>0</v>
      </c>
      <c r="AL347" s="36">
        <v>0</v>
      </c>
      <c r="AM347" s="36">
        <v>0</v>
      </c>
      <c r="AN347" s="36">
        <v>0</v>
      </c>
      <c r="AO347" s="36">
        <v>1</v>
      </c>
      <c r="AP347" s="36">
        <v>0</v>
      </c>
      <c r="AQ347" s="36">
        <v>0</v>
      </c>
      <c r="AR347" s="36">
        <v>0</v>
      </c>
      <c r="AS347" s="36">
        <v>0</v>
      </c>
      <c r="AT347" s="36">
        <v>3.1088082901554404</v>
      </c>
      <c r="AU347" s="36">
        <v>3</v>
      </c>
      <c r="AV347" s="36">
        <v>8</v>
      </c>
      <c r="AW347" s="36">
        <v>0</v>
      </c>
      <c r="AX347" s="36">
        <v>0</v>
      </c>
      <c r="AY347" s="36">
        <v>1</v>
      </c>
      <c r="AZ347" s="36">
        <v>1</v>
      </c>
      <c r="BA347" s="36">
        <v>0</v>
      </c>
      <c r="BB347" s="36">
        <v>0</v>
      </c>
    </row>
    <row r="348" spans="1:54" hidden="1">
      <c r="A348" s="50">
        <v>41915</v>
      </c>
      <c r="B348" s="36" t="s">
        <v>183</v>
      </c>
      <c r="C348" s="36" t="s">
        <v>625</v>
      </c>
      <c r="D348" s="36">
        <v>24536</v>
      </c>
      <c r="E348" s="36" t="s">
        <v>626</v>
      </c>
      <c r="F348" s="51">
        <v>1</v>
      </c>
      <c r="G348" s="36">
        <v>3.4344000000000001</v>
      </c>
      <c r="H348" s="36">
        <v>0</v>
      </c>
      <c r="I348" s="36">
        <v>10701.2372</v>
      </c>
      <c r="J348" s="36">
        <v>73362</v>
      </c>
      <c r="K348" s="36">
        <v>0</v>
      </c>
      <c r="L348" s="36">
        <v>408</v>
      </c>
      <c r="M348" s="36">
        <v>0</v>
      </c>
      <c r="N348" s="36">
        <v>682</v>
      </c>
      <c r="O348" s="36">
        <v>678</v>
      </c>
      <c r="P348" s="36">
        <v>7869</v>
      </c>
      <c r="Q348" s="36">
        <v>7858</v>
      </c>
      <c r="R348" s="36">
        <v>397</v>
      </c>
      <c r="S348" s="36">
        <v>73164</v>
      </c>
      <c r="T348" s="36">
        <v>96.733199999999997</v>
      </c>
      <c r="U348" s="36">
        <v>99.590699999999998</v>
      </c>
      <c r="V348" s="36">
        <v>0</v>
      </c>
      <c r="W348" s="36">
        <v>0</v>
      </c>
      <c r="X348" s="36">
        <v>170</v>
      </c>
      <c r="Y348" s="36">
        <v>166</v>
      </c>
      <c r="Z348" s="36">
        <v>393</v>
      </c>
      <c r="AA348" s="36">
        <v>1</v>
      </c>
      <c r="AB348" s="36">
        <v>0</v>
      </c>
      <c r="AC348" s="36">
        <v>0</v>
      </c>
      <c r="AD348" s="36">
        <v>56770</v>
      </c>
      <c r="AE348" s="36">
        <v>106</v>
      </c>
      <c r="AF348" s="36">
        <v>250</v>
      </c>
      <c r="AG348" s="36">
        <v>224</v>
      </c>
      <c r="AH348" s="36">
        <v>0.95489999999999997</v>
      </c>
      <c r="AI348" s="36">
        <v>4.0399999999999998E-2</v>
      </c>
      <c r="AJ348" s="40">
        <f t="shared" ca="1" si="5"/>
        <v>1</v>
      </c>
      <c r="AK348" s="36">
        <v>0</v>
      </c>
      <c r="AL348" s="36">
        <v>0</v>
      </c>
      <c r="AM348" s="36">
        <v>0</v>
      </c>
      <c r="AN348" s="36">
        <v>0</v>
      </c>
      <c r="AO348" s="36">
        <v>1</v>
      </c>
      <c r="AP348" s="36">
        <v>0</v>
      </c>
      <c r="AQ348" s="36">
        <v>0</v>
      </c>
      <c r="AR348" s="36">
        <v>0</v>
      </c>
      <c r="AS348" s="36">
        <v>0</v>
      </c>
      <c r="AT348" s="36">
        <v>0.2544529262086514</v>
      </c>
      <c r="AU348" s="36">
        <v>15</v>
      </c>
      <c r="AV348" s="36">
        <v>209</v>
      </c>
      <c r="AW348" s="36">
        <v>1</v>
      </c>
      <c r="AX348" s="36">
        <v>0</v>
      </c>
      <c r="AY348" s="36">
        <v>0</v>
      </c>
      <c r="AZ348" s="36">
        <v>0</v>
      </c>
      <c r="BA348" s="36">
        <v>6</v>
      </c>
      <c r="BB348" s="36">
        <v>0</v>
      </c>
    </row>
    <row r="349" spans="1:54" hidden="1">
      <c r="A349" s="50">
        <v>41915</v>
      </c>
      <c r="B349" s="36" t="s">
        <v>183</v>
      </c>
      <c r="C349" s="36" t="s">
        <v>1653</v>
      </c>
      <c r="D349" s="36">
        <v>24731</v>
      </c>
      <c r="E349" s="36" t="s">
        <v>1654</v>
      </c>
      <c r="F349" s="51">
        <v>1</v>
      </c>
      <c r="G349" s="36">
        <v>1.5336000000000001</v>
      </c>
      <c r="H349" s="36">
        <v>0</v>
      </c>
      <c r="I349" s="36">
        <v>569.98109999999997</v>
      </c>
      <c r="J349" s="36">
        <v>650</v>
      </c>
      <c r="K349" s="36">
        <v>0</v>
      </c>
      <c r="L349" s="36">
        <v>211</v>
      </c>
      <c r="M349" s="36">
        <v>0</v>
      </c>
      <c r="N349" s="36">
        <v>1996</v>
      </c>
      <c r="O349" s="36">
        <v>1987</v>
      </c>
      <c r="P349" s="36">
        <v>18661</v>
      </c>
      <c r="Q349" s="36">
        <v>18563</v>
      </c>
      <c r="R349" s="36">
        <v>208</v>
      </c>
      <c r="S349" s="36">
        <v>638</v>
      </c>
      <c r="T349" s="36">
        <v>98.133700000000005</v>
      </c>
      <c r="U349" s="36">
        <v>97.638400000000004</v>
      </c>
      <c r="V349" s="36">
        <v>26338</v>
      </c>
      <c r="W349" s="36">
        <v>26311</v>
      </c>
      <c r="X349" s="36">
        <v>2353</v>
      </c>
      <c r="Y349" s="36">
        <v>2340</v>
      </c>
      <c r="Z349" s="36">
        <v>199</v>
      </c>
      <c r="AA349" s="36">
        <v>1</v>
      </c>
      <c r="AB349" s="36">
        <v>1</v>
      </c>
      <c r="AC349" s="36">
        <v>1</v>
      </c>
      <c r="AD349" s="36">
        <v>9933</v>
      </c>
      <c r="AE349" s="36">
        <v>30</v>
      </c>
      <c r="AF349" s="36">
        <v>13</v>
      </c>
      <c r="AG349" s="36">
        <v>13</v>
      </c>
      <c r="AH349" s="36">
        <v>0.37530000000000002</v>
      </c>
      <c r="AI349" s="36">
        <v>4.6199999999999998E-2</v>
      </c>
      <c r="AJ349" s="40">
        <f t="shared" ca="1" si="5"/>
        <v>1</v>
      </c>
      <c r="AK349" s="36">
        <v>0</v>
      </c>
      <c r="AL349" s="36">
        <v>0</v>
      </c>
      <c r="AM349" s="36">
        <v>0</v>
      </c>
      <c r="AN349" s="36">
        <v>0</v>
      </c>
      <c r="AO349" s="36">
        <v>1</v>
      </c>
      <c r="AP349" s="36">
        <v>0</v>
      </c>
      <c r="AQ349" s="36">
        <v>0</v>
      </c>
      <c r="AR349" s="36">
        <v>0</v>
      </c>
      <c r="AS349" s="36">
        <v>0</v>
      </c>
      <c r="AT349" s="36">
        <v>0.50251256281407031</v>
      </c>
      <c r="AU349" s="36">
        <v>12</v>
      </c>
      <c r="AV349" s="36">
        <v>110</v>
      </c>
      <c r="AW349" s="36">
        <v>0</v>
      </c>
      <c r="AX349" s="36">
        <v>1</v>
      </c>
      <c r="AY349" s="36">
        <v>0</v>
      </c>
      <c r="AZ349" s="36">
        <v>0</v>
      </c>
      <c r="BA349" s="36">
        <v>1</v>
      </c>
      <c r="BB349" s="36">
        <v>1</v>
      </c>
    </row>
    <row r="350" spans="1:54" hidden="1">
      <c r="A350" s="50">
        <v>41915</v>
      </c>
      <c r="B350" s="36" t="s">
        <v>183</v>
      </c>
      <c r="C350" s="36" t="s">
        <v>1681</v>
      </c>
      <c r="D350" s="36">
        <v>24734</v>
      </c>
      <c r="E350" s="36" t="s">
        <v>1654</v>
      </c>
      <c r="F350" s="51">
        <v>1</v>
      </c>
      <c r="G350" s="36">
        <v>1.0296000000000001</v>
      </c>
      <c r="H350" s="36">
        <v>0</v>
      </c>
      <c r="I350" s="36">
        <v>26058.950799999999</v>
      </c>
      <c r="J350" s="36">
        <v>26079</v>
      </c>
      <c r="K350" s="36">
        <v>0</v>
      </c>
      <c r="L350" s="36">
        <v>111</v>
      </c>
      <c r="M350" s="36">
        <v>0</v>
      </c>
      <c r="N350" s="36">
        <v>189</v>
      </c>
      <c r="O350" s="36">
        <v>189</v>
      </c>
      <c r="P350" s="36">
        <v>3461</v>
      </c>
      <c r="Q350" s="36">
        <v>3437</v>
      </c>
      <c r="R350" s="36">
        <v>103</v>
      </c>
      <c r="S350" s="36">
        <v>25937</v>
      </c>
      <c r="T350" s="36">
        <v>92.7928</v>
      </c>
      <c r="U350" s="36">
        <v>98.765799999999999</v>
      </c>
      <c r="V350" s="36">
        <v>3791</v>
      </c>
      <c r="W350" s="36">
        <v>3790</v>
      </c>
      <c r="X350" s="36">
        <v>797</v>
      </c>
      <c r="Y350" s="36">
        <v>795</v>
      </c>
      <c r="Z350" s="36">
        <v>111</v>
      </c>
      <c r="AA350" s="36">
        <v>1</v>
      </c>
      <c r="AB350" s="36">
        <v>2</v>
      </c>
      <c r="AC350" s="36">
        <v>2</v>
      </c>
      <c r="AD350" s="36">
        <v>17772</v>
      </c>
      <c r="AE350" s="36">
        <v>64</v>
      </c>
      <c r="AF350" s="36">
        <v>23</v>
      </c>
      <c r="AG350" s="36">
        <v>21</v>
      </c>
      <c r="AH350" s="36">
        <v>0.81720000000000004</v>
      </c>
      <c r="AI350" s="36">
        <v>0.10100000000000001</v>
      </c>
      <c r="AJ350" s="40">
        <f t="shared" ca="1" si="5"/>
        <v>1</v>
      </c>
      <c r="AK350" s="36">
        <v>1</v>
      </c>
      <c r="AL350" s="36">
        <v>0</v>
      </c>
      <c r="AM350" s="36">
        <v>0</v>
      </c>
      <c r="AN350" s="36">
        <v>0</v>
      </c>
      <c r="AO350" s="36">
        <v>2</v>
      </c>
      <c r="AP350" s="36">
        <v>0</v>
      </c>
      <c r="AQ350" s="36">
        <v>1</v>
      </c>
      <c r="AR350" s="36">
        <v>0</v>
      </c>
      <c r="AS350" s="36">
        <v>0</v>
      </c>
      <c r="AT350" s="36">
        <v>0.90090090090090091</v>
      </c>
      <c r="AU350" s="36">
        <v>8</v>
      </c>
      <c r="AV350" s="36">
        <v>166</v>
      </c>
      <c r="AW350" s="36">
        <v>1</v>
      </c>
      <c r="AX350" s="36">
        <v>0</v>
      </c>
      <c r="AY350" s="36">
        <v>0</v>
      </c>
      <c r="AZ350" s="36">
        <v>0</v>
      </c>
      <c r="BA350" s="36">
        <v>2</v>
      </c>
      <c r="BB350" s="36">
        <v>0</v>
      </c>
    </row>
    <row r="351" spans="1:54" hidden="1">
      <c r="A351" s="50">
        <v>41915</v>
      </c>
      <c r="B351" s="36" t="s">
        <v>185</v>
      </c>
      <c r="C351" s="36" t="s">
        <v>702</v>
      </c>
      <c r="D351" s="36">
        <v>6535</v>
      </c>
      <c r="E351" s="36" t="s">
        <v>703</v>
      </c>
      <c r="F351" s="51">
        <v>1</v>
      </c>
      <c r="G351" s="36">
        <v>0.69599999999999995</v>
      </c>
      <c r="H351" s="36">
        <v>0</v>
      </c>
      <c r="I351" s="36">
        <v>3472.5971</v>
      </c>
      <c r="J351" s="36">
        <v>12519</v>
      </c>
      <c r="K351" s="36">
        <v>0</v>
      </c>
      <c r="L351" s="36">
        <v>73</v>
      </c>
      <c r="M351" s="36">
        <v>0</v>
      </c>
      <c r="N351" s="36">
        <v>312</v>
      </c>
      <c r="O351" s="36">
        <v>305</v>
      </c>
      <c r="P351" s="36">
        <v>4468</v>
      </c>
      <c r="Q351" s="36">
        <v>4429</v>
      </c>
      <c r="R351" s="36">
        <v>70</v>
      </c>
      <c r="S351" s="36">
        <v>12469</v>
      </c>
      <c r="T351" s="36">
        <v>93.739000000000004</v>
      </c>
      <c r="U351" s="36">
        <v>98.731200000000001</v>
      </c>
      <c r="V351" s="36">
        <v>0</v>
      </c>
      <c r="W351" s="36">
        <v>0</v>
      </c>
      <c r="X351" s="36">
        <v>46</v>
      </c>
      <c r="Y351" s="36">
        <v>38</v>
      </c>
      <c r="Z351" s="36">
        <v>74</v>
      </c>
      <c r="AA351" s="36">
        <v>6</v>
      </c>
      <c r="AB351" s="36">
        <v>14</v>
      </c>
      <c r="AC351" s="36">
        <v>14</v>
      </c>
      <c r="AD351" s="36">
        <v>12424</v>
      </c>
      <c r="AE351" s="36">
        <v>42</v>
      </c>
      <c r="AF351" s="36">
        <v>30</v>
      </c>
      <c r="AG351" s="36">
        <v>11</v>
      </c>
      <c r="AH351" s="36">
        <v>1.0306999999999999</v>
      </c>
      <c r="AI351" s="36">
        <v>4.3900000000000002E-2</v>
      </c>
      <c r="AJ351" s="40">
        <f t="shared" ca="1" si="5"/>
        <v>1</v>
      </c>
      <c r="AK351" s="36">
        <v>1</v>
      </c>
      <c r="AL351" s="36">
        <v>0</v>
      </c>
      <c r="AM351" s="36">
        <v>1</v>
      </c>
      <c r="AN351" s="36">
        <v>0</v>
      </c>
      <c r="AO351" s="36">
        <v>4</v>
      </c>
      <c r="AP351" s="36">
        <v>3</v>
      </c>
      <c r="AQ351" s="36">
        <v>1</v>
      </c>
      <c r="AR351" s="36">
        <v>0</v>
      </c>
      <c r="AS351" s="36">
        <v>0</v>
      </c>
      <c r="AT351" s="36">
        <v>8.1081081081081088</v>
      </c>
      <c r="AU351" s="36">
        <v>10</v>
      </c>
      <c r="AV351" s="36">
        <v>89</v>
      </c>
      <c r="AW351" s="36">
        <v>1</v>
      </c>
      <c r="AX351" s="36">
        <v>0</v>
      </c>
      <c r="AY351" s="36">
        <v>1</v>
      </c>
      <c r="AZ351" s="36">
        <v>3</v>
      </c>
      <c r="BA351" s="36">
        <v>1</v>
      </c>
      <c r="BB351" s="36">
        <v>0</v>
      </c>
    </row>
    <row r="352" spans="1:54" hidden="1">
      <c r="A352" s="50">
        <v>41915</v>
      </c>
      <c r="B352" s="36" t="s">
        <v>185</v>
      </c>
      <c r="C352" s="36" t="s">
        <v>901</v>
      </c>
      <c r="D352" s="36">
        <v>6612</v>
      </c>
      <c r="E352" s="36" t="s">
        <v>902</v>
      </c>
      <c r="F352" s="51">
        <v>1</v>
      </c>
      <c r="G352" s="36">
        <v>0.78720000000000001</v>
      </c>
      <c r="H352" s="36">
        <v>0</v>
      </c>
      <c r="I352" s="36">
        <v>8549.6712000000007</v>
      </c>
      <c r="J352" s="36">
        <v>7746</v>
      </c>
      <c r="K352" s="36">
        <v>0</v>
      </c>
      <c r="L352" s="36">
        <v>116</v>
      </c>
      <c r="M352" s="36">
        <v>0</v>
      </c>
      <c r="N352" s="36">
        <v>367</v>
      </c>
      <c r="O352" s="36">
        <v>362</v>
      </c>
      <c r="P352" s="36">
        <v>6494</v>
      </c>
      <c r="Q352" s="36">
        <v>6489</v>
      </c>
      <c r="R352" s="36">
        <v>114</v>
      </c>
      <c r="S352" s="36">
        <v>7738</v>
      </c>
      <c r="T352" s="36">
        <v>96.936999999999998</v>
      </c>
      <c r="U352" s="36">
        <v>99.819800000000001</v>
      </c>
      <c r="V352" s="36">
        <v>14278</v>
      </c>
      <c r="W352" s="36">
        <v>14257</v>
      </c>
      <c r="X352" s="36">
        <v>2253</v>
      </c>
      <c r="Y352" s="36">
        <v>2247</v>
      </c>
      <c r="Z352" s="36">
        <v>110</v>
      </c>
      <c r="AA352" s="36">
        <v>0</v>
      </c>
      <c r="AB352" s="36">
        <v>11</v>
      </c>
      <c r="AC352" s="36">
        <v>11</v>
      </c>
      <c r="AD352" s="36">
        <v>7840</v>
      </c>
      <c r="AE352" s="36">
        <v>13</v>
      </c>
      <c r="AF352" s="36">
        <v>62</v>
      </c>
      <c r="AG352" s="36">
        <v>51</v>
      </c>
      <c r="AH352" s="36">
        <v>0.66620000000000001</v>
      </c>
      <c r="AI352" s="36">
        <v>3.8600000000000002E-2</v>
      </c>
      <c r="AJ352" s="40">
        <f t="shared" ca="1" si="5"/>
        <v>1</v>
      </c>
      <c r="AK352" s="36">
        <v>0</v>
      </c>
      <c r="AL352" s="36">
        <v>0</v>
      </c>
      <c r="AM352" s="36">
        <v>0</v>
      </c>
      <c r="AN352" s="36">
        <v>0</v>
      </c>
      <c r="AO352" s="36">
        <v>1</v>
      </c>
      <c r="AP352" s="36">
        <v>0</v>
      </c>
      <c r="AQ352" s="36">
        <v>0</v>
      </c>
      <c r="AR352" s="36">
        <v>0</v>
      </c>
      <c r="AS352" s="36">
        <v>0</v>
      </c>
      <c r="AT352" s="36">
        <v>0</v>
      </c>
      <c r="AU352" s="36">
        <v>7</v>
      </c>
      <c r="AV352" s="36">
        <v>13</v>
      </c>
      <c r="AW352" s="36">
        <v>1</v>
      </c>
      <c r="AX352" s="36">
        <v>0</v>
      </c>
      <c r="AY352" s="36">
        <v>0</v>
      </c>
      <c r="AZ352" s="36">
        <v>0</v>
      </c>
      <c r="BA352" s="36">
        <v>2</v>
      </c>
      <c r="BB352" s="36">
        <v>0</v>
      </c>
    </row>
    <row r="353" spans="1:54" hidden="1">
      <c r="A353" s="50">
        <v>41915</v>
      </c>
      <c r="B353" s="36" t="s">
        <v>185</v>
      </c>
      <c r="C353" s="36" t="s">
        <v>942</v>
      </c>
      <c r="D353" s="36">
        <v>6615</v>
      </c>
      <c r="E353" s="36" t="s">
        <v>902</v>
      </c>
      <c r="F353" s="51">
        <v>1</v>
      </c>
      <c r="G353" s="36">
        <v>8.400001E-2</v>
      </c>
      <c r="H353" s="36">
        <v>0</v>
      </c>
      <c r="I353" s="36">
        <v>7789.7286999999997</v>
      </c>
      <c r="J353" s="36">
        <v>2825</v>
      </c>
      <c r="K353" s="36">
        <v>0</v>
      </c>
      <c r="L353" s="36">
        <v>19</v>
      </c>
      <c r="M353" s="36">
        <v>0</v>
      </c>
      <c r="N353" s="36">
        <v>174</v>
      </c>
      <c r="O353" s="36">
        <v>168</v>
      </c>
      <c r="P353" s="36">
        <v>2258</v>
      </c>
      <c r="Q353" s="36">
        <v>2249</v>
      </c>
      <c r="R353" s="36">
        <v>19</v>
      </c>
      <c r="S353" s="36">
        <v>2815</v>
      </c>
      <c r="T353" s="36">
        <v>96.551699999999997</v>
      </c>
      <c r="U353" s="36">
        <v>99.248800000000003</v>
      </c>
      <c r="V353" s="36">
        <v>0</v>
      </c>
      <c r="W353" s="36">
        <v>0</v>
      </c>
      <c r="X353" s="36">
        <v>71</v>
      </c>
      <c r="Y353" s="36">
        <v>60</v>
      </c>
      <c r="Z353" s="36">
        <v>19</v>
      </c>
      <c r="AA353" s="36">
        <v>0</v>
      </c>
      <c r="AB353" s="36">
        <v>2</v>
      </c>
      <c r="AC353" s="36">
        <v>2</v>
      </c>
      <c r="AD353" s="36">
        <v>2805</v>
      </c>
      <c r="AE353" s="36">
        <v>17</v>
      </c>
      <c r="AF353" s="36">
        <v>15</v>
      </c>
      <c r="AG353" s="36">
        <v>9</v>
      </c>
      <c r="AH353" s="36">
        <v>0.68200000000000005</v>
      </c>
      <c r="AI353" s="36">
        <v>5.45E-2</v>
      </c>
      <c r="AJ353" s="40">
        <f t="shared" ca="1" si="5"/>
        <v>1</v>
      </c>
      <c r="AK353" s="36">
        <v>0</v>
      </c>
      <c r="AL353" s="36">
        <v>0</v>
      </c>
      <c r="AM353" s="36">
        <v>0</v>
      </c>
      <c r="AN353" s="36">
        <v>0</v>
      </c>
      <c r="AO353" s="36">
        <v>1</v>
      </c>
      <c r="AP353" s="36">
        <v>0</v>
      </c>
      <c r="AQ353" s="36">
        <v>0</v>
      </c>
      <c r="AR353" s="36">
        <v>0</v>
      </c>
      <c r="AS353" s="36">
        <v>0</v>
      </c>
      <c r="AT353" s="36">
        <v>0</v>
      </c>
      <c r="AU353" s="36">
        <v>6</v>
      </c>
      <c r="AV353" s="36">
        <v>19</v>
      </c>
      <c r="AW353" s="36">
        <v>1</v>
      </c>
      <c r="AX353" s="36">
        <v>0</v>
      </c>
      <c r="AY353" s="36">
        <v>0</v>
      </c>
      <c r="AZ353" s="36">
        <v>0</v>
      </c>
      <c r="BA353" s="36">
        <v>3</v>
      </c>
      <c r="BB353" s="36">
        <v>0</v>
      </c>
    </row>
    <row r="354" spans="1:54" hidden="1">
      <c r="A354" s="50">
        <v>41915</v>
      </c>
      <c r="B354" s="36" t="s">
        <v>185</v>
      </c>
      <c r="C354" s="36" t="s">
        <v>1289</v>
      </c>
      <c r="D354" s="36">
        <v>7272</v>
      </c>
      <c r="E354" s="36" t="s">
        <v>1290</v>
      </c>
      <c r="F354" s="51">
        <v>1</v>
      </c>
      <c r="G354" s="36">
        <v>0.59519999999999995</v>
      </c>
      <c r="H354" s="36">
        <v>0</v>
      </c>
      <c r="I354" s="36">
        <v>5104.6858000000002</v>
      </c>
      <c r="J354" s="36">
        <v>6684</v>
      </c>
      <c r="K354" s="36">
        <v>0</v>
      </c>
      <c r="L354" s="36">
        <v>148</v>
      </c>
      <c r="M354" s="36">
        <v>0</v>
      </c>
      <c r="N354" s="36">
        <v>1392</v>
      </c>
      <c r="O354" s="36">
        <v>1382</v>
      </c>
      <c r="P354" s="36">
        <v>5090</v>
      </c>
      <c r="Q354" s="36">
        <v>5083</v>
      </c>
      <c r="R354" s="36">
        <v>142</v>
      </c>
      <c r="S354" s="36">
        <v>6653</v>
      </c>
      <c r="T354" s="36">
        <v>95.256699999999995</v>
      </c>
      <c r="U354" s="36">
        <v>99.399299999999997</v>
      </c>
      <c r="V354" s="36">
        <v>2138</v>
      </c>
      <c r="W354" s="36">
        <v>2136</v>
      </c>
      <c r="X354" s="36">
        <v>1032</v>
      </c>
      <c r="Y354" s="36">
        <v>1030</v>
      </c>
      <c r="Z354" s="36">
        <v>145</v>
      </c>
      <c r="AA354" s="36">
        <v>0</v>
      </c>
      <c r="AB354" s="36">
        <v>24</v>
      </c>
      <c r="AC354" s="36">
        <v>24</v>
      </c>
      <c r="AD354" s="36">
        <v>6663</v>
      </c>
      <c r="AE354" s="36">
        <v>21</v>
      </c>
      <c r="AF354" s="36">
        <v>171</v>
      </c>
      <c r="AG354" s="36">
        <v>171</v>
      </c>
      <c r="AH354" s="36">
        <v>0.33450000000000002</v>
      </c>
      <c r="AI354" s="36">
        <v>2.5999999999999999E-2</v>
      </c>
      <c r="AJ354" s="40">
        <f t="shared" ca="1" si="5"/>
        <v>1</v>
      </c>
      <c r="AK354" s="36">
        <v>0</v>
      </c>
      <c r="AL354" s="36">
        <v>0</v>
      </c>
      <c r="AM354" s="36">
        <v>0</v>
      </c>
      <c r="AN354" s="36">
        <v>0</v>
      </c>
      <c r="AO354" s="36">
        <v>1</v>
      </c>
      <c r="AP354" s="36">
        <v>0</v>
      </c>
      <c r="AQ354" s="36">
        <v>1</v>
      </c>
      <c r="AR354" s="36">
        <v>0</v>
      </c>
      <c r="AS354" s="36">
        <v>0</v>
      </c>
      <c r="AT354" s="36">
        <v>0</v>
      </c>
      <c r="AU354" s="36">
        <v>16</v>
      </c>
      <c r="AV354" s="36">
        <v>38</v>
      </c>
      <c r="AW354" s="36">
        <v>1</v>
      </c>
      <c r="AX354" s="36">
        <v>0</v>
      </c>
      <c r="AY354" s="36">
        <v>0</v>
      </c>
      <c r="AZ354" s="36">
        <v>0</v>
      </c>
      <c r="BA354" s="36">
        <v>2</v>
      </c>
      <c r="BB354" s="36">
        <v>0</v>
      </c>
    </row>
    <row r="355" spans="1:54" hidden="1">
      <c r="A355" s="50">
        <v>41915</v>
      </c>
      <c r="B355" s="36" t="s">
        <v>185</v>
      </c>
      <c r="C355" s="36" t="s">
        <v>15</v>
      </c>
      <c r="D355" s="36">
        <v>8912</v>
      </c>
      <c r="E355" s="36" t="s">
        <v>186</v>
      </c>
      <c r="F355" s="51">
        <v>1</v>
      </c>
      <c r="G355" s="36">
        <v>0.46560000000000001</v>
      </c>
      <c r="H355" s="36">
        <v>0</v>
      </c>
      <c r="I355" s="36">
        <v>9991.8160000000007</v>
      </c>
      <c r="J355" s="36">
        <v>10506</v>
      </c>
      <c r="K355" s="36">
        <v>0</v>
      </c>
      <c r="L355" s="36">
        <v>84</v>
      </c>
      <c r="M355" s="36">
        <v>0</v>
      </c>
      <c r="N355" s="36">
        <v>228</v>
      </c>
      <c r="O355" s="36">
        <v>228</v>
      </c>
      <c r="P355" s="36">
        <v>5724</v>
      </c>
      <c r="Q355" s="36">
        <v>5722</v>
      </c>
      <c r="R355" s="36">
        <v>82</v>
      </c>
      <c r="S355" s="36">
        <v>10447</v>
      </c>
      <c r="T355" s="36">
        <v>97.619</v>
      </c>
      <c r="U355" s="36">
        <v>99.403700000000001</v>
      </c>
      <c r="V355" s="36">
        <v>22180</v>
      </c>
      <c r="W355" s="36">
        <v>22067</v>
      </c>
      <c r="X355" s="36">
        <v>3888</v>
      </c>
      <c r="Y355" s="36">
        <v>3798</v>
      </c>
      <c r="Z355" s="36">
        <v>99</v>
      </c>
      <c r="AA355" s="36">
        <v>8</v>
      </c>
      <c r="AB355" s="36">
        <v>3</v>
      </c>
      <c r="AC355" s="36">
        <v>3</v>
      </c>
      <c r="AD355" s="36">
        <v>11262</v>
      </c>
      <c r="AE355" s="36">
        <v>102</v>
      </c>
      <c r="AF355" s="36">
        <v>16</v>
      </c>
      <c r="AG355" s="36">
        <v>14</v>
      </c>
      <c r="AH355" s="36">
        <v>0.94889999999999997</v>
      </c>
      <c r="AI355" s="36">
        <v>0.18279999999999999</v>
      </c>
      <c r="AJ355" s="40">
        <f t="shared" ca="1" si="5"/>
        <v>1</v>
      </c>
      <c r="AK355" s="36">
        <v>0</v>
      </c>
      <c r="AL355" s="36">
        <v>0</v>
      </c>
      <c r="AM355" s="36">
        <v>1</v>
      </c>
      <c r="AN355" s="36">
        <v>0</v>
      </c>
      <c r="AO355" s="36">
        <v>2</v>
      </c>
      <c r="AP355" s="36">
        <v>5</v>
      </c>
      <c r="AQ355" s="36">
        <v>0</v>
      </c>
      <c r="AR355" s="36">
        <v>0</v>
      </c>
      <c r="AS355" s="36">
        <v>0</v>
      </c>
      <c r="AT355" s="36">
        <v>8.0808080808080813</v>
      </c>
      <c r="AU355" s="36">
        <v>2</v>
      </c>
      <c r="AV355" s="36">
        <v>61</v>
      </c>
      <c r="AW355" s="36">
        <v>0</v>
      </c>
      <c r="AX355" s="36">
        <v>0</v>
      </c>
      <c r="AY355" s="36">
        <v>1</v>
      </c>
      <c r="AZ355" s="36">
        <v>5</v>
      </c>
      <c r="BA355" s="36">
        <v>0</v>
      </c>
      <c r="BB355" s="36">
        <v>0</v>
      </c>
    </row>
    <row r="356" spans="1:54" hidden="1">
      <c r="A356" s="50">
        <v>41915</v>
      </c>
      <c r="B356" s="36" t="s">
        <v>183</v>
      </c>
      <c r="C356" s="36" t="s">
        <v>767</v>
      </c>
      <c r="D356" s="36">
        <v>34344</v>
      </c>
      <c r="E356" s="36" t="s">
        <v>631</v>
      </c>
      <c r="F356" s="51">
        <v>1</v>
      </c>
      <c r="G356" s="36">
        <v>2.0135999999999998</v>
      </c>
      <c r="H356" s="36">
        <v>0</v>
      </c>
      <c r="I356" s="36">
        <v>10873.848099999999</v>
      </c>
      <c r="J356" s="36">
        <v>30375</v>
      </c>
      <c r="K356" s="36">
        <v>0</v>
      </c>
      <c r="L356" s="36">
        <v>195</v>
      </c>
      <c r="M356" s="36">
        <v>0</v>
      </c>
      <c r="N356" s="36">
        <v>442</v>
      </c>
      <c r="O356" s="36">
        <v>442</v>
      </c>
      <c r="P356" s="36">
        <v>4480</v>
      </c>
      <c r="Q356" s="36">
        <v>4479</v>
      </c>
      <c r="R356" s="36">
        <v>187</v>
      </c>
      <c r="S356" s="36">
        <v>30342</v>
      </c>
      <c r="T356" s="36">
        <v>95.897400000000005</v>
      </c>
      <c r="U356" s="36">
        <v>99.869100000000003</v>
      </c>
      <c r="V356" s="36">
        <v>36025</v>
      </c>
      <c r="W356" s="36">
        <v>36011</v>
      </c>
      <c r="X356" s="36">
        <v>6486</v>
      </c>
      <c r="Y356" s="36">
        <v>6469</v>
      </c>
      <c r="Z356" s="36">
        <v>191</v>
      </c>
      <c r="AA356" s="36">
        <v>0</v>
      </c>
      <c r="AB356" s="36">
        <v>17</v>
      </c>
      <c r="AC356" s="36">
        <v>17</v>
      </c>
      <c r="AD356" s="36">
        <v>28681</v>
      </c>
      <c r="AE356" s="36">
        <v>85</v>
      </c>
      <c r="AF356" s="36">
        <v>441</v>
      </c>
      <c r="AG356" s="36">
        <v>419</v>
      </c>
      <c r="AH356" s="36">
        <v>0.65890000000000004</v>
      </c>
      <c r="AI356" s="36">
        <v>9.0300000000000005E-2</v>
      </c>
      <c r="AJ356" s="40">
        <f t="shared" ca="1" si="5"/>
        <v>1</v>
      </c>
      <c r="AK356" s="36">
        <v>0</v>
      </c>
      <c r="AL356" s="36">
        <v>0</v>
      </c>
      <c r="AM356" s="36">
        <v>0</v>
      </c>
      <c r="AN356" s="36">
        <v>0</v>
      </c>
      <c r="AO356" s="36">
        <v>1</v>
      </c>
      <c r="AP356" s="36">
        <v>0</v>
      </c>
      <c r="AQ356" s="36">
        <v>0</v>
      </c>
      <c r="AR356" s="36">
        <v>0</v>
      </c>
      <c r="AS356" s="36">
        <v>0</v>
      </c>
      <c r="AT356" s="36">
        <v>0</v>
      </c>
      <c r="AU356" s="36">
        <v>8</v>
      </c>
      <c r="AV356" s="36">
        <v>34</v>
      </c>
      <c r="AW356" s="36">
        <v>1</v>
      </c>
      <c r="AX356" s="36">
        <v>0</v>
      </c>
      <c r="AY356" s="36">
        <v>0</v>
      </c>
      <c r="AZ356" s="36">
        <v>0</v>
      </c>
      <c r="BA356" s="36">
        <v>1</v>
      </c>
      <c r="BB356" s="36">
        <v>0</v>
      </c>
    </row>
    <row r="357" spans="1:54" hidden="1">
      <c r="A357" s="50">
        <v>41915</v>
      </c>
      <c r="B357" s="36" t="s">
        <v>183</v>
      </c>
      <c r="C357" s="36" t="s">
        <v>630</v>
      </c>
      <c r="D357" s="36">
        <v>34346</v>
      </c>
      <c r="E357" s="36" t="s">
        <v>631</v>
      </c>
      <c r="F357" s="51">
        <v>1</v>
      </c>
      <c r="G357" s="36">
        <v>2.0495999999999999</v>
      </c>
      <c r="H357" s="36">
        <v>0</v>
      </c>
      <c r="I357" s="36">
        <v>10372.0982</v>
      </c>
      <c r="J357" s="36">
        <v>44893</v>
      </c>
      <c r="K357" s="36">
        <v>0</v>
      </c>
      <c r="L357" s="36">
        <v>252</v>
      </c>
      <c r="M357" s="36">
        <v>0</v>
      </c>
      <c r="N357" s="36">
        <v>329</v>
      </c>
      <c r="O357" s="36">
        <v>329</v>
      </c>
      <c r="P357" s="36">
        <v>6268</v>
      </c>
      <c r="Q357" s="36">
        <v>6266</v>
      </c>
      <c r="R357" s="36">
        <v>244</v>
      </c>
      <c r="S357" s="36">
        <v>44681</v>
      </c>
      <c r="T357" s="36">
        <v>96.825400000000002</v>
      </c>
      <c r="U357" s="36">
        <v>99.495999999999995</v>
      </c>
      <c r="V357" s="36">
        <v>14948</v>
      </c>
      <c r="W357" s="36">
        <v>14944</v>
      </c>
      <c r="X357" s="36">
        <v>11874</v>
      </c>
      <c r="Y357" s="36">
        <v>11866</v>
      </c>
      <c r="Z357" s="36">
        <v>250</v>
      </c>
      <c r="AA357" s="36">
        <v>1</v>
      </c>
      <c r="AB357" s="36">
        <v>84</v>
      </c>
      <c r="AC357" s="36">
        <v>80</v>
      </c>
      <c r="AD357" s="36">
        <v>32485</v>
      </c>
      <c r="AE357" s="36">
        <v>105</v>
      </c>
      <c r="AF357" s="36">
        <v>2510</v>
      </c>
      <c r="AG357" s="36">
        <v>2349</v>
      </c>
      <c r="AH357" s="36">
        <v>0.86470000000000002</v>
      </c>
      <c r="AI357" s="36">
        <v>5.1999999999999998E-2</v>
      </c>
      <c r="AJ357" s="40">
        <f t="shared" ca="1" si="5"/>
        <v>1</v>
      </c>
      <c r="AK357" s="36">
        <v>0</v>
      </c>
      <c r="AL357" s="36">
        <v>0</v>
      </c>
      <c r="AM357" s="36">
        <v>0</v>
      </c>
      <c r="AN357" s="36">
        <v>0</v>
      </c>
      <c r="AO357" s="36">
        <v>1</v>
      </c>
      <c r="AP357" s="36">
        <v>0</v>
      </c>
      <c r="AQ357" s="36">
        <v>0</v>
      </c>
      <c r="AR357" s="36">
        <v>0</v>
      </c>
      <c r="AS357" s="36">
        <v>0</v>
      </c>
      <c r="AT357" s="36">
        <v>0.4</v>
      </c>
      <c r="AU357" s="36">
        <v>8</v>
      </c>
      <c r="AV357" s="36">
        <v>214</v>
      </c>
      <c r="AW357" s="36">
        <v>1</v>
      </c>
      <c r="AX357" s="36">
        <v>0</v>
      </c>
      <c r="AY357" s="36">
        <v>0</v>
      </c>
      <c r="AZ357" s="36">
        <v>0</v>
      </c>
      <c r="BA357" s="36">
        <v>4</v>
      </c>
      <c r="BB357" s="36">
        <v>0</v>
      </c>
    </row>
    <row r="358" spans="1:54" hidden="1">
      <c r="A358" s="50">
        <v>41915</v>
      </c>
      <c r="B358" s="36" t="s">
        <v>183</v>
      </c>
      <c r="C358" s="36" t="s">
        <v>706</v>
      </c>
      <c r="D358" s="36">
        <v>35074</v>
      </c>
      <c r="E358" s="36" t="s">
        <v>707</v>
      </c>
      <c r="F358" s="51">
        <v>1</v>
      </c>
      <c r="G358" s="36">
        <v>1.9368000000000001</v>
      </c>
      <c r="H358" s="36">
        <v>0</v>
      </c>
      <c r="I358" s="36">
        <v>15864.1528</v>
      </c>
      <c r="J358" s="36">
        <v>36326</v>
      </c>
      <c r="K358" s="36">
        <v>0</v>
      </c>
      <c r="L358" s="36">
        <v>247</v>
      </c>
      <c r="M358" s="36">
        <v>0</v>
      </c>
      <c r="N358" s="36">
        <v>460</v>
      </c>
      <c r="O358" s="36">
        <v>460</v>
      </c>
      <c r="P358" s="36">
        <v>5306</v>
      </c>
      <c r="Q358" s="36">
        <v>5295</v>
      </c>
      <c r="R358" s="36">
        <v>239</v>
      </c>
      <c r="S358" s="36">
        <v>36196</v>
      </c>
      <c r="T358" s="36">
        <v>96.761099999999999</v>
      </c>
      <c r="U358" s="36">
        <v>99.435599999999994</v>
      </c>
      <c r="V358" s="36">
        <v>0</v>
      </c>
      <c r="W358" s="36">
        <v>0</v>
      </c>
      <c r="X358" s="36">
        <v>234</v>
      </c>
      <c r="Y358" s="36">
        <v>227</v>
      </c>
      <c r="Z358" s="36">
        <v>226</v>
      </c>
      <c r="AA358" s="36">
        <v>1</v>
      </c>
      <c r="AB358" s="36">
        <v>31</v>
      </c>
      <c r="AC358" s="36">
        <v>31</v>
      </c>
      <c r="AD358" s="36">
        <v>26511</v>
      </c>
      <c r="AE358" s="36">
        <v>127</v>
      </c>
      <c r="AF358" s="36">
        <v>582</v>
      </c>
      <c r="AG358" s="36">
        <v>567</v>
      </c>
      <c r="AH358" s="36">
        <v>0.73450000000000004</v>
      </c>
      <c r="AI358" s="36">
        <v>0.1166</v>
      </c>
      <c r="AJ358" s="40">
        <f t="shared" ca="1" si="5"/>
        <v>1</v>
      </c>
      <c r="AK358" s="36">
        <v>0</v>
      </c>
      <c r="AL358" s="36">
        <v>0</v>
      </c>
      <c r="AM358" s="36">
        <v>0</v>
      </c>
      <c r="AN358" s="36">
        <v>0</v>
      </c>
      <c r="AO358" s="36">
        <v>1</v>
      </c>
      <c r="AP358" s="36">
        <v>0</v>
      </c>
      <c r="AQ358" s="36">
        <v>0</v>
      </c>
      <c r="AR358" s="36">
        <v>0</v>
      </c>
      <c r="AS358" s="36">
        <v>0</v>
      </c>
      <c r="AT358" s="36">
        <v>0.44247787610619471</v>
      </c>
      <c r="AU358" s="36">
        <v>8</v>
      </c>
      <c r="AV358" s="36">
        <v>141</v>
      </c>
      <c r="AW358" s="36">
        <v>1</v>
      </c>
      <c r="AX358" s="36">
        <v>0</v>
      </c>
      <c r="AY358" s="36">
        <v>0</v>
      </c>
      <c r="AZ358" s="36">
        <v>0</v>
      </c>
      <c r="BA358" s="36">
        <v>3</v>
      </c>
      <c r="BB358" s="36">
        <v>0</v>
      </c>
    </row>
    <row r="359" spans="1:54" hidden="1">
      <c r="A359" s="50">
        <v>41915</v>
      </c>
      <c r="B359" s="36" t="s">
        <v>183</v>
      </c>
      <c r="C359" s="36" t="s">
        <v>479</v>
      </c>
      <c r="D359" s="36">
        <v>35104</v>
      </c>
      <c r="E359" s="36" t="s">
        <v>385</v>
      </c>
      <c r="F359" s="51">
        <v>1</v>
      </c>
      <c r="G359" s="36">
        <v>2.2919999999999998</v>
      </c>
      <c r="H359" s="36">
        <v>0</v>
      </c>
      <c r="I359" s="36">
        <v>24930.2781</v>
      </c>
      <c r="J359" s="36">
        <v>50976</v>
      </c>
      <c r="K359" s="36">
        <v>0</v>
      </c>
      <c r="L359" s="36">
        <v>245</v>
      </c>
      <c r="M359" s="36">
        <v>0</v>
      </c>
      <c r="N359" s="36">
        <v>1119</v>
      </c>
      <c r="O359" s="36">
        <v>1118</v>
      </c>
      <c r="P359" s="36">
        <v>12763</v>
      </c>
      <c r="Q359" s="36">
        <v>12755</v>
      </c>
      <c r="R359" s="36">
        <v>238</v>
      </c>
      <c r="S359" s="36">
        <v>50596</v>
      </c>
      <c r="T359" s="36">
        <v>97.055999999999997</v>
      </c>
      <c r="U359" s="36">
        <v>99.192300000000003</v>
      </c>
      <c r="V359" s="36">
        <v>32089</v>
      </c>
      <c r="W359" s="36">
        <v>32069</v>
      </c>
      <c r="X359" s="36">
        <v>7061</v>
      </c>
      <c r="Y359" s="36">
        <v>7052</v>
      </c>
      <c r="Z359" s="36">
        <v>206</v>
      </c>
      <c r="AA359" s="36">
        <v>0</v>
      </c>
      <c r="AB359" s="36">
        <v>0</v>
      </c>
      <c r="AC359" s="36">
        <v>0</v>
      </c>
      <c r="AD359" s="36">
        <v>45857</v>
      </c>
      <c r="AE359" s="36">
        <v>115</v>
      </c>
      <c r="AF359" s="36">
        <v>11</v>
      </c>
      <c r="AG359" s="36">
        <v>11</v>
      </c>
      <c r="AH359" s="36">
        <v>0.84599999999999997</v>
      </c>
      <c r="AI359" s="36">
        <v>5.8900000000000001E-2</v>
      </c>
      <c r="AJ359" s="40">
        <f t="shared" ca="1" si="5"/>
        <v>1</v>
      </c>
      <c r="AK359" s="36">
        <v>0</v>
      </c>
      <c r="AL359" s="36">
        <v>0</v>
      </c>
      <c r="AM359" s="36">
        <v>0</v>
      </c>
      <c r="AN359" s="36">
        <v>0</v>
      </c>
      <c r="AO359" s="36">
        <v>1</v>
      </c>
      <c r="AP359" s="36">
        <v>0</v>
      </c>
      <c r="AQ359" s="36">
        <v>0</v>
      </c>
      <c r="AR359" s="36">
        <v>0</v>
      </c>
      <c r="AS359" s="36">
        <v>0</v>
      </c>
      <c r="AT359" s="36">
        <v>0</v>
      </c>
      <c r="AU359" s="36">
        <v>8</v>
      </c>
      <c r="AV359" s="36">
        <v>388</v>
      </c>
      <c r="AW359" s="36">
        <v>1</v>
      </c>
      <c r="AX359" s="36">
        <v>0</v>
      </c>
      <c r="AY359" s="36">
        <v>0</v>
      </c>
      <c r="AZ359" s="36">
        <v>0</v>
      </c>
      <c r="BA359" s="36">
        <v>2</v>
      </c>
      <c r="BB359" s="36">
        <v>0</v>
      </c>
    </row>
    <row r="360" spans="1:54" hidden="1">
      <c r="A360" s="50">
        <v>41915</v>
      </c>
      <c r="B360" s="36" t="s">
        <v>184</v>
      </c>
      <c r="C360" s="36" t="s">
        <v>390</v>
      </c>
      <c r="D360" s="36">
        <v>45083</v>
      </c>
      <c r="E360" s="36" t="s">
        <v>391</v>
      </c>
      <c r="F360" s="51">
        <v>1</v>
      </c>
      <c r="G360" s="36">
        <v>1.9079999999999999</v>
      </c>
      <c r="H360" s="36">
        <v>0</v>
      </c>
      <c r="I360" s="36">
        <v>3104.0319</v>
      </c>
      <c r="J360" s="36">
        <v>14196</v>
      </c>
      <c r="K360" s="36">
        <v>0</v>
      </c>
      <c r="L360" s="36">
        <v>227</v>
      </c>
      <c r="M360" s="36">
        <v>0</v>
      </c>
      <c r="N360" s="36">
        <v>348</v>
      </c>
      <c r="O360" s="36">
        <v>343</v>
      </c>
      <c r="P360" s="36">
        <v>10964</v>
      </c>
      <c r="Q360" s="36">
        <v>10934</v>
      </c>
      <c r="R360" s="36">
        <v>223</v>
      </c>
      <c r="S360" s="36">
        <v>14070</v>
      </c>
      <c r="T360" s="36">
        <v>96.826400000000007</v>
      </c>
      <c r="U360" s="36">
        <v>98.841200000000001</v>
      </c>
      <c r="V360" s="36">
        <v>16992</v>
      </c>
      <c r="W360" s="36">
        <v>16979</v>
      </c>
      <c r="X360" s="36">
        <v>3105</v>
      </c>
      <c r="Y360" s="36">
        <v>3103</v>
      </c>
      <c r="Z360" s="36">
        <v>227</v>
      </c>
      <c r="AA360" s="36">
        <v>3</v>
      </c>
      <c r="AB360" s="36">
        <v>40</v>
      </c>
      <c r="AC360" s="36">
        <v>40</v>
      </c>
      <c r="AD360" s="36">
        <v>14210</v>
      </c>
      <c r="AE360" s="36">
        <v>40</v>
      </c>
      <c r="AF360" s="36">
        <v>104</v>
      </c>
      <c r="AG360" s="36">
        <v>88</v>
      </c>
      <c r="AH360" s="36">
        <v>0.33029999999999998</v>
      </c>
      <c r="AI360" s="36">
        <v>3.4500000000000003E-2</v>
      </c>
      <c r="AJ360" s="40">
        <f t="shared" ca="1" si="5"/>
        <v>1</v>
      </c>
      <c r="AK360" s="36">
        <v>0</v>
      </c>
      <c r="AL360" s="36">
        <v>0</v>
      </c>
      <c r="AM360" s="36">
        <v>0</v>
      </c>
      <c r="AN360" s="36">
        <v>0</v>
      </c>
      <c r="AO360" s="36">
        <v>1</v>
      </c>
      <c r="AP360" s="36">
        <v>0</v>
      </c>
      <c r="AQ360" s="36">
        <v>0</v>
      </c>
      <c r="AR360" s="36">
        <v>0</v>
      </c>
      <c r="AS360" s="36">
        <v>0</v>
      </c>
      <c r="AT360" s="36">
        <v>1.3215859030837005</v>
      </c>
      <c r="AU360" s="36">
        <v>9</v>
      </c>
      <c r="AV360" s="36">
        <v>156</v>
      </c>
      <c r="AW360" s="36">
        <v>1</v>
      </c>
      <c r="AX360" s="36">
        <v>0</v>
      </c>
      <c r="AY360" s="36">
        <v>0</v>
      </c>
      <c r="AZ360" s="36">
        <v>0</v>
      </c>
      <c r="BA360" s="36">
        <v>4</v>
      </c>
      <c r="BB360" s="36">
        <v>0</v>
      </c>
    </row>
    <row r="361" spans="1:54" hidden="1">
      <c r="A361" s="50">
        <v>41915</v>
      </c>
      <c r="B361" s="36" t="s">
        <v>184</v>
      </c>
      <c r="C361" s="36" t="s">
        <v>1767</v>
      </c>
      <c r="D361" s="36">
        <v>47392</v>
      </c>
      <c r="E361" s="36" t="s">
        <v>1768</v>
      </c>
      <c r="F361" s="51">
        <v>1</v>
      </c>
      <c r="G361" s="36">
        <v>3.5495999999999999</v>
      </c>
      <c r="H361" s="36">
        <v>3.8399999999999997E-2</v>
      </c>
      <c r="I361" s="36">
        <v>16565.8161</v>
      </c>
      <c r="J361" s="36">
        <v>10096</v>
      </c>
      <c r="K361" s="36">
        <v>0</v>
      </c>
      <c r="L361" s="36">
        <v>424</v>
      </c>
      <c r="M361" s="36">
        <v>0</v>
      </c>
      <c r="N361" s="36">
        <v>905</v>
      </c>
      <c r="O361" s="36">
        <v>905</v>
      </c>
      <c r="P361" s="36">
        <v>6522</v>
      </c>
      <c r="Q361" s="36">
        <v>6508</v>
      </c>
      <c r="R361" s="36">
        <v>423</v>
      </c>
      <c r="S361" s="36">
        <v>10091</v>
      </c>
      <c r="T361" s="36">
        <v>99.764200000000002</v>
      </c>
      <c r="U361" s="36">
        <v>99.735900000000001</v>
      </c>
      <c r="V361" s="36">
        <v>12334</v>
      </c>
      <c r="W361" s="36">
        <v>12315</v>
      </c>
      <c r="X361" s="36">
        <v>3828</v>
      </c>
      <c r="Y361" s="36">
        <v>3823</v>
      </c>
      <c r="Z361" s="36">
        <v>435</v>
      </c>
      <c r="AA361" s="36">
        <v>10</v>
      </c>
      <c r="AB361" s="36">
        <v>35</v>
      </c>
      <c r="AC361" s="36">
        <v>34</v>
      </c>
      <c r="AD361" s="36">
        <v>10034</v>
      </c>
      <c r="AE361" s="36">
        <v>35</v>
      </c>
      <c r="AF361" s="36">
        <v>17</v>
      </c>
      <c r="AG361" s="36">
        <v>13</v>
      </c>
      <c r="AH361" s="36">
        <v>0.97829999999999995</v>
      </c>
      <c r="AI361" s="36">
        <v>0.5292</v>
      </c>
      <c r="AJ361" s="40">
        <f t="shared" ca="1" si="5"/>
        <v>1</v>
      </c>
      <c r="AK361" s="36">
        <v>0</v>
      </c>
      <c r="AL361" s="36">
        <v>0</v>
      </c>
      <c r="AM361" s="36">
        <v>0</v>
      </c>
      <c r="AN361" s="36">
        <v>0</v>
      </c>
      <c r="AO361" s="36">
        <v>1</v>
      </c>
      <c r="AP361" s="36">
        <v>0</v>
      </c>
      <c r="AQ361" s="36">
        <v>0</v>
      </c>
      <c r="AR361" s="36">
        <v>0</v>
      </c>
      <c r="AS361" s="36">
        <v>0</v>
      </c>
      <c r="AT361" s="36">
        <v>2.2988505747126435</v>
      </c>
      <c r="AU361" s="36">
        <v>1</v>
      </c>
      <c r="AV361" s="36">
        <v>19</v>
      </c>
      <c r="AW361" s="36">
        <v>0</v>
      </c>
      <c r="AX361" s="36">
        <v>0</v>
      </c>
      <c r="AY361" s="36">
        <v>1</v>
      </c>
      <c r="AZ361" s="36">
        <v>1</v>
      </c>
      <c r="BA361" s="36">
        <v>0</v>
      </c>
      <c r="BB361" s="36">
        <v>0</v>
      </c>
    </row>
    <row r="362" spans="1:54" hidden="1">
      <c r="A362" s="50">
        <v>41915</v>
      </c>
      <c r="B362" s="36" t="s">
        <v>184</v>
      </c>
      <c r="C362" s="36" t="s">
        <v>1769</v>
      </c>
      <c r="D362" s="36">
        <v>46001</v>
      </c>
      <c r="E362" s="36" t="s">
        <v>1770</v>
      </c>
      <c r="F362" s="51">
        <v>1</v>
      </c>
      <c r="G362" s="36">
        <v>0.79920009999999997</v>
      </c>
      <c r="H362" s="36">
        <v>0</v>
      </c>
      <c r="I362" s="36">
        <v>15.564399999999999</v>
      </c>
      <c r="J362" s="36">
        <v>12</v>
      </c>
      <c r="K362" s="36">
        <v>0</v>
      </c>
      <c r="L362" s="36">
        <v>97</v>
      </c>
      <c r="M362" s="36">
        <v>0</v>
      </c>
      <c r="N362" s="36">
        <v>155</v>
      </c>
      <c r="O362" s="36">
        <v>155</v>
      </c>
      <c r="P362" s="36">
        <v>1161</v>
      </c>
      <c r="Q362" s="36">
        <v>1017</v>
      </c>
      <c r="R362" s="36">
        <v>97</v>
      </c>
      <c r="S362" s="36">
        <v>12</v>
      </c>
      <c r="T362" s="36">
        <v>100</v>
      </c>
      <c r="U362" s="36">
        <v>87.596900000000005</v>
      </c>
      <c r="V362" s="36">
        <v>1191</v>
      </c>
      <c r="W362" s="36">
        <v>1191</v>
      </c>
      <c r="X362" s="36">
        <v>81</v>
      </c>
      <c r="Y362" s="36">
        <v>81</v>
      </c>
      <c r="Z362" s="36">
        <v>92</v>
      </c>
      <c r="AA362" s="36">
        <v>0</v>
      </c>
      <c r="AB362" s="36">
        <v>10</v>
      </c>
      <c r="AC362" s="36">
        <v>10</v>
      </c>
      <c r="AD362" s="36">
        <v>402</v>
      </c>
      <c r="AE362" s="36">
        <v>0</v>
      </c>
      <c r="AF362" s="36">
        <v>19</v>
      </c>
      <c r="AG362" s="36">
        <v>18</v>
      </c>
      <c r="AH362" s="36">
        <v>0.4496</v>
      </c>
      <c r="AI362" s="36">
        <v>2.01E-2</v>
      </c>
      <c r="AJ362" s="40">
        <f t="shared" ca="1" si="5"/>
        <v>1</v>
      </c>
      <c r="AK362" s="36">
        <v>0</v>
      </c>
      <c r="AL362" s="36">
        <v>1</v>
      </c>
      <c r="AM362" s="36">
        <v>0</v>
      </c>
      <c r="AN362" s="36">
        <v>0</v>
      </c>
      <c r="AO362" s="36">
        <v>2</v>
      </c>
      <c r="AP362" s="36">
        <v>0</v>
      </c>
      <c r="AQ362" s="36">
        <v>0</v>
      </c>
      <c r="AR362" s="36">
        <v>1</v>
      </c>
      <c r="AS362" s="36">
        <v>0</v>
      </c>
      <c r="AT362" s="36">
        <v>0</v>
      </c>
      <c r="AU362" s="36">
        <v>0</v>
      </c>
      <c r="AV362" s="36">
        <v>144</v>
      </c>
      <c r="AW362" s="36">
        <v>0</v>
      </c>
      <c r="AX362" s="36">
        <v>1</v>
      </c>
      <c r="AY362" s="36">
        <v>0</v>
      </c>
      <c r="AZ362" s="36">
        <v>0</v>
      </c>
      <c r="BA362" s="36">
        <v>0</v>
      </c>
      <c r="BB362" s="36">
        <v>1</v>
      </c>
    </row>
    <row r="363" spans="1:54" hidden="1">
      <c r="A363" s="50">
        <v>41915</v>
      </c>
      <c r="B363" s="36" t="s">
        <v>184</v>
      </c>
      <c r="C363" s="36" t="s">
        <v>1771</v>
      </c>
      <c r="D363" s="36">
        <v>46065</v>
      </c>
      <c r="E363" s="36" t="s">
        <v>1772</v>
      </c>
      <c r="F363" s="51">
        <v>1</v>
      </c>
      <c r="G363" s="36">
        <v>1.6080000000000001</v>
      </c>
      <c r="H363" s="36">
        <v>0</v>
      </c>
      <c r="I363" s="36">
        <v>1712.8677</v>
      </c>
      <c r="J363" s="36">
        <v>3414</v>
      </c>
      <c r="K363" s="36">
        <v>0</v>
      </c>
      <c r="L363" s="36">
        <v>206</v>
      </c>
      <c r="M363" s="36">
        <v>0</v>
      </c>
      <c r="N363" s="36">
        <v>291</v>
      </c>
      <c r="O363" s="36">
        <v>285</v>
      </c>
      <c r="P363" s="36">
        <v>3015</v>
      </c>
      <c r="Q363" s="36">
        <v>3011</v>
      </c>
      <c r="R363" s="36">
        <v>206</v>
      </c>
      <c r="S363" s="36">
        <v>3405</v>
      </c>
      <c r="T363" s="36">
        <v>97.938100000000006</v>
      </c>
      <c r="U363" s="36">
        <v>99.604100000000003</v>
      </c>
      <c r="V363" s="36">
        <v>12213</v>
      </c>
      <c r="W363" s="36">
        <v>12198</v>
      </c>
      <c r="X363" s="36">
        <v>3597</v>
      </c>
      <c r="Y363" s="36">
        <v>3597</v>
      </c>
      <c r="Z363" s="36">
        <v>199</v>
      </c>
      <c r="AA363" s="36">
        <v>0</v>
      </c>
      <c r="AB363" s="36">
        <v>1</v>
      </c>
      <c r="AC363" s="36">
        <v>1</v>
      </c>
      <c r="AD363" s="36">
        <v>3478</v>
      </c>
      <c r="AE363" s="36">
        <v>11</v>
      </c>
      <c r="AF363" s="36">
        <v>1</v>
      </c>
      <c r="AG363" s="36">
        <v>1</v>
      </c>
      <c r="AH363" s="36">
        <v>0.36009999999999998</v>
      </c>
      <c r="AI363" s="36">
        <v>5.16E-2</v>
      </c>
      <c r="AJ363" s="40">
        <f t="shared" ca="1" si="5"/>
        <v>1</v>
      </c>
      <c r="AK363" s="36">
        <v>0</v>
      </c>
      <c r="AL363" s="36">
        <v>0</v>
      </c>
      <c r="AM363" s="36">
        <v>0</v>
      </c>
      <c r="AN363" s="36">
        <v>0</v>
      </c>
      <c r="AO363" s="36">
        <v>1</v>
      </c>
      <c r="AP363" s="36">
        <v>0</v>
      </c>
      <c r="AQ363" s="36">
        <v>0</v>
      </c>
      <c r="AR363" s="36">
        <v>0</v>
      </c>
      <c r="AS363" s="36">
        <v>0</v>
      </c>
      <c r="AT363" s="36">
        <v>0</v>
      </c>
      <c r="AU363" s="36">
        <v>6</v>
      </c>
      <c r="AV363" s="36">
        <v>13</v>
      </c>
      <c r="AW363" s="36">
        <v>1</v>
      </c>
      <c r="AX363" s="36">
        <v>0</v>
      </c>
      <c r="AY363" s="36">
        <v>0</v>
      </c>
      <c r="AZ363" s="36">
        <v>0</v>
      </c>
      <c r="BA363" s="36">
        <v>1</v>
      </c>
      <c r="BB363" s="36">
        <v>0</v>
      </c>
    </row>
    <row r="364" spans="1:54" hidden="1">
      <c r="A364" s="50">
        <v>41915</v>
      </c>
      <c r="B364" s="36" t="s">
        <v>183</v>
      </c>
      <c r="C364" s="36" t="s">
        <v>710</v>
      </c>
      <c r="D364" s="36">
        <v>57985</v>
      </c>
      <c r="E364" s="36" t="s">
        <v>711</v>
      </c>
      <c r="F364" s="51">
        <v>1</v>
      </c>
      <c r="G364" s="36">
        <v>1.4832000000000001</v>
      </c>
      <c r="H364" s="36">
        <v>0</v>
      </c>
      <c r="I364" s="36">
        <v>4893.2366000000002</v>
      </c>
      <c r="J364" s="36">
        <v>27304</v>
      </c>
      <c r="K364" s="36">
        <v>0</v>
      </c>
      <c r="L364" s="36">
        <v>130</v>
      </c>
      <c r="M364" s="36">
        <v>0</v>
      </c>
      <c r="N364" s="36">
        <v>163</v>
      </c>
      <c r="O364" s="36">
        <v>143</v>
      </c>
      <c r="P364" s="36">
        <v>3399</v>
      </c>
      <c r="Q364" s="36">
        <v>3398</v>
      </c>
      <c r="R364" s="36">
        <v>126</v>
      </c>
      <c r="S364" s="36">
        <v>27276</v>
      </c>
      <c r="T364" s="36">
        <v>85.030699999999996</v>
      </c>
      <c r="U364" s="36">
        <v>99.868099999999998</v>
      </c>
      <c r="V364" s="36">
        <v>0</v>
      </c>
      <c r="W364" s="36">
        <v>0</v>
      </c>
      <c r="X364" s="36">
        <v>20</v>
      </c>
      <c r="Y364" s="36">
        <v>19</v>
      </c>
      <c r="Z364" s="36">
        <v>122</v>
      </c>
      <c r="AA364" s="36">
        <v>0</v>
      </c>
      <c r="AB364" s="36">
        <v>2</v>
      </c>
      <c r="AC364" s="36">
        <v>2</v>
      </c>
      <c r="AD364" s="36">
        <v>22460</v>
      </c>
      <c r="AE364" s="36">
        <v>47</v>
      </c>
      <c r="AF364" s="36">
        <v>30</v>
      </c>
      <c r="AG364" s="36">
        <v>29</v>
      </c>
      <c r="AH364" s="36">
        <v>0.91900000000000004</v>
      </c>
      <c r="AI364" s="36">
        <v>3.8100000000000002E-2</v>
      </c>
      <c r="AJ364" s="40">
        <f t="shared" ca="1" si="5"/>
        <v>1</v>
      </c>
      <c r="AK364" s="36">
        <v>1</v>
      </c>
      <c r="AL364" s="36">
        <v>0</v>
      </c>
      <c r="AM364" s="36">
        <v>0</v>
      </c>
      <c r="AN364" s="36">
        <v>0</v>
      </c>
      <c r="AO364" s="36">
        <v>2</v>
      </c>
      <c r="AP364" s="36">
        <v>0</v>
      </c>
      <c r="AQ364" s="36">
        <v>1</v>
      </c>
      <c r="AR364" s="36">
        <v>0</v>
      </c>
      <c r="AS364" s="36">
        <v>0</v>
      </c>
      <c r="AT364" s="36">
        <v>0</v>
      </c>
      <c r="AU364" s="36">
        <v>24</v>
      </c>
      <c r="AV364" s="36">
        <v>29</v>
      </c>
      <c r="AW364" s="36">
        <v>1</v>
      </c>
      <c r="AX364" s="36">
        <v>0</v>
      </c>
      <c r="AY364" s="36">
        <v>0</v>
      </c>
      <c r="AZ364" s="36">
        <v>0</v>
      </c>
      <c r="BA364" s="36">
        <v>2</v>
      </c>
      <c r="BB364" s="36">
        <v>0</v>
      </c>
    </row>
    <row r="365" spans="1:54" hidden="1">
      <c r="A365" s="50">
        <v>41915</v>
      </c>
      <c r="B365" s="36" t="s">
        <v>183</v>
      </c>
      <c r="C365" s="36" t="s">
        <v>619</v>
      </c>
      <c r="D365" s="36">
        <v>19101</v>
      </c>
      <c r="E365" s="36" t="s">
        <v>618</v>
      </c>
      <c r="F365" s="51">
        <v>1</v>
      </c>
      <c r="G365" s="36">
        <v>1.38</v>
      </c>
      <c r="H365" s="36">
        <v>0</v>
      </c>
      <c r="I365" s="36">
        <v>4076.1246000000001</v>
      </c>
      <c r="J365" s="36">
        <v>6743</v>
      </c>
      <c r="K365" s="36">
        <v>0</v>
      </c>
      <c r="L365" s="36">
        <v>263</v>
      </c>
      <c r="M365" s="36">
        <v>0</v>
      </c>
      <c r="N365" s="36">
        <v>2240</v>
      </c>
      <c r="O365" s="36">
        <v>2191</v>
      </c>
      <c r="P365" s="36">
        <v>13289</v>
      </c>
      <c r="Q365" s="36">
        <v>13063</v>
      </c>
      <c r="R365" s="36">
        <v>262</v>
      </c>
      <c r="S365" s="36">
        <v>6735</v>
      </c>
      <c r="T365" s="36">
        <v>97.440600000000003</v>
      </c>
      <c r="U365" s="36">
        <v>98.182699999999997</v>
      </c>
      <c r="V365" s="36">
        <v>31962</v>
      </c>
      <c r="W365" s="36">
        <v>31941</v>
      </c>
      <c r="X365" s="36">
        <v>3883</v>
      </c>
      <c r="Y365" s="36">
        <v>3881</v>
      </c>
      <c r="Z365" s="36">
        <v>275</v>
      </c>
      <c r="AA365" s="36">
        <v>1</v>
      </c>
      <c r="AB365" s="36">
        <v>65</v>
      </c>
      <c r="AC365" s="36">
        <v>64</v>
      </c>
      <c r="AD365" s="36">
        <v>11393</v>
      </c>
      <c r="AE365" s="36">
        <v>20</v>
      </c>
      <c r="AF365" s="36">
        <v>293</v>
      </c>
      <c r="AG365" s="36">
        <v>282</v>
      </c>
      <c r="AH365" s="36">
        <v>1.0068999999999999</v>
      </c>
      <c r="AI365" s="36">
        <v>3.7400000000000003E-2</v>
      </c>
      <c r="AJ365" s="40">
        <f t="shared" ca="1" si="5"/>
        <v>1</v>
      </c>
      <c r="AK365" s="36">
        <v>0</v>
      </c>
      <c r="AL365" s="36">
        <v>0</v>
      </c>
      <c r="AM365" s="36">
        <v>0</v>
      </c>
      <c r="AN365" s="36">
        <v>0</v>
      </c>
      <c r="AO365" s="36">
        <v>1</v>
      </c>
      <c r="AP365" s="36">
        <v>0</v>
      </c>
      <c r="AQ365" s="36">
        <v>0</v>
      </c>
      <c r="AR365" s="36">
        <v>0</v>
      </c>
      <c r="AS365" s="36">
        <v>0</v>
      </c>
      <c r="AT365" s="36">
        <v>0.36363636363636365</v>
      </c>
      <c r="AU365" s="36">
        <v>50</v>
      </c>
      <c r="AV365" s="36">
        <v>234</v>
      </c>
      <c r="AW365" s="36">
        <v>1</v>
      </c>
      <c r="AX365" s="36">
        <v>0</v>
      </c>
      <c r="AY365" s="36">
        <v>0</v>
      </c>
      <c r="AZ365" s="36">
        <v>0</v>
      </c>
      <c r="BA365" s="36">
        <v>6</v>
      </c>
      <c r="BB365" s="36">
        <v>6</v>
      </c>
    </row>
    <row r="366" spans="1:54" hidden="1">
      <c r="A366" s="50">
        <v>41915</v>
      </c>
      <c r="B366" s="36" t="s">
        <v>183</v>
      </c>
      <c r="C366" s="36" t="s">
        <v>617</v>
      </c>
      <c r="D366" s="36">
        <v>19102</v>
      </c>
      <c r="E366" s="36" t="s">
        <v>618</v>
      </c>
      <c r="F366" s="51">
        <v>1</v>
      </c>
      <c r="G366" s="36">
        <v>1.7831999999999999</v>
      </c>
      <c r="H366" s="36">
        <v>0</v>
      </c>
      <c r="I366" s="36">
        <v>6161.5201999999999</v>
      </c>
      <c r="J366" s="36">
        <v>17201</v>
      </c>
      <c r="K366" s="36">
        <v>0</v>
      </c>
      <c r="L366" s="36">
        <v>237</v>
      </c>
      <c r="M366" s="36">
        <v>0</v>
      </c>
      <c r="N366" s="36">
        <v>1610</v>
      </c>
      <c r="O366" s="36">
        <v>1571</v>
      </c>
      <c r="P366" s="36">
        <v>17771</v>
      </c>
      <c r="Q366" s="36">
        <v>17480</v>
      </c>
      <c r="R366" s="36">
        <v>236</v>
      </c>
      <c r="S366" s="36">
        <v>17197</v>
      </c>
      <c r="T366" s="36">
        <v>97.165899999999993</v>
      </c>
      <c r="U366" s="36">
        <v>98.339600000000004</v>
      </c>
      <c r="V366" s="36">
        <v>39811</v>
      </c>
      <c r="W366" s="36">
        <v>39778</v>
      </c>
      <c r="X366" s="36">
        <v>9430</v>
      </c>
      <c r="Y366" s="36">
        <v>9425</v>
      </c>
      <c r="Z366" s="36">
        <v>244</v>
      </c>
      <c r="AA366" s="36">
        <v>1</v>
      </c>
      <c r="AB366" s="36">
        <v>29</v>
      </c>
      <c r="AC366" s="36">
        <v>29</v>
      </c>
      <c r="AD366" s="36">
        <v>17681</v>
      </c>
      <c r="AE366" s="36">
        <v>35</v>
      </c>
      <c r="AF366" s="36">
        <v>139</v>
      </c>
      <c r="AG366" s="36">
        <v>135</v>
      </c>
      <c r="AH366" s="36">
        <v>0.81610000000000005</v>
      </c>
      <c r="AI366" s="36">
        <v>3.2300000000000002E-2</v>
      </c>
      <c r="AJ366" s="40">
        <f t="shared" ca="1" si="5"/>
        <v>1</v>
      </c>
      <c r="AK366" s="36">
        <v>0</v>
      </c>
      <c r="AL366" s="36">
        <v>0</v>
      </c>
      <c r="AM366" s="36">
        <v>0</v>
      </c>
      <c r="AN366" s="36">
        <v>0</v>
      </c>
      <c r="AO366" s="36">
        <v>1</v>
      </c>
      <c r="AP366" s="36">
        <v>0</v>
      </c>
      <c r="AQ366" s="36">
        <v>0</v>
      </c>
      <c r="AR366" s="36">
        <v>0</v>
      </c>
      <c r="AS366" s="36">
        <v>0</v>
      </c>
      <c r="AT366" s="36">
        <v>0.4098360655737705</v>
      </c>
      <c r="AU366" s="36">
        <v>40</v>
      </c>
      <c r="AV366" s="36">
        <v>295</v>
      </c>
      <c r="AW366" s="36">
        <v>1</v>
      </c>
      <c r="AX366" s="36">
        <v>0</v>
      </c>
      <c r="AY366" s="36">
        <v>0</v>
      </c>
      <c r="AZ366" s="36">
        <v>0</v>
      </c>
      <c r="BA366" s="36">
        <v>7</v>
      </c>
      <c r="BB366" s="36">
        <v>6</v>
      </c>
    </row>
    <row r="367" spans="1:54" hidden="1">
      <c r="A367" s="50">
        <v>41915</v>
      </c>
      <c r="B367" s="36" t="s">
        <v>183</v>
      </c>
      <c r="C367" s="36" t="s">
        <v>620</v>
      </c>
      <c r="D367" s="36">
        <v>19103</v>
      </c>
      <c r="E367" s="36" t="s">
        <v>618</v>
      </c>
      <c r="F367" s="51">
        <v>1</v>
      </c>
      <c r="G367" s="36">
        <v>1.1135999999999999</v>
      </c>
      <c r="H367" s="36">
        <v>0</v>
      </c>
      <c r="I367" s="36">
        <v>12748.017</v>
      </c>
      <c r="J367" s="36">
        <v>25655</v>
      </c>
      <c r="K367" s="36">
        <v>0</v>
      </c>
      <c r="L367" s="36">
        <v>155</v>
      </c>
      <c r="M367" s="36">
        <v>0</v>
      </c>
      <c r="N367" s="36">
        <v>1049</v>
      </c>
      <c r="O367" s="36">
        <v>1023</v>
      </c>
      <c r="P367" s="36">
        <v>24420</v>
      </c>
      <c r="Q367" s="36">
        <v>23940</v>
      </c>
      <c r="R367" s="36">
        <v>155</v>
      </c>
      <c r="S367" s="36">
        <v>25648</v>
      </c>
      <c r="T367" s="36">
        <v>97.5214</v>
      </c>
      <c r="U367" s="36">
        <v>98.007599999999996</v>
      </c>
      <c r="V367" s="36">
        <v>19724</v>
      </c>
      <c r="W367" s="36">
        <v>19711</v>
      </c>
      <c r="X367" s="36">
        <v>4288</v>
      </c>
      <c r="Y367" s="36">
        <v>4278</v>
      </c>
      <c r="Z367" s="36">
        <v>156</v>
      </c>
      <c r="AA367" s="36">
        <v>1</v>
      </c>
      <c r="AB367" s="36">
        <v>19</v>
      </c>
      <c r="AC367" s="36">
        <v>19</v>
      </c>
      <c r="AD367" s="36">
        <v>25363</v>
      </c>
      <c r="AE367" s="36">
        <v>54</v>
      </c>
      <c r="AF367" s="36">
        <v>128</v>
      </c>
      <c r="AG367" s="36">
        <v>119</v>
      </c>
      <c r="AH367" s="36">
        <v>1.1672</v>
      </c>
      <c r="AI367" s="36">
        <v>5.6899999999999999E-2</v>
      </c>
      <c r="AJ367" s="40">
        <f t="shared" ca="1" si="5"/>
        <v>1</v>
      </c>
      <c r="AK367" s="36">
        <v>0</v>
      </c>
      <c r="AL367" s="36">
        <v>0</v>
      </c>
      <c r="AM367" s="36">
        <v>0</v>
      </c>
      <c r="AN367" s="36">
        <v>0</v>
      </c>
      <c r="AO367" s="36">
        <v>1</v>
      </c>
      <c r="AP367" s="36">
        <v>0</v>
      </c>
      <c r="AQ367" s="36">
        <v>0</v>
      </c>
      <c r="AR367" s="36">
        <v>0</v>
      </c>
      <c r="AS367" s="36">
        <v>0</v>
      </c>
      <c r="AT367" s="36">
        <v>0.64102564102564097</v>
      </c>
      <c r="AU367" s="36">
        <v>26</v>
      </c>
      <c r="AV367" s="36">
        <v>487</v>
      </c>
      <c r="AW367" s="36">
        <v>1</v>
      </c>
      <c r="AX367" s="36">
        <v>0</v>
      </c>
      <c r="AY367" s="36">
        <v>0</v>
      </c>
      <c r="AZ367" s="36">
        <v>0</v>
      </c>
      <c r="BA367" s="36">
        <v>3</v>
      </c>
      <c r="BB367" s="36">
        <v>4</v>
      </c>
    </row>
    <row r="368" spans="1:54" hidden="1">
      <c r="A368" s="50">
        <v>41915</v>
      </c>
      <c r="B368" s="36" t="s">
        <v>183</v>
      </c>
      <c r="C368" s="36" t="s">
        <v>627</v>
      </c>
      <c r="D368" s="36">
        <v>19104</v>
      </c>
      <c r="E368" s="36" t="s">
        <v>618</v>
      </c>
      <c r="F368" s="51">
        <v>1</v>
      </c>
      <c r="G368" s="36">
        <v>0.18720000000000001</v>
      </c>
      <c r="H368" s="36">
        <v>0</v>
      </c>
      <c r="I368" s="36">
        <v>5608.7798000000003</v>
      </c>
      <c r="J368" s="36">
        <v>12517</v>
      </c>
      <c r="K368" s="36">
        <v>0</v>
      </c>
      <c r="L368" s="36">
        <v>31</v>
      </c>
      <c r="M368" s="36">
        <v>0</v>
      </c>
      <c r="N368" s="36">
        <v>56</v>
      </c>
      <c r="O368" s="36">
        <v>55</v>
      </c>
      <c r="P368" s="36">
        <v>1436</v>
      </c>
      <c r="Q368" s="36">
        <v>1408</v>
      </c>
      <c r="R368" s="36">
        <v>30</v>
      </c>
      <c r="S368" s="36">
        <v>12450</v>
      </c>
      <c r="T368" s="36">
        <v>95.046099999999996</v>
      </c>
      <c r="U368" s="36">
        <v>97.525300000000001</v>
      </c>
      <c r="V368" s="36">
        <v>2115</v>
      </c>
      <c r="W368" s="36">
        <v>2111</v>
      </c>
      <c r="X368" s="36">
        <v>581</v>
      </c>
      <c r="Y368" s="36">
        <v>574</v>
      </c>
      <c r="Z368" s="36">
        <v>35</v>
      </c>
      <c r="AA368" s="36">
        <v>0</v>
      </c>
      <c r="AB368" s="36">
        <v>5</v>
      </c>
      <c r="AC368" s="36">
        <v>5</v>
      </c>
      <c r="AD368" s="36">
        <v>8079</v>
      </c>
      <c r="AE368" s="36">
        <v>26</v>
      </c>
      <c r="AF368" s="36">
        <v>77</v>
      </c>
      <c r="AG368" s="36">
        <v>74</v>
      </c>
      <c r="AH368" s="36">
        <v>1.5287999999999999</v>
      </c>
      <c r="AI368" s="36">
        <v>4.2200000000000001E-2</v>
      </c>
      <c r="AJ368" s="40">
        <f t="shared" ca="1" si="5"/>
        <v>1</v>
      </c>
      <c r="AK368" s="36">
        <v>0</v>
      </c>
      <c r="AL368" s="36">
        <v>0</v>
      </c>
      <c r="AM368" s="36">
        <v>0</v>
      </c>
      <c r="AN368" s="36">
        <v>0</v>
      </c>
      <c r="AO368" s="36">
        <v>1</v>
      </c>
      <c r="AP368" s="36">
        <v>0</v>
      </c>
      <c r="AQ368" s="36">
        <v>0</v>
      </c>
      <c r="AR368" s="36">
        <v>0</v>
      </c>
      <c r="AS368" s="36">
        <v>0</v>
      </c>
      <c r="AT368" s="36">
        <v>0</v>
      </c>
      <c r="AU368" s="36">
        <v>2</v>
      </c>
      <c r="AV368" s="36">
        <v>95</v>
      </c>
      <c r="AW368" s="36">
        <v>0</v>
      </c>
      <c r="AX368" s="36">
        <v>1</v>
      </c>
      <c r="AY368" s="36">
        <v>0</v>
      </c>
      <c r="AZ368" s="36">
        <v>0</v>
      </c>
      <c r="BA368" s="36">
        <v>0</v>
      </c>
      <c r="BB368" s="36">
        <v>6</v>
      </c>
    </row>
    <row r="369" spans="1:54" hidden="1">
      <c r="A369" s="50">
        <v>41915</v>
      </c>
      <c r="B369" s="36" t="s">
        <v>183</v>
      </c>
      <c r="C369" s="36" t="s">
        <v>940</v>
      </c>
      <c r="D369" s="36">
        <v>19105</v>
      </c>
      <c r="E369" s="36" t="s">
        <v>618</v>
      </c>
      <c r="F369" s="51">
        <v>1</v>
      </c>
      <c r="G369" s="36">
        <v>0.22800000000000001</v>
      </c>
      <c r="H369" s="36">
        <v>0</v>
      </c>
      <c r="I369" s="36">
        <v>5792.1319999999996</v>
      </c>
      <c r="J369" s="36">
        <v>15934</v>
      </c>
      <c r="K369" s="36">
        <v>0</v>
      </c>
      <c r="L369" s="36">
        <v>40</v>
      </c>
      <c r="M369" s="36">
        <v>0</v>
      </c>
      <c r="N369" s="36">
        <v>163</v>
      </c>
      <c r="O369" s="36">
        <v>157</v>
      </c>
      <c r="P369" s="36">
        <v>9733</v>
      </c>
      <c r="Q369" s="36">
        <v>9514</v>
      </c>
      <c r="R369" s="36">
        <v>40</v>
      </c>
      <c r="S369" s="36">
        <v>15890</v>
      </c>
      <c r="T369" s="36">
        <v>96.319000000000003</v>
      </c>
      <c r="U369" s="36">
        <v>97.48</v>
      </c>
      <c r="V369" s="36">
        <v>0</v>
      </c>
      <c r="W369" s="36">
        <v>0</v>
      </c>
      <c r="X369" s="36">
        <v>113</v>
      </c>
      <c r="Y369" s="36">
        <v>111</v>
      </c>
      <c r="Z369" s="36">
        <v>37</v>
      </c>
      <c r="AA369" s="36">
        <v>0</v>
      </c>
      <c r="AB369" s="36">
        <v>7</v>
      </c>
      <c r="AC369" s="36">
        <v>7</v>
      </c>
      <c r="AD369" s="36">
        <v>15544</v>
      </c>
      <c r="AE369" s="36">
        <v>37</v>
      </c>
      <c r="AF369" s="36">
        <v>230</v>
      </c>
      <c r="AG369" s="36">
        <v>216</v>
      </c>
      <c r="AH369" s="36">
        <v>0.67910000000000004</v>
      </c>
      <c r="AI369" s="36">
        <v>3.4200000000000001E-2</v>
      </c>
      <c r="AJ369" s="40">
        <f t="shared" ca="1" si="5"/>
        <v>1</v>
      </c>
      <c r="AK369" s="36">
        <v>0</v>
      </c>
      <c r="AL369" s="36">
        <v>0</v>
      </c>
      <c r="AM369" s="36">
        <v>0</v>
      </c>
      <c r="AN369" s="36">
        <v>0</v>
      </c>
      <c r="AO369" s="36">
        <v>2</v>
      </c>
      <c r="AP369" s="36">
        <v>0</v>
      </c>
      <c r="AQ369" s="36">
        <v>1</v>
      </c>
      <c r="AR369" s="36">
        <v>0</v>
      </c>
      <c r="AS369" s="36">
        <v>0</v>
      </c>
      <c r="AT369" s="36">
        <v>0</v>
      </c>
      <c r="AU369" s="36">
        <v>6</v>
      </c>
      <c r="AV369" s="36">
        <v>263</v>
      </c>
      <c r="AW369" s="36">
        <v>1</v>
      </c>
      <c r="AX369" s="36">
        <v>1</v>
      </c>
      <c r="AY369" s="36">
        <v>0</v>
      </c>
      <c r="AZ369" s="36">
        <v>0</v>
      </c>
      <c r="BA369" s="36">
        <v>3</v>
      </c>
      <c r="BB369" s="36">
        <v>7</v>
      </c>
    </row>
    <row r="370" spans="1:54" hidden="1">
      <c r="A370" s="50">
        <v>41915</v>
      </c>
      <c r="B370" s="36" t="s">
        <v>183</v>
      </c>
      <c r="C370" s="36" t="s">
        <v>978</v>
      </c>
      <c r="D370" s="36">
        <v>19414</v>
      </c>
      <c r="E370" s="36" t="s">
        <v>933</v>
      </c>
      <c r="F370" s="51">
        <v>1</v>
      </c>
      <c r="G370" s="36">
        <v>0.876</v>
      </c>
      <c r="H370" s="36">
        <v>0</v>
      </c>
      <c r="I370" s="36">
        <v>15948.218999999999</v>
      </c>
      <c r="J370" s="36">
        <v>45103</v>
      </c>
      <c r="K370" s="36">
        <v>0</v>
      </c>
      <c r="L370" s="36">
        <v>132</v>
      </c>
      <c r="M370" s="36">
        <v>0</v>
      </c>
      <c r="N370" s="36">
        <v>300</v>
      </c>
      <c r="O370" s="36">
        <v>300</v>
      </c>
      <c r="P370" s="36">
        <v>4528</v>
      </c>
      <c r="Q370" s="36">
        <v>4524</v>
      </c>
      <c r="R370" s="36">
        <v>126</v>
      </c>
      <c r="S370" s="36">
        <v>45064</v>
      </c>
      <c r="T370" s="36">
        <v>95.454499999999996</v>
      </c>
      <c r="U370" s="36">
        <v>99.825299999999999</v>
      </c>
      <c r="V370" s="36">
        <v>0</v>
      </c>
      <c r="W370" s="36">
        <v>0</v>
      </c>
      <c r="X370" s="36">
        <v>196</v>
      </c>
      <c r="Y370" s="36">
        <v>194</v>
      </c>
      <c r="Z370" s="36">
        <v>114</v>
      </c>
      <c r="AA370" s="36">
        <v>1</v>
      </c>
      <c r="AB370" s="36">
        <v>16</v>
      </c>
      <c r="AC370" s="36">
        <v>14</v>
      </c>
      <c r="AD370" s="36">
        <v>31500</v>
      </c>
      <c r="AE370" s="36">
        <v>109</v>
      </c>
      <c r="AF370" s="36">
        <v>483</v>
      </c>
      <c r="AG370" s="36">
        <v>464</v>
      </c>
      <c r="AH370" s="36">
        <v>1.1734</v>
      </c>
      <c r="AI370" s="36">
        <v>4.1500000000000002E-2</v>
      </c>
      <c r="AJ370" s="40">
        <f t="shared" ca="1" si="5"/>
        <v>1</v>
      </c>
      <c r="AK370" s="36">
        <v>0</v>
      </c>
      <c r="AL370" s="36">
        <v>0</v>
      </c>
      <c r="AM370" s="36">
        <v>0</v>
      </c>
      <c r="AN370" s="36">
        <v>0</v>
      </c>
      <c r="AO370" s="36">
        <v>1</v>
      </c>
      <c r="AP370" s="36">
        <v>0</v>
      </c>
      <c r="AQ370" s="36">
        <v>1</v>
      </c>
      <c r="AR370" s="36">
        <v>0</v>
      </c>
      <c r="AS370" s="36">
        <v>0</v>
      </c>
      <c r="AT370" s="36">
        <v>0.8771929824561403</v>
      </c>
      <c r="AU370" s="36">
        <v>6</v>
      </c>
      <c r="AV370" s="36">
        <v>43</v>
      </c>
      <c r="AW370" s="36">
        <v>1</v>
      </c>
      <c r="AX370" s="36">
        <v>0</v>
      </c>
      <c r="AY370" s="36">
        <v>0</v>
      </c>
      <c r="AZ370" s="36">
        <v>0</v>
      </c>
      <c r="BA370" s="36">
        <v>4</v>
      </c>
      <c r="BB370" s="36">
        <v>0</v>
      </c>
    </row>
    <row r="371" spans="1:54" hidden="1">
      <c r="A371" s="50">
        <v>41915</v>
      </c>
      <c r="B371" s="36" t="s">
        <v>183</v>
      </c>
      <c r="C371" s="36" t="s">
        <v>1773</v>
      </c>
      <c r="D371" s="36">
        <v>19482</v>
      </c>
      <c r="E371" s="36" t="s">
        <v>1774</v>
      </c>
      <c r="F371" s="51">
        <v>1</v>
      </c>
      <c r="G371" s="36">
        <v>1.1664000000000001</v>
      </c>
      <c r="H371" s="36">
        <v>0</v>
      </c>
      <c r="I371" s="36">
        <v>606.01790000000005</v>
      </c>
      <c r="J371" s="36">
        <v>1643</v>
      </c>
      <c r="K371" s="36">
        <v>0</v>
      </c>
      <c r="L371" s="36">
        <v>158</v>
      </c>
      <c r="M371" s="36">
        <v>0</v>
      </c>
      <c r="N371" s="36">
        <v>529</v>
      </c>
      <c r="O371" s="36">
        <v>529</v>
      </c>
      <c r="P371" s="36">
        <v>651</v>
      </c>
      <c r="Q371" s="36">
        <v>650</v>
      </c>
      <c r="R371" s="36">
        <v>158</v>
      </c>
      <c r="S371" s="36">
        <v>1626</v>
      </c>
      <c r="T371" s="36">
        <v>100</v>
      </c>
      <c r="U371" s="36">
        <v>98.813299999999998</v>
      </c>
      <c r="V371" s="36">
        <v>859</v>
      </c>
      <c r="W371" s="36">
        <v>858</v>
      </c>
      <c r="X371" s="36">
        <v>334</v>
      </c>
      <c r="Y371" s="36">
        <v>333</v>
      </c>
      <c r="Z371" s="36">
        <v>159</v>
      </c>
      <c r="AA371" s="36">
        <v>6</v>
      </c>
      <c r="AB371" s="36">
        <v>0</v>
      </c>
      <c r="AC371" s="36">
        <v>0</v>
      </c>
      <c r="AD371" s="36">
        <v>1637</v>
      </c>
      <c r="AE371" s="36">
        <v>9</v>
      </c>
      <c r="AF371" s="36">
        <v>119</v>
      </c>
      <c r="AG371" s="36">
        <v>116</v>
      </c>
      <c r="AH371" s="36">
        <v>1.4510000000000001</v>
      </c>
      <c r="AI371" s="36">
        <v>0.1231</v>
      </c>
      <c r="AJ371" s="40">
        <f t="shared" ca="1" si="5"/>
        <v>1</v>
      </c>
      <c r="AK371" s="36">
        <v>0</v>
      </c>
      <c r="AL371" s="36">
        <v>0</v>
      </c>
      <c r="AM371" s="36">
        <v>0</v>
      </c>
      <c r="AN371" s="36">
        <v>0</v>
      </c>
      <c r="AO371" s="36">
        <v>1</v>
      </c>
      <c r="AP371" s="36">
        <v>0</v>
      </c>
      <c r="AQ371" s="36">
        <v>0</v>
      </c>
      <c r="AR371" s="36">
        <v>0</v>
      </c>
      <c r="AS371" s="36">
        <v>0</v>
      </c>
      <c r="AT371" s="36">
        <v>3.7735849056603774</v>
      </c>
      <c r="AU371" s="36">
        <v>0</v>
      </c>
      <c r="AV371" s="36">
        <v>18</v>
      </c>
      <c r="AW371" s="36">
        <v>0</v>
      </c>
      <c r="AX371" s="36">
        <v>0</v>
      </c>
      <c r="AY371" s="36">
        <v>1</v>
      </c>
      <c r="AZ371" s="36">
        <v>1</v>
      </c>
      <c r="BA371" s="36">
        <v>0</v>
      </c>
      <c r="BB371" s="36">
        <v>0</v>
      </c>
    </row>
    <row r="372" spans="1:54" hidden="1">
      <c r="A372" s="50">
        <v>41915</v>
      </c>
      <c r="B372" s="36" t="s">
        <v>183</v>
      </c>
      <c r="C372" s="36" t="s">
        <v>976</v>
      </c>
      <c r="D372" s="36">
        <v>19492</v>
      </c>
      <c r="E372" s="36" t="s">
        <v>937</v>
      </c>
      <c r="F372" s="51">
        <v>1</v>
      </c>
      <c r="G372" s="36">
        <v>9.0167999999999999</v>
      </c>
      <c r="H372" s="36">
        <v>0</v>
      </c>
      <c r="I372" s="36">
        <v>7807.3248000000003</v>
      </c>
      <c r="J372" s="36">
        <v>5140</v>
      </c>
      <c r="K372" s="36">
        <v>0</v>
      </c>
      <c r="L372" s="36">
        <v>645</v>
      </c>
      <c r="M372" s="36">
        <v>0</v>
      </c>
      <c r="N372" s="36">
        <v>749</v>
      </c>
      <c r="O372" s="36">
        <v>745</v>
      </c>
      <c r="P372" s="36">
        <v>3348</v>
      </c>
      <c r="Q372" s="36">
        <v>3343</v>
      </c>
      <c r="R372" s="36">
        <v>640</v>
      </c>
      <c r="S372" s="36">
        <v>5099</v>
      </c>
      <c r="T372" s="36">
        <v>98.694900000000004</v>
      </c>
      <c r="U372" s="36">
        <v>99.054199999999994</v>
      </c>
      <c r="V372" s="36">
        <v>920</v>
      </c>
      <c r="W372" s="36">
        <v>919</v>
      </c>
      <c r="X372" s="36">
        <v>658</v>
      </c>
      <c r="Y372" s="36">
        <v>658</v>
      </c>
      <c r="Z372" s="36">
        <v>654</v>
      </c>
      <c r="AA372" s="36">
        <v>17</v>
      </c>
      <c r="AB372" s="36">
        <v>0</v>
      </c>
      <c r="AC372" s="36">
        <v>0</v>
      </c>
      <c r="AD372" s="36">
        <v>5138</v>
      </c>
      <c r="AE372" s="36">
        <v>8</v>
      </c>
      <c r="AF372" s="36">
        <v>116</v>
      </c>
      <c r="AG372" s="36">
        <v>116</v>
      </c>
      <c r="AH372" s="36">
        <v>0.62939999999999996</v>
      </c>
      <c r="AI372" s="36">
        <v>0</v>
      </c>
      <c r="AJ372" s="40">
        <f t="shared" ca="1" si="5"/>
        <v>1</v>
      </c>
      <c r="AK372" s="36">
        <v>0</v>
      </c>
      <c r="AL372" s="36">
        <v>0</v>
      </c>
      <c r="AM372" s="36">
        <v>0</v>
      </c>
      <c r="AN372" s="36">
        <v>0</v>
      </c>
      <c r="AO372" s="36">
        <v>1</v>
      </c>
      <c r="AP372" s="36">
        <v>0</v>
      </c>
      <c r="AQ372" s="36">
        <v>0</v>
      </c>
      <c r="AR372" s="36">
        <v>0</v>
      </c>
      <c r="AS372" s="36">
        <v>0</v>
      </c>
      <c r="AT372" s="36">
        <v>2.5993883792048931</v>
      </c>
      <c r="AU372" s="36">
        <v>9</v>
      </c>
      <c r="AV372" s="36">
        <v>46</v>
      </c>
      <c r="AW372" s="36">
        <v>0</v>
      </c>
      <c r="AX372" s="36">
        <v>0</v>
      </c>
      <c r="AY372" s="36">
        <v>1</v>
      </c>
      <c r="AZ372" s="36">
        <v>3</v>
      </c>
      <c r="BA372" s="36">
        <v>0</v>
      </c>
      <c r="BB372" s="36">
        <v>0</v>
      </c>
    </row>
    <row r="373" spans="1:54" hidden="1">
      <c r="A373" s="50">
        <v>41915</v>
      </c>
      <c r="B373" s="36" t="s">
        <v>183</v>
      </c>
      <c r="C373" s="36" t="s">
        <v>1282</v>
      </c>
      <c r="D373" s="36">
        <v>29153</v>
      </c>
      <c r="E373" s="36" t="s">
        <v>1276</v>
      </c>
      <c r="F373" s="51">
        <v>1</v>
      </c>
      <c r="G373" s="36">
        <v>2.5992000000000002</v>
      </c>
      <c r="H373" s="36">
        <v>0</v>
      </c>
      <c r="I373" s="36">
        <v>239.3596</v>
      </c>
      <c r="J373" s="36">
        <v>2860</v>
      </c>
      <c r="K373" s="36">
        <v>0</v>
      </c>
      <c r="L373" s="36">
        <v>257</v>
      </c>
      <c r="M373" s="36">
        <v>0</v>
      </c>
      <c r="N373" s="36">
        <v>238</v>
      </c>
      <c r="O373" s="36">
        <v>237</v>
      </c>
      <c r="P373" s="36">
        <v>2439</v>
      </c>
      <c r="Q373" s="36">
        <v>2438</v>
      </c>
      <c r="R373" s="36">
        <v>253</v>
      </c>
      <c r="S373" s="36">
        <v>2843</v>
      </c>
      <c r="T373" s="36">
        <v>98.03</v>
      </c>
      <c r="U373" s="36">
        <v>99.364800000000002</v>
      </c>
      <c r="V373" s="36">
        <v>2640</v>
      </c>
      <c r="W373" s="36">
        <v>2638</v>
      </c>
      <c r="X373" s="36">
        <v>424</v>
      </c>
      <c r="Y373" s="36">
        <v>424</v>
      </c>
      <c r="Z373" s="36">
        <v>251</v>
      </c>
      <c r="AA373" s="36">
        <v>8</v>
      </c>
      <c r="AB373" s="36">
        <v>13</v>
      </c>
      <c r="AC373" s="36">
        <v>13</v>
      </c>
      <c r="AD373" s="36">
        <v>2852</v>
      </c>
      <c r="AE373" s="36">
        <v>17</v>
      </c>
      <c r="AF373" s="36">
        <v>15</v>
      </c>
      <c r="AG373" s="36">
        <v>12</v>
      </c>
      <c r="AH373" s="36">
        <v>0.38700000000000001</v>
      </c>
      <c r="AI373" s="36">
        <v>0</v>
      </c>
      <c r="AJ373" s="40">
        <f t="shared" ca="1" si="5"/>
        <v>1</v>
      </c>
      <c r="AK373" s="36">
        <v>0</v>
      </c>
      <c r="AL373" s="36">
        <v>0</v>
      </c>
      <c r="AM373" s="36">
        <v>0</v>
      </c>
      <c r="AN373" s="36">
        <v>0</v>
      </c>
      <c r="AO373" s="36">
        <v>1</v>
      </c>
      <c r="AP373" s="36">
        <v>0</v>
      </c>
      <c r="AQ373" s="36">
        <v>0</v>
      </c>
      <c r="AR373" s="36">
        <v>0</v>
      </c>
      <c r="AS373" s="36">
        <v>0</v>
      </c>
      <c r="AT373" s="36">
        <v>3.1872509960159361</v>
      </c>
      <c r="AU373" s="36">
        <v>5</v>
      </c>
      <c r="AV373" s="36">
        <v>18</v>
      </c>
      <c r="AW373" s="36">
        <v>0</v>
      </c>
      <c r="AX373" s="36">
        <v>0</v>
      </c>
      <c r="AY373" s="36">
        <v>1</v>
      </c>
      <c r="AZ373" s="36">
        <v>2</v>
      </c>
      <c r="BA373" s="36">
        <v>1</v>
      </c>
      <c r="BB373" s="36">
        <v>0</v>
      </c>
    </row>
    <row r="374" spans="1:54" hidden="1">
      <c r="A374" s="50">
        <v>41915</v>
      </c>
      <c r="B374" s="36" t="s">
        <v>183</v>
      </c>
      <c r="C374" s="36" t="s">
        <v>1775</v>
      </c>
      <c r="D374" s="36">
        <v>29282</v>
      </c>
      <c r="E374" s="36" t="s">
        <v>574</v>
      </c>
      <c r="F374" s="51">
        <v>1</v>
      </c>
      <c r="G374" s="36">
        <v>2.1671999999999998</v>
      </c>
      <c r="H374" s="36">
        <v>0</v>
      </c>
      <c r="I374" s="36">
        <v>395.36779999999999</v>
      </c>
      <c r="J374" s="36">
        <v>7102</v>
      </c>
      <c r="K374" s="36">
        <v>0</v>
      </c>
      <c r="L374" s="36">
        <v>295</v>
      </c>
      <c r="M374" s="36">
        <v>0</v>
      </c>
      <c r="N374" s="36">
        <v>345</v>
      </c>
      <c r="O374" s="36">
        <v>345</v>
      </c>
      <c r="P374" s="36">
        <v>2808</v>
      </c>
      <c r="Q374" s="36">
        <v>2808</v>
      </c>
      <c r="R374" s="36">
        <v>289</v>
      </c>
      <c r="S374" s="36">
        <v>7088</v>
      </c>
      <c r="T374" s="36">
        <v>97.966099999999997</v>
      </c>
      <c r="U374" s="36">
        <v>99.802899999999994</v>
      </c>
      <c r="V374" s="36">
        <v>2731</v>
      </c>
      <c r="W374" s="36">
        <v>2729</v>
      </c>
      <c r="X374" s="36">
        <v>607</v>
      </c>
      <c r="Y374" s="36">
        <v>607</v>
      </c>
      <c r="Z374" s="36">
        <v>286</v>
      </c>
      <c r="AA374" s="36">
        <v>3</v>
      </c>
      <c r="AB374" s="36">
        <v>15</v>
      </c>
      <c r="AC374" s="36">
        <v>15</v>
      </c>
      <c r="AD374" s="36">
        <v>7084</v>
      </c>
      <c r="AE374" s="36">
        <v>6</v>
      </c>
      <c r="AF374" s="36">
        <v>71</v>
      </c>
      <c r="AG374" s="36">
        <v>70</v>
      </c>
      <c r="AH374" s="36">
        <v>0.2571</v>
      </c>
      <c r="AI374" s="36">
        <v>5.62E-2</v>
      </c>
      <c r="AJ374" s="40">
        <f t="shared" ca="1" si="5"/>
        <v>1</v>
      </c>
      <c r="AK374" s="36">
        <v>0</v>
      </c>
      <c r="AL374" s="36">
        <v>0</v>
      </c>
      <c r="AM374" s="36">
        <v>0</v>
      </c>
      <c r="AN374" s="36">
        <v>0</v>
      </c>
      <c r="AO374" s="36">
        <v>1</v>
      </c>
      <c r="AP374" s="36">
        <v>0</v>
      </c>
      <c r="AQ374" s="36">
        <v>0</v>
      </c>
      <c r="AR374" s="36">
        <v>0</v>
      </c>
      <c r="AS374" s="36">
        <v>0</v>
      </c>
      <c r="AT374" s="36">
        <v>1.048951048951049</v>
      </c>
      <c r="AU374" s="36">
        <v>6</v>
      </c>
      <c r="AV374" s="36">
        <v>14</v>
      </c>
      <c r="AW374" s="36">
        <v>1</v>
      </c>
      <c r="AX374" s="36">
        <v>0</v>
      </c>
      <c r="AY374" s="36">
        <v>0</v>
      </c>
      <c r="AZ374" s="36">
        <v>0</v>
      </c>
      <c r="BA374" s="36">
        <v>1</v>
      </c>
      <c r="BB374" s="36">
        <v>0</v>
      </c>
    </row>
    <row r="375" spans="1:54" hidden="1">
      <c r="A375" s="50">
        <v>41915</v>
      </c>
      <c r="B375" s="36" t="s">
        <v>183</v>
      </c>
      <c r="C375" s="36" t="s">
        <v>1776</v>
      </c>
      <c r="D375" s="36">
        <v>30403</v>
      </c>
      <c r="E375" s="36" t="s">
        <v>1777</v>
      </c>
      <c r="F375" s="51">
        <v>1</v>
      </c>
      <c r="G375" s="36">
        <v>0.34560000000000002</v>
      </c>
      <c r="H375" s="36">
        <v>0</v>
      </c>
      <c r="I375" s="36">
        <v>1125.9655</v>
      </c>
      <c r="J375" s="36">
        <v>2164</v>
      </c>
      <c r="K375" s="36">
        <v>0</v>
      </c>
      <c r="L375" s="36">
        <v>31</v>
      </c>
      <c r="M375" s="36">
        <v>0</v>
      </c>
      <c r="N375" s="36">
        <v>846</v>
      </c>
      <c r="O375" s="36">
        <v>842</v>
      </c>
      <c r="P375" s="36">
        <v>906</v>
      </c>
      <c r="Q375" s="36">
        <v>906</v>
      </c>
      <c r="R375" s="36">
        <v>29</v>
      </c>
      <c r="S375" s="36">
        <v>2163</v>
      </c>
      <c r="T375" s="36">
        <v>93.106099999999998</v>
      </c>
      <c r="U375" s="36">
        <v>99.953800000000001</v>
      </c>
      <c r="V375" s="36">
        <v>5025</v>
      </c>
      <c r="W375" s="36">
        <v>5015</v>
      </c>
      <c r="X375" s="36">
        <v>688</v>
      </c>
      <c r="Y375" s="36">
        <v>687</v>
      </c>
      <c r="Z375" s="36">
        <v>26</v>
      </c>
      <c r="AA375" s="36">
        <v>0</v>
      </c>
      <c r="AB375" s="36">
        <v>1</v>
      </c>
      <c r="AC375" s="36">
        <v>1</v>
      </c>
      <c r="AD375" s="36">
        <v>2199</v>
      </c>
      <c r="AE375" s="36">
        <v>6</v>
      </c>
      <c r="AF375" s="36">
        <v>0</v>
      </c>
      <c r="AG375" s="36">
        <v>0</v>
      </c>
      <c r="AH375" s="36">
        <v>0.43969999999999998</v>
      </c>
      <c r="AI375" s="36">
        <v>1.4200000000000001E-2</v>
      </c>
      <c r="AJ375" s="40">
        <f t="shared" ca="1" si="5"/>
        <v>1</v>
      </c>
      <c r="AK375" s="36">
        <v>1</v>
      </c>
      <c r="AL375" s="36">
        <v>0</v>
      </c>
      <c r="AM375" s="36">
        <v>0</v>
      </c>
      <c r="AN375" s="36">
        <v>0</v>
      </c>
      <c r="AO375" s="36">
        <v>2</v>
      </c>
      <c r="AP375" s="36">
        <v>0</v>
      </c>
      <c r="AQ375" s="36">
        <v>1</v>
      </c>
      <c r="AR375" s="36">
        <v>0</v>
      </c>
      <c r="AS375" s="36">
        <v>0</v>
      </c>
      <c r="AT375" s="36">
        <v>0</v>
      </c>
      <c r="AU375" s="36">
        <v>6</v>
      </c>
      <c r="AV375" s="36">
        <v>1</v>
      </c>
      <c r="AW375" s="36">
        <v>1</v>
      </c>
      <c r="AX375" s="36">
        <v>0</v>
      </c>
      <c r="AY375" s="36">
        <v>0</v>
      </c>
      <c r="AZ375" s="36">
        <v>0</v>
      </c>
      <c r="BA375" s="36">
        <v>1</v>
      </c>
      <c r="BB375" s="36">
        <v>0</v>
      </c>
    </row>
    <row r="376" spans="1:54" hidden="1">
      <c r="A376" s="50">
        <v>41915</v>
      </c>
      <c r="B376" s="36" t="s">
        <v>183</v>
      </c>
      <c r="C376" s="36" t="s">
        <v>1669</v>
      </c>
      <c r="D376" s="36">
        <v>33681</v>
      </c>
      <c r="E376" s="36" t="s">
        <v>1664</v>
      </c>
      <c r="F376" s="51">
        <v>1</v>
      </c>
      <c r="G376" s="36">
        <v>1.5456000000000001</v>
      </c>
      <c r="H376" s="36">
        <v>0</v>
      </c>
      <c r="I376" s="36">
        <v>103.9178</v>
      </c>
      <c r="J376" s="36">
        <v>4174</v>
      </c>
      <c r="K376" s="36">
        <v>0</v>
      </c>
      <c r="L376" s="36">
        <v>290</v>
      </c>
      <c r="M376" s="36">
        <v>0</v>
      </c>
      <c r="N376" s="36">
        <v>412</v>
      </c>
      <c r="O376" s="36">
        <v>412</v>
      </c>
      <c r="P376" s="36">
        <v>1725</v>
      </c>
      <c r="Q376" s="36">
        <v>1723</v>
      </c>
      <c r="R376" s="36">
        <v>283</v>
      </c>
      <c r="S376" s="36">
        <v>4149</v>
      </c>
      <c r="T376" s="36">
        <v>97.586200000000005</v>
      </c>
      <c r="U376" s="36">
        <v>99.285799999999995</v>
      </c>
      <c r="V376" s="36">
        <v>1264</v>
      </c>
      <c r="W376" s="36">
        <v>1262</v>
      </c>
      <c r="X376" s="36">
        <v>251</v>
      </c>
      <c r="Y376" s="36">
        <v>251</v>
      </c>
      <c r="Z376" s="36">
        <v>278</v>
      </c>
      <c r="AA376" s="36">
        <v>0</v>
      </c>
      <c r="AB376" s="36">
        <v>54</v>
      </c>
      <c r="AC376" s="36">
        <v>54</v>
      </c>
      <c r="AD376" s="36">
        <v>4159</v>
      </c>
      <c r="AE376" s="36">
        <v>12</v>
      </c>
      <c r="AF376" s="36">
        <v>414</v>
      </c>
      <c r="AG376" s="36">
        <v>395</v>
      </c>
      <c r="AH376" s="36">
        <v>0.25769999999999998</v>
      </c>
      <c r="AI376" s="36">
        <v>3.1E-2</v>
      </c>
      <c r="AJ376" s="40">
        <f t="shared" ca="1" si="5"/>
        <v>1</v>
      </c>
      <c r="AK376" s="36">
        <v>0</v>
      </c>
      <c r="AL376" s="36">
        <v>0</v>
      </c>
      <c r="AM376" s="36">
        <v>0</v>
      </c>
      <c r="AN376" s="36">
        <v>0</v>
      </c>
      <c r="AO376" s="36">
        <v>1</v>
      </c>
      <c r="AP376" s="36">
        <v>0</v>
      </c>
      <c r="AQ376" s="36">
        <v>1</v>
      </c>
      <c r="AR376" s="36">
        <v>0</v>
      </c>
      <c r="AS376" s="36">
        <v>0</v>
      </c>
      <c r="AT376" s="36">
        <v>0</v>
      </c>
      <c r="AU376" s="36">
        <v>7</v>
      </c>
      <c r="AV376" s="36">
        <v>27</v>
      </c>
      <c r="AW376" s="36">
        <v>1</v>
      </c>
      <c r="AX376" s="36">
        <v>0</v>
      </c>
      <c r="AY376" s="36">
        <v>0</v>
      </c>
      <c r="AZ376" s="36">
        <v>0</v>
      </c>
      <c r="BA376" s="36">
        <v>2</v>
      </c>
      <c r="BB376" s="36">
        <v>0</v>
      </c>
    </row>
    <row r="377" spans="1:54" hidden="1">
      <c r="A377" s="50">
        <v>41915</v>
      </c>
      <c r="B377" s="36" t="s">
        <v>183</v>
      </c>
      <c r="C377" s="36" t="s">
        <v>1663</v>
      </c>
      <c r="D377" s="36">
        <v>33683</v>
      </c>
      <c r="E377" s="36" t="s">
        <v>1664</v>
      </c>
      <c r="F377" s="51">
        <v>1</v>
      </c>
      <c r="G377" s="36">
        <v>3.1511999999999998</v>
      </c>
      <c r="H377" s="36">
        <v>0</v>
      </c>
      <c r="I377" s="36">
        <v>3810.9767000000002</v>
      </c>
      <c r="J377" s="36">
        <v>7462</v>
      </c>
      <c r="K377" s="36">
        <v>0</v>
      </c>
      <c r="L377" s="36">
        <v>439</v>
      </c>
      <c r="M377" s="36">
        <v>0</v>
      </c>
      <c r="N377" s="36">
        <v>678</v>
      </c>
      <c r="O377" s="36">
        <v>675</v>
      </c>
      <c r="P377" s="36">
        <v>3646</v>
      </c>
      <c r="Q377" s="36">
        <v>3642</v>
      </c>
      <c r="R377" s="36">
        <v>424</v>
      </c>
      <c r="S377" s="36">
        <v>7378</v>
      </c>
      <c r="T377" s="36">
        <v>96.155799999999999</v>
      </c>
      <c r="U377" s="36">
        <v>98.765799999999999</v>
      </c>
      <c r="V377" s="36">
        <v>2192</v>
      </c>
      <c r="W377" s="36">
        <v>2190</v>
      </c>
      <c r="X377" s="36">
        <v>1533</v>
      </c>
      <c r="Y377" s="36">
        <v>1533</v>
      </c>
      <c r="Z377" s="36">
        <v>429</v>
      </c>
      <c r="AA377" s="36">
        <v>2</v>
      </c>
      <c r="AB377" s="36">
        <v>100</v>
      </c>
      <c r="AC377" s="36">
        <v>100</v>
      </c>
      <c r="AD377" s="36">
        <v>7378</v>
      </c>
      <c r="AE377" s="36">
        <v>17</v>
      </c>
      <c r="AF377" s="36">
        <v>354</v>
      </c>
      <c r="AG377" s="36">
        <v>343</v>
      </c>
      <c r="AH377" s="36">
        <v>0.87050000000000005</v>
      </c>
      <c r="AI377" s="36">
        <v>3.85E-2</v>
      </c>
      <c r="AJ377" s="40">
        <f t="shared" ca="1" si="5"/>
        <v>1</v>
      </c>
      <c r="AK377" s="36">
        <v>0</v>
      </c>
      <c r="AL377" s="36">
        <v>0</v>
      </c>
      <c r="AM377" s="36">
        <v>0</v>
      </c>
      <c r="AN377" s="36">
        <v>0</v>
      </c>
      <c r="AO377" s="36">
        <v>1</v>
      </c>
      <c r="AP377" s="36">
        <v>0</v>
      </c>
      <c r="AQ377" s="36">
        <v>0</v>
      </c>
      <c r="AR377" s="36">
        <v>0</v>
      </c>
      <c r="AS377" s="36">
        <v>0</v>
      </c>
      <c r="AT377" s="36">
        <v>0.46620046620046618</v>
      </c>
      <c r="AU377" s="36">
        <v>18</v>
      </c>
      <c r="AV377" s="36">
        <v>88</v>
      </c>
      <c r="AW377" s="36">
        <v>1</v>
      </c>
      <c r="AX377" s="36">
        <v>0</v>
      </c>
      <c r="AY377" s="36">
        <v>0</v>
      </c>
      <c r="AZ377" s="36">
        <v>0</v>
      </c>
      <c r="BA377" s="36">
        <v>2</v>
      </c>
      <c r="BB377" s="36">
        <v>0</v>
      </c>
    </row>
    <row r="378" spans="1:54" hidden="1">
      <c r="A378" s="50">
        <v>41915</v>
      </c>
      <c r="B378" s="36" t="s">
        <v>183</v>
      </c>
      <c r="C378" s="36" t="s">
        <v>712</v>
      </c>
      <c r="D378" s="36">
        <v>33744</v>
      </c>
      <c r="E378" s="36" t="s">
        <v>713</v>
      </c>
      <c r="F378" s="51">
        <v>1</v>
      </c>
      <c r="G378" s="36">
        <v>2.3544</v>
      </c>
      <c r="H378" s="36">
        <v>0</v>
      </c>
      <c r="I378" s="36">
        <v>23434.094099999998</v>
      </c>
      <c r="J378" s="36">
        <v>41299</v>
      </c>
      <c r="K378" s="36">
        <v>0</v>
      </c>
      <c r="L378" s="36">
        <v>276</v>
      </c>
      <c r="M378" s="36">
        <v>0</v>
      </c>
      <c r="N378" s="36">
        <v>194</v>
      </c>
      <c r="O378" s="36">
        <v>193</v>
      </c>
      <c r="P378" s="36">
        <v>4440</v>
      </c>
      <c r="Q378" s="36">
        <v>4439</v>
      </c>
      <c r="R378" s="36">
        <v>271</v>
      </c>
      <c r="S378" s="36">
        <v>41257</v>
      </c>
      <c r="T378" s="36">
        <v>97.682299999999998</v>
      </c>
      <c r="U378" s="36">
        <v>99.875799999999998</v>
      </c>
      <c r="V378" s="36">
        <v>0</v>
      </c>
      <c r="W378" s="36">
        <v>0</v>
      </c>
      <c r="X378" s="36">
        <v>86</v>
      </c>
      <c r="Y378" s="36">
        <v>85</v>
      </c>
      <c r="Z378" s="36">
        <v>257</v>
      </c>
      <c r="AA378" s="36">
        <v>0</v>
      </c>
      <c r="AB378" s="36">
        <v>25</v>
      </c>
      <c r="AC378" s="36">
        <v>25</v>
      </c>
      <c r="AD378" s="36">
        <v>30037</v>
      </c>
      <c r="AE378" s="36">
        <v>73</v>
      </c>
      <c r="AF378" s="36">
        <v>406</v>
      </c>
      <c r="AG378" s="36">
        <v>385</v>
      </c>
      <c r="AH378" s="36">
        <v>0.96419999999999995</v>
      </c>
      <c r="AI378" s="36">
        <v>0.1007</v>
      </c>
      <c r="AJ378" s="40">
        <f t="shared" ca="1" si="5"/>
        <v>1</v>
      </c>
      <c r="AK378" s="36">
        <v>0</v>
      </c>
      <c r="AL378" s="36">
        <v>0</v>
      </c>
      <c r="AM378" s="36">
        <v>0</v>
      </c>
      <c r="AN378" s="36">
        <v>0</v>
      </c>
      <c r="AO378" s="36">
        <v>1</v>
      </c>
      <c r="AP378" s="36">
        <v>0</v>
      </c>
      <c r="AQ378" s="36">
        <v>0</v>
      </c>
      <c r="AR378" s="36">
        <v>0</v>
      </c>
      <c r="AS378" s="36">
        <v>0</v>
      </c>
      <c r="AT378" s="36">
        <v>0</v>
      </c>
      <c r="AU378" s="36">
        <v>6</v>
      </c>
      <c r="AV378" s="36">
        <v>43</v>
      </c>
      <c r="AW378" s="36">
        <v>1</v>
      </c>
      <c r="AX378" s="36">
        <v>0</v>
      </c>
      <c r="AY378" s="36">
        <v>0</v>
      </c>
      <c r="AZ378" s="36">
        <v>0</v>
      </c>
      <c r="BA378" s="36">
        <v>3</v>
      </c>
      <c r="BB378" s="36">
        <v>0</v>
      </c>
    </row>
    <row r="379" spans="1:54" hidden="1">
      <c r="A379" s="49">
        <v>41915</v>
      </c>
      <c r="B379" s="36" t="s">
        <v>188</v>
      </c>
      <c r="C379" s="36" t="s">
        <v>1554</v>
      </c>
      <c r="D379" s="36">
        <v>26</v>
      </c>
      <c r="E379" s="36" t="s">
        <v>1553</v>
      </c>
      <c r="F379" s="36">
        <v>0</v>
      </c>
      <c r="G379" s="36">
        <v>2.0740669999999999</v>
      </c>
      <c r="H379" s="36">
        <v>0</v>
      </c>
      <c r="I379" s="36">
        <v>14628.97</v>
      </c>
      <c r="J379" s="36">
        <v>15240</v>
      </c>
      <c r="K379" s="36">
        <v>0</v>
      </c>
      <c r="L379" s="36">
        <v>144</v>
      </c>
      <c r="M379" s="36">
        <v>0.69444439999999996</v>
      </c>
      <c r="N379" s="36">
        <v>126</v>
      </c>
      <c r="O379" s="36">
        <v>126</v>
      </c>
      <c r="P379" s="36">
        <v>12055</v>
      </c>
      <c r="Q379" s="36">
        <v>12048</v>
      </c>
      <c r="R379" s="36">
        <v>143</v>
      </c>
      <c r="S379" s="36">
        <v>14752</v>
      </c>
      <c r="T379" s="36">
        <v>99.30556</v>
      </c>
      <c r="U379" s="36">
        <v>96.741690000000006</v>
      </c>
      <c r="V379" s="36">
        <v>45673</v>
      </c>
      <c r="W379" s="36">
        <v>45608</v>
      </c>
      <c r="X379" s="36">
        <v>0</v>
      </c>
      <c r="Y379" s="36">
        <v>0</v>
      </c>
      <c r="Z379" s="36">
        <v>132</v>
      </c>
      <c r="AA379" s="36">
        <v>1</v>
      </c>
      <c r="AB379" s="36">
        <v>11</v>
      </c>
      <c r="AC379" s="36">
        <v>11</v>
      </c>
      <c r="AD379" s="36">
        <v>14787</v>
      </c>
      <c r="AE379" s="36">
        <v>24</v>
      </c>
      <c r="AF379" s="36">
        <v>38</v>
      </c>
      <c r="AG379" s="36">
        <v>36</v>
      </c>
      <c r="AH379" s="36">
        <v>2.6038830000000002</v>
      </c>
      <c r="AI379" s="36">
        <v>0.4017252</v>
      </c>
      <c r="AJ379" s="40">
        <f t="shared" ca="1" si="5"/>
        <v>1</v>
      </c>
      <c r="AK379" s="36">
        <v>0</v>
      </c>
      <c r="AL379" s="36">
        <v>0</v>
      </c>
      <c r="AM379" s="36">
        <v>0</v>
      </c>
      <c r="AN379" s="36">
        <v>0</v>
      </c>
      <c r="AO379" s="36">
        <v>1</v>
      </c>
      <c r="AP379" s="36">
        <v>2</v>
      </c>
      <c r="AQ379" s="36">
        <v>2</v>
      </c>
      <c r="AR379" s="36">
        <v>2</v>
      </c>
      <c r="AS379" s="36">
        <v>0</v>
      </c>
      <c r="AT379" s="36">
        <v>0.75757575757575757</v>
      </c>
      <c r="AU379" s="36">
        <v>1</v>
      </c>
      <c r="AV379" s="36">
        <v>495</v>
      </c>
      <c r="AW379" s="36">
        <v>0</v>
      </c>
      <c r="AX379" s="36">
        <v>1</v>
      </c>
      <c r="AY379" s="36">
        <v>0</v>
      </c>
      <c r="AZ379" s="36">
        <v>2</v>
      </c>
      <c r="BA379" s="36">
        <v>2</v>
      </c>
      <c r="BB379" s="36">
        <v>3</v>
      </c>
    </row>
    <row r="380" spans="1:54" hidden="1">
      <c r="A380" s="49">
        <v>41915</v>
      </c>
      <c r="B380" s="36" t="s">
        <v>188</v>
      </c>
      <c r="C380" s="36" t="s">
        <v>1555</v>
      </c>
      <c r="D380" s="36">
        <v>26</v>
      </c>
      <c r="E380" s="36" t="s">
        <v>1553</v>
      </c>
      <c r="F380" s="36">
        <v>0</v>
      </c>
      <c r="G380" s="36">
        <v>2.526281</v>
      </c>
      <c r="H380" s="36">
        <v>0</v>
      </c>
      <c r="I380" s="36">
        <v>27663.71</v>
      </c>
      <c r="J380" s="36">
        <v>37663</v>
      </c>
      <c r="K380" s="36">
        <v>0</v>
      </c>
      <c r="L380" s="36">
        <v>178</v>
      </c>
      <c r="M380" s="36">
        <v>0</v>
      </c>
      <c r="N380" s="36">
        <v>163</v>
      </c>
      <c r="O380" s="36">
        <v>162</v>
      </c>
      <c r="P380" s="36">
        <v>29134</v>
      </c>
      <c r="Q380" s="36">
        <v>29092</v>
      </c>
      <c r="R380" s="36">
        <v>178</v>
      </c>
      <c r="S380" s="36">
        <v>36831</v>
      </c>
      <c r="T380" s="36">
        <v>99.386510000000001</v>
      </c>
      <c r="U380" s="36">
        <v>97.649959999999993</v>
      </c>
      <c r="V380" s="36">
        <v>43727</v>
      </c>
      <c r="W380" s="36">
        <v>43658</v>
      </c>
      <c r="X380" s="36">
        <v>0</v>
      </c>
      <c r="Y380" s="36">
        <v>0</v>
      </c>
      <c r="Z380" s="36">
        <v>167</v>
      </c>
      <c r="AA380" s="36">
        <v>2</v>
      </c>
      <c r="AB380" s="36">
        <v>7</v>
      </c>
      <c r="AC380" s="36">
        <v>7</v>
      </c>
      <c r="AD380" s="36">
        <v>36769</v>
      </c>
      <c r="AE380" s="36">
        <v>28</v>
      </c>
      <c r="AF380" s="36">
        <v>39</v>
      </c>
      <c r="AG380" s="36">
        <v>38</v>
      </c>
      <c r="AH380" s="36">
        <v>3.4744139999999999</v>
      </c>
      <c r="AI380" s="36">
        <v>0.3982155</v>
      </c>
      <c r="AJ380" s="40">
        <f t="shared" ca="1" si="5"/>
        <v>1</v>
      </c>
      <c r="AK380" s="36">
        <v>0</v>
      </c>
      <c r="AL380" s="36">
        <v>0</v>
      </c>
      <c r="AM380" s="36">
        <v>0</v>
      </c>
      <c r="AN380" s="36">
        <v>0</v>
      </c>
      <c r="AO380" s="36">
        <v>1</v>
      </c>
      <c r="AP380" s="36">
        <v>2</v>
      </c>
      <c r="AQ380" s="36">
        <v>2</v>
      </c>
      <c r="AR380" s="36">
        <v>2</v>
      </c>
      <c r="AS380" s="36">
        <v>0</v>
      </c>
      <c r="AT380" s="36">
        <v>1.1976047904191618</v>
      </c>
      <c r="AU380" s="36">
        <v>1</v>
      </c>
      <c r="AV380" s="36">
        <v>874</v>
      </c>
      <c r="AW380" s="36">
        <v>0</v>
      </c>
      <c r="AX380" s="36">
        <v>1</v>
      </c>
      <c r="AY380" s="36">
        <v>0</v>
      </c>
      <c r="AZ380" s="36">
        <v>2</v>
      </c>
      <c r="BA380" s="36">
        <v>2</v>
      </c>
      <c r="BB380" s="36">
        <v>3</v>
      </c>
    </row>
    <row r="381" spans="1:54" hidden="1">
      <c r="A381" s="49">
        <v>41915</v>
      </c>
      <c r="B381" s="36" t="s">
        <v>188</v>
      </c>
      <c r="C381" s="36" t="s">
        <v>217</v>
      </c>
      <c r="D381" s="36">
        <v>108</v>
      </c>
      <c r="E381" s="36" t="s">
        <v>218</v>
      </c>
      <c r="F381" s="36">
        <v>0</v>
      </c>
      <c r="G381" s="36">
        <v>0.78740560000000004</v>
      </c>
      <c r="H381" s="36">
        <v>0</v>
      </c>
      <c r="I381" s="36">
        <v>4303.3040000000001</v>
      </c>
      <c r="J381" s="36">
        <v>7290</v>
      </c>
      <c r="K381" s="36">
        <v>0</v>
      </c>
      <c r="L381" s="36">
        <v>38</v>
      </c>
      <c r="M381" s="36">
        <v>0</v>
      </c>
      <c r="N381" s="36">
        <v>37</v>
      </c>
      <c r="O381" s="36">
        <v>34</v>
      </c>
      <c r="P381" s="36">
        <v>6340</v>
      </c>
      <c r="Q381" s="36">
        <v>6288</v>
      </c>
      <c r="R381" s="36">
        <v>35</v>
      </c>
      <c r="S381" s="36">
        <v>7008</v>
      </c>
      <c r="T381" s="36">
        <v>84.637270000000001</v>
      </c>
      <c r="U381" s="36">
        <v>95.343220000000002</v>
      </c>
      <c r="V381" s="36">
        <v>858</v>
      </c>
      <c r="W381" s="36">
        <v>847</v>
      </c>
      <c r="X381" s="36">
        <v>0</v>
      </c>
      <c r="Y381" s="36">
        <v>0</v>
      </c>
      <c r="Z381" s="36">
        <v>31</v>
      </c>
      <c r="AA381" s="36">
        <v>0</v>
      </c>
      <c r="AB381" s="36">
        <v>2</v>
      </c>
      <c r="AC381" s="36">
        <v>2</v>
      </c>
      <c r="AD381" s="36">
        <v>6968</v>
      </c>
      <c r="AE381" s="36">
        <v>7</v>
      </c>
      <c r="AF381" s="36">
        <v>28</v>
      </c>
      <c r="AG381" s="36">
        <v>28</v>
      </c>
      <c r="AH381" s="36">
        <v>2.9412099999999999</v>
      </c>
      <c r="AI381" s="36">
        <v>5.0350150000000003E-2</v>
      </c>
      <c r="AJ381" s="40">
        <f t="shared" ca="1" si="5"/>
        <v>1</v>
      </c>
      <c r="AK381" s="36">
        <v>1</v>
      </c>
      <c r="AL381" s="36">
        <v>0</v>
      </c>
      <c r="AM381" s="36">
        <v>0</v>
      </c>
      <c r="AN381" s="36">
        <v>0</v>
      </c>
      <c r="AO381" s="36">
        <v>3</v>
      </c>
      <c r="AP381" s="36">
        <v>0</v>
      </c>
      <c r="AQ381" s="36">
        <v>7</v>
      </c>
      <c r="AR381" s="36">
        <v>1</v>
      </c>
      <c r="AS381" s="36">
        <v>0</v>
      </c>
      <c r="AT381" s="36">
        <v>0</v>
      </c>
      <c r="AU381" s="36">
        <v>6</v>
      </c>
      <c r="AV381" s="36">
        <v>334</v>
      </c>
      <c r="AW381" s="36">
        <v>1</v>
      </c>
      <c r="AX381" s="36">
        <v>1</v>
      </c>
      <c r="AY381" s="36">
        <v>0</v>
      </c>
      <c r="AZ381" s="36">
        <v>0</v>
      </c>
      <c r="BA381" s="36">
        <v>7</v>
      </c>
      <c r="BB381" s="36">
        <v>7</v>
      </c>
    </row>
    <row r="382" spans="1:54" hidden="1">
      <c r="A382" s="49">
        <v>41915</v>
      </c>
      <c r="B382" s="36" t="s">
        <v>188</v>
      </c>
      <c r="C382" s="36" t="s">
        <v>524</v>
      </c>
      <c r="D382" s="36">
        <v>108</v>
      </c>
      <c r="E382" s="36" t="s">
        <v>218</v>
      </c>
      <c r="F382" s="36">
        <v>0</v>
      </c>
      <c r="G382" s="36">
        <v>0.20936109999999999</v>
      </c>
      <c r="H382" s="36">
        <v>0</v>
      </c>
      <c r="I382" s="36">
        <v>1170.6859999999999</v>
      </c>
      <c r="J382" s="36">
        <v>2583</v>
      </c>
      <c r="K382" s="36">
        <v>0</v>
      </c>
      <c r="L382" s="36">
        <v>34</v>
      </c>
      <c r="M382" s="36">
        <v>0</v>
      </c>
      <c r="N382" s="36">
        <v>28</v>
      </c>
      <c r="O382" s="36">
        <v>28</v>
      </c>
      <c r="P382" s="36">
        <v>2313</v>
      </c>
      <c r="Q382" s="36">
        <v>2300</v>
      </c>
      <c r="R382" s="36">
        <v>25</v>
      </c>
      <c r="S382" s="36">
        <v>2466</v>
      </c>
      <c r="T382" s="36">
        <v>73.529409999999999</v>
      </c>
      <c r="U382" s="36">
        <v>94.933800000000005</v>
      </c>
      <c r="V382" s="36">
        <v>620</v>
      </c>
      <c r="W382" s="36">
        <v>616</v>
      </c>
      <c r="X382" s="36">
        <v>0</v>
      </c>
      <c r="Y382" s="36">
        <v>0</v>
      </c>
      <c r="Z382" s="36">
        <v>22</v>
      </c>
      <c r="AA382" s="36">
        <v>0</v>
      </c>
      <c r="AB382" s="36">
        <v>3</v>
      </c>
      <c r="AC382" s="36">
        <v>3</v>
      </c>
      <c r="AD382" s="36">
        <v>2467</v>
      </c>
      <c r="AE382" s="36">
        <v>5</v>
      </c>
      <c r="AF382" s="36">
        <v>2</v>
      </c>
      <c r="AG382" s="36">
        <v>2</v>
      </c>
      <c r="AH382" s="36">
        <v>3.6266129999999999</v>
      </c>
      <c r="AI382" s="36">
        <v>2.002228E-2</v>
      </c>
      <c r="AJ382" s="40">
        <f t="shared" ca="1" si="5"/>
        <v>1</v>
      </c>
      <c r="AK382" s="36">
        <v>1</v>
      </c>
      <c r="AL382" s="36">
        <v>1</v>
      </c>
      <c r="AM382" s="36">
        <v>0</v>
      </c>
      <c r="AN382" s="36">
        <v>0</v>
      </c>
      <c r="AO382" s="36">
        <v>4</v>
      </c>
      <c r="AP382" s="36">
        <v>0</v>
      </c>
      <c r="AQ382" s="36">
        <v>4</v>
      </c>
      <c r="AR382" s="36">
        <v>2</v>
      </c>
      <c r="AS382" s="36">
        <v>0</v>
      </c>
      <c r="AT382" s="36">
        <v>0</v>
      </c>
      <c r="AU382" s="36">
        <v>9</v>
      </c>
      <c r="AV382" s="36">
        <v>130</v>
      </c>
      <c r="AW382" s="36">
        <v>1</v>
      </c>
      <c r="AX382" s="36">
        <v>1</v>
      </c>
      <c r="AY382" s="36">
        <v>0</v>
      </c>
      <c r="AZ382" s="36">
        <v>0</v>
      </c>
      <c r="BA382" s="36">
        <v>4</v>
      </c>
      <c r="BB382" s="36">
        <v>6</v>
      </c>
    </row>
    <row r="383" spans="1:54" hidden="1"/>
    <row r="384" spans="1:5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</sheetData>
  <autoFilter ref="A1:BY488">
    <filterColumn colId="0">
      <filters>
        <dateGroupItem year="2014" month="9" day="17" dateTimeGrouping="day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KPI bad 30%</vt:lpstr>
      <vt:lpstr>Worst cell list Movitel</vt:lpstr>
      <vt:lpstr>CS CSSR</vt:lpstr>
      <vt:lpstr>PS CSSR</vt:lpstr>
      <vt:lpstr>CDR</vt:lpstr>
      <vt:lpstr>CSSR</vt:lpstr>
      <vt:lpstr>2Gtmp</vt:lpstr>
      <vt:lpstr>CS CDR</vt:lpstr>
      <vt:lpstr>3Gtmp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Dang Liem</dc:creator>
  <cp:lastModifiedBy>tktu_server</cp:lastModifiedBy>
  <cp:lastPrinted>2014-07-31T17:11:18Z</cp:lastPrinted>
  <dcterms:created xsi:type="dcterms:W3CDTF">2013-11-26T04:20:02Z</dcterms:created>
  <dcterms:modified xsi:type="dcterms:W3CDTF">2014-10-04T08:31:57Z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BMPSD">
    <vt:lpwstr>K</vt:lpwstr>
  </property>
</Properties>
</file>