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ea57f36b081bbb/Documents/OneNote Notebooks/"/>
    </mc:Choice>
  </mc:AlternateContent>
  <xr:revisionPtr revIDLastSave="0" documentId="8_{A7722BC3-2385-4C89-B1F1-4059D7EEEAD5}" xr6:coauthVersionLast="47" xr6:coauthVersionMax="47" xr10:uidLastSave="{00000000-0000-0000-0000-000000000000}"/>
  <bookViews>
    <workbookView xWindow="-110" yWindow="-110" windowWidth="19420" windowHeight="11500" firstSheet="1" activeTab="1" xr2:uid="{4727F193-7D94-460D-B201-36C626EE24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2" l="1"/>
  <c r="B113" i="2"/>
  <c r="B110" i="2"/>
  <c r="B101" i="2"/>
  <c r="B104" i="2"/>
  <c r="B103" i="2"/>
  <c r="B102" i="2"/>
  <c r="B86" i="2"/>
  <c r="B81" i="2"/>
  <c r="B84" i="2"/>
  <c r="B83" i="2"/>
  <c r="B82" i="2"/>
  <c r="B64" i="2"/>
  <c r="B63" i="2"/>
  <c r="B58" i="2"/>
  <c r="B59" i="2"/>
  <c r="B60" i="2"/>
  <c r="B57" i="2"/>
  <c r="B54" i="2"/>
  <c r="B48" i="2"/>
  <c r="B43" i="2"/>
  <c r="B38" i="2"/>
  <c r="B25" i="2"/>
  <c r="B19" i="2"/>
  <c r="B18" i="2"/>
  <c r="E12" i="1"/>
  <c r="B12" i="1"/>
</calcChain>
</file>

<file path=xl/sharedStrings.xml><?xml version="1.0" encoding="utf-8"?>
<sst xmlns="http://schemas.openxmlformats.org/spreadsheetml/2006/main" count="111" uniqueCount="88">
  <si>
    <t>Tài sản</t>
  </si>
  <si>
    <t>Số tiền</t>
  </si>
  <si>
    <t>Nguồn vốn</t>
  </si>
  <si>
    <t>BẢNG CÂN ĐỐI KẾ TOÁN ĐẦU KỲ</t>
  </si>
  <si>
    <t>1. Nguyên vật liệu</t>
  </si>
  <si>
    <t>1. Vay ngắn hạn</t>
  </si>
  <si>
    <t>2. Thành phẩm</t>
  </si>
  <si>
    <t>2. Phải trả CNV</t>
  </si>
  <si>
    <t>3. Tiền mặt</t>
  </si>
  <si>
    <t>4. Sản phẩm dở dang</t>
  </si>
  <si>
    <t>5. Hao mòn TSCD</t>
  </si>
  <si>
    <t>3. Vốn đầu tư của CSH</t>
  </si>
  <si>
    <t>6. Công cụ dụng cụ</t>
  </si>
  <si>
    <t>4. Phải trả người bán</t>
  </si>
  <si>
    <t>7. Tiền gửi ngân hàng</t>
  </si>
  <si>
    <t>5. Lãi chưa phân phối</t>
  </si>
  <si>
    <t>8. Tài sản cố định</t>
  </si>
  <si>
    <t>Tổng tài sản</t>
  </si>
  <si>
    <t>Tổng nguồn vốn</t>
  </si>
  <si>
    <t>1.</t>
  </si>
  <si>
    <t>Nợ TK 621</t>
  </si>
  <si>
    <t xml:space="preserve">      Có TK 152 (C)</t>
  </si>
  <si>
    <t>2a.</t>
  </si>
  <si>
    <t>Nợ TK 242</t>
  </si>
  <si>
    <t xml:space="preserve">      Có TK 153</t>
  </si>
  <si>
    <t>2b.</t>
  </si>
  <si>
    <t>Nợ TK 627</t>
  </si>
  <si>
    <t>Nợ TK 642</t>
  </si>
  <si>
    <t xml:space="preserve">      Có TK 242</t>
  </si>
  <si>
    <t>3.</t>
  </si>
  <si>
    <t>Nợ TK 152 (C)</t>
  </si>
  <si>
    <t>Nợ TK 152 (P)</t>
  </si>
  <si>
    <t>Nợ TK 153</t>
  </si>
  <si>
    <t>Nợ TK 133</t>
  </si>
  <si>
    <t xml:space="preserve">      Có TK 331</t>
  </si>
  <si>
    <t>4.</t>
  </si>
  <si>
    <t xml:space="preserve">      Có TK 152 (P)</t>
  </si>
  <si>
    <t>5a.</t>
  </si>
  <si>
    <t>Nợ TK 157</t>
  </si>
  <si>
    <t xml:space="preserve">      Có TK 155</t>
  </si>
  <si>
    <t>5b.</t>
  </si>
  <si>
    <t>Nợ TK 641</t>
  </si>
  <si>
    <t xml:space="preserve">      Có TK 111</t>
  </si>
  <si>
    <t>6.</t>
  </si>
  <si>
    <t>7.</t>
  </si>
  <si>
    <t>8.</t>
  </si>
  <si>
    <t xml:space="preserve">      Có TK 152</t>
  </si>
  <si>
    <t>9.</t>
  </si>
  <si>
    <t>Nợ TK 622</t>
  </si>
  <si>
    <t xml:space="preserve">      Có TK 334</t>
  </si>
  <si>
    <t>10a.</t>
  </si>
  <si>
    <t xml:space="preserve">      Có TK 338</t>
  </si>
  <si>
    <t>10b.</t>
  </si>
  <si>
    <t>Nợ TK 334</t>
  </si>
  <si>
    <t>11.</t>
  </si>
  <si>
    <t xml:space="preserve"> </t>
  </si>
  <si>
    <t xml:space="preserve">      Có TK 214</t>
  </si>
  <si>
    <t>12a.</t>
  </si>
  <si>
    <t>Nợ TK 632</t>
  </si>
  <si>
    <t xml:space="preserve">      Có TK 157</t>
  </si>
  <si>
    <t>12b.</t>
  </si>
  <si>
    <t>Nợ TK 112</t>
  </si>
  <si>
    <t xml:space="preserve">      Có TK 511</t>
  </si>
  <si>
    <t xml:space="preserve">      Có TK 3331</t>
  </si>
  <si>
    <t>13a.</t>
  </si>
  <si>
    <t>Nợ TK 154</t>
  </si>
  <si>
    <t xml:space="preserve">      Có TK 621</t>
  </si>
  <si>
    <t xml:space="preserve">      Có TK 622</t>
  </si>
  <si>
    <t xml:space="preserve">      Có TK 627</t>
  </si>
  <si>
    <t xml:space="preserve">Z = 2 + 52.21 - 2.7 = </t>
  </si>
  <si>
    <t>13b.</t>
  </si>
  <si>
    <t>Nợ TK 155</t>
  </si>
  <si>
    <t xml:space="preserve">      Có TK 154</t>
  </si>
  <si>
    <t>14.</t>
  </si>
  <si>
    <t>15.</t>
  </si>
  <si>
    <t>Nợ TK 331</t>
  </si>
  <si>
    <t xml:space="preserve">      Có TK 341</t>
  </si>
  <si>
    <t>16a.</t>
  </si>
  <si>
    <t>Nợ TK 911</t>
  </si>
  <si>
    <t xml:space="preserve">      Có TK 632</t>
  </si>
  <si>
    <t xml:space="preserve">      Có TK 641</t>
  </si>
  <si>
    <t xml:space="preserve">      Có TK 642</t>
  </si>
  <si>
    <t>16b.</t>
  </si>
  <si>
    <t>Nợ TK 511</t>
  </si>
  <si>
    <t xml:space="preserve">      Có TK 911</t>
  </si>
  <si>
    <t>Doanh nghiệp lỗ</t>
  </si>
  <si>
    <t>16c.</t>
  </si>
  <si>
    <t>Nợ TK 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</si>
</sst>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838C-A9BC-475A-9E60-F41C06CCEA09}">
  <dimension ref="A1:E12"/>
  <sheetViews>
    <sheetView zoomScale="145" zoomScaleNormal="145" workbookViewId="0">
      <selection activeCell="B6" sqref="B6"/>
    </sheetView>
  </sheetViews>
  <sheetFormatPr defaultRowHeight="14.5" x14ac:dyDescent="0.35"/>
  <cols>
    <col min="1" max="1" width="18.6328125" bestFit="1" customWidth="1"/>
    <col min="4" max="4" width="19.26953125" bestFit="1" customWidth="1"/>
  </cols>
  <sheetData>
    <row r="1" spans="1:5" x14ac:dyDescent="0.35">
      <c r="A1" s="1" t="s">
        <v>3</v>
      </c>
      <c r="B1" s="1"/>
      <c r="C1" s="1"/>
      <c r="D1" s="1"/>
      <c r="E1" s="1"/>
    </row>
    <row r="2" spans="1:5" x14ac:dyDescent="0.35">
      <c r="A2" t="s">
        <v>0</v>
      </c>
      <c r="B2" t="s">
        <v>1</v>
      </c>
      <c r="D2" t="s">
        <v>2</v>
      </c>
      <c r="E2" t="s">
        <v>1</v>
      </c>
    </row>
    <row r="3" spans="1:5" x14ac:dyDescent="0.35">
      <c r="A3" t="s">
        <v>4</v>
      </c>
      <c r="B3">
        <v>48</v>
      </c>
      <c r="D3" t="s">
        <v>5</v>
      </c>
      <c r="E3">
        <v>60</v>
      </c>
    </row>
    <row r="4" spans="1:5" x14ac:dyDescent="0.35">
      <c r="A4" t="s">
        <v>6</v>
      </c>
      <c r="B4">
        <v>46</v>
      </c>
      <c r="D4" t="s">
        <v>7</v>
      </c>
      <c r="E4">
        <v>2</v>
      </c>
    </row>
    <row r="5" spans="1:5" x14ac:dyDescent="0.35">
      <c r="A5" t="s">
        <v>8</v>
      </c>
      <c r="B5">
        <v>12</v>
      </c>
      <c r="D5" t="s">
        <v>11</v>
      </c>
      <c r="E5">
        <v>170</v>
      </c>
    </row>
    <row r="6" spans="1:5" x14ac:dyDescent="0.35">
      <c r="A6" t="s">
        <v>9</v>
      </c>
      <c r="B6">
        <v>2</v>
      </c>
      <c r="D6" t="s">
        <v>13</v>
      </c>
      <c r="E6">
        <v>20</v>
      </c>
    </row>
    <row r="7" spans="1:5" x14ac:dyDescent="0.35">
      <c r="A7" t="s">
        <v>10</v>
      </c>
      <c r="B7" s="2">
        <v>-15</v>
      </c>
      <c r="D7" t="s">
        <v>15</v>
      </c>
      <c r="E7">
        <v>12</v>
      </c>
    </row>
    <row r="8" spans="1:5" x14ac:dyDescent="0.35">
      <c r="A8" t="s">
        <v>12</v>
      </c>
      <c r="B8">
        <v>1</v>
      </c>
    </row>
    <row r="9" spans="1:5" x14ac:dyDescent="0.35">
      <c r="A9" t="s">
        <v>14</v>
      </c>
      <c r="B9">
        <v>20</v>
      </c>
    </row>
    <row r="10" spans="1:5" x14ac:dyDescent="0.35">
      <c r="A10" t="s">
        <v>16</v>
      </c>
      <c r="B10">
        <v>150</v>
      </c>
    </row>
    <row r="12" spans="1:5" x14ac:dyDescent="0.35">
      <c r="A12" t="s">
        <v>17</v>
      </c>
      <c r="B12">
        <f>SUM(B3:B10)</f>
        <v>264</v>
      </c>
      <c r="D12" t="s">
        <v>18</v>
      </c>
      <c r="E12">
        <f>SUM(E3:E7)</f>
        <v>264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0900-C5DE-41FD-89BE-260ABFDD626C}">
  <dimension ref="A1:B114"/>
  <sheetViews>
    <sheetView tabSelected="1" topLeftCell="A103" zoomScale="160" zoomScaleNormal="160" workbookViewId="0">
      <selection activeCell="B115" sqref="B115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3" t="s">
        <v>19</v>
      </c>
    </row>
    <row r="2" spans="1:2" x14ac:dyDescent="0.35">
      <c r="A2" t="s">
        <v>20</v>
      </c>
      <c r="B2">
        <v>25</v>
      </c>
    </row>
    <row r="3" spans="1:2" x14ac:dyDescent="0.35">
      <c r="A3" t="s">
        <v>21</v>
      </c>
      <c r="B3">
        <v>25</v>
      </c>
    </row>
    <row r="5" spans="1:2" x14ac:dyDescent="0.35">
      <c r="A5" t="s">
        <v>22</v>
      </c>
    </row>
    <row r="6" spans="1:2" x14ac:dyDescent="0.35">
      <c r="A6" t="s">
        <v>23</v>
      </c>
      <c r="B6">
        <v>0.8</v>
      </c>
    </row>
    <row r="7" spans="1:2" x14ac:dyDescent="0.35">
      <c r="A7" t="s">
        <v>24</v>
      </c>
      <c r="B7">
        <v>0.8</v>
      </c>
    </row>
    <row r="9" spans="1:2" x14ac:dyDescent="0.35">
      <c r="A9" t="s">
        <v>25</v>
      </c>
    </row>
    <row r="10" spans="1:2" x14ac:dyDescent="0.35">
      <c r="A10" t="s">
        <v>26</v>
      </c>
      <c r="B10">
        <v>0.25</v>
      </c>
    </row>
    <row r="11" spans="1:2" x14ac:dyDescent="0.35">
      <c r="A11" t="s">
        <v>27</v>
      </c>
      <c r="B11">
        <v>0.15</v>
      </c>
    </row>
    <row r="12" spans="1:2" x14ac:dyDescent="0.35">
      <c r="A12" t="s">
        <v>28</v>
      </c>
      <c r="B12">
        <v>0.4</v>
      </c>
    </row>
    <row r="14" spans="1:2" x14ac:dyDescent="0.35">
      <c r="A14" s="3" t="s">
        <v>29</v>
      </c>
    </row>
    <row r="15" spans="1:2" x14ac:dyDescent="0.35">
      <c r="A15" t="s">
        <v>30</v>
      </c>
      <c r="B15">
        <v>18</v>
      </c>
    </row>
    <row r="16" spans="1:2" x14ac:dyDescent="0.35">
      <c r="A16" t="s">
        <v>31</v>
      </c>
      <c r="B16">
        <v>2</v>
      </c>
    </row>
    <row r="17" spans="1:2" x14ac:dyDescent="0.35">
      <c r="A17" t="s">
        <v>32</v>
      </c>
      <c r="B17">
        <v>0.5</v>
      </c>
    </row>
    <row r="18" spans="1:2" x14ac:dyDescent="0.35">
      <c r="A18" t="s">
        <v>33</v>
      </c>
      <c r="B18">
        <f>SUM(B15:B17)*10%</f>
        <v>2.0500000000000003</v>
      </c>
    </row>
    <row r="19" spans="1:2" x14ac:dyDescent="0.35">
      <c r="A19" t="s">
        <v>34</v>
      </c>
      <c r="B19">
        <f>SUM(B15:B18)</f>
        <v>22.55</v>
      </c>
    </row>
    <row r="21" spans="1:2" x14ac:dyDescent="0.35">
      <c r="A21" s="3" t="s">
        <v>35</v>
      </c>
    </row>
    <row r="22" spans="1:2" x14ac:dyDescent="0.35">
      <c r="A22" t="s">
        <v>20</v>
      </c>
      <c r="B22">
        <v>3</v>
      </c>
    </row>
    <row r="23" spans="1:2" x14ac:dyDescent="0.35">
      <c r="A23" t="s">
        <v>26</v>
      </c>
      <c r="B23">
        <v>0.4</v>
      </c>
    </row>
    <row r="24" spans="1:2" x14ac:dyDescent="0.35">
      <c r="A24" t="s">
        <v>27</v>
      </c>
      <c r="B24">
        <v>0.12</v>
      </c>
    </row>
    <row r="25" spans="1:2" x14ac:dyDescent="0.35">
      <c r="A25" t="s">
        <v>36</v>
      </c>
      <c r="B25">
        <f>SUM(B22:B24)</f>
        <v>3.52</v>
      </c>
    </row>
    <row r="27" spans="1:2" x14ac:dyDescent="0.35">
      <c r="A27" s="3" t="s">
        <v>37</v>
      </c>
    </row>
    <row r="28" spans="1:2" x14ac:dyDescent="0.35">
      <c r="A28" t="s">
        <v>38</v>
      </c>
      <c r="B28">
        <v>30</v>
      </c>
    </row>
    <row r="29" spans="1:2" x14ac:dyDescent="0.35">
      <c r="A29" t="s">
        <v>39</v>
      </c>
      <c r="B29">
        <v>30</v>
      </c>
    </row>
    <row r="31" spans="1:2" x14ac:dyDescent="0.35">
      <c r="A31" t="s">
        <v>40</v>
      </c>
    </row>
    <row r="32" spans="1:2" x14ac:dyDescent="0.35">
      <c r="A32" t="s">
        <v>41</v>
      </c>
      <c r="B32">
        <v>0.65</v>
      </c>
    </row>
    <row r="33" spans="1:2" x14ac:dyDescent="0.35">
      <c r="A33" t="s">
        <v>42</v>
      </c>
      <c r="B33">
        <v>0.65</v>
      </c>
    </row>
    <row r="35" spans="1:2" x14ac:dyDescent="0.35">
      <c r="A35" s="3" t="s">
        <v>43</v>
      </c>
    </row>
    <row r="36" spans="1:2" x14ac:dyDescent="0.35">
      <c r="A36" t="s">
        <v>26</v>
      </c>
      <c r="B36">
        <v>1</v>
      </c>
    </row>
    <row r="37" spans="1:2" x14ac:dyDescent="0.35">
      <c r="A37" t="s">
        <v>27</v>
      </c>
      <c r="B37">
        <v>0.45</v>
      </c>
    </row>
    <row r="38" spans="1:2" x14ac:dyDescent="0.35">
      <c r="A38" t="s">
        <v>34</v>
      </c>
      <c r="B38">
        <f>SUM(B36:B37)</f>
        <v>1.45</v>
      </c>
    </row>
    <row r="40" spans="1:2" x14ac:dyDescent="0.35">
      <c r="A40" s="3" t="s">
        <v>44</v>
      </c>
    </row>
    <row r="41" spans="1:2" x14ac:dyDescent="0.35">
      <c r="A41" t="s">
        <v>26</v>
      </c>
      <c r="B41">
        <v>0.16</v>
      </c>
    </row>
    <row r="42" spans="1:2" x14ac:dyDescent="0.35">
      <c r="A42" t="s">
        <v>27</v>
      </c>
      <c r="B42">
        <v>0.05</v>
      </c>
    </row>
    <row r="43" spans="1:2" x14ac:dyDescent="0.35">
      <c r="A43" t="s">
        <v>42</v>
      </c>
      <c r="B43">
        <f>SUM(B41:B42)</f>
        <v>0.21000000000000002</v>
      </c>
    </row>
    <row r="45" spans="1:2" x14ac:dyDescent="0.35">
      <c r="A45" s="3" t="s">
        <v>45</v>
      </c>
    </row>
    <row r="46" spans="1:2" x14ac:dyDescent="0.35">
      <c r="A46" t="s">
        <v>27</v>
      </c>
      <c r="B46">
        <v>0.1</v>
      </c>
    </row>
    <row r="47" spans="1:2" x14ac:dyDescent="0.35">
      <c r="A47" t="s">
        <v>26</v>
      </c>
      <c r="B47">
        <v>0.05</v>
      </c>
    </row>
    <row r="48" spans="1:2" x14ac:dyDescent="0.35">
      <c r="A48" t="s">
        <v>46</v>
      </c>
      <c r="B48">
        <f>SUM(B46:B47)</f>
        <v>0.15000000000000002</v>
      </c>
    </row>
    <row r="50" spans="1:2" x14ac:dyDescent="0.35">
      <c r="A50" s="3" t="s">
        <v>47</v>
      </c>
    </row>
    <row r="51" spans="1:2" x14ac:dyDescent="0.35">
      <c r="A51" t="s">
        <v>48</v>
      </c>
      <c r="B51">
        <v>8</v>
      </c>
    </row>
    <row r="52" spans="1:2" x14ac:dyDescent="0.35">
      <c r="A52" t="s">
        <v>26</v>
      </c>
      <c r="B52">
        <v>2</v>
      </c>
    </row>
    <row r="53" spans="1:2" x14ac:dyDescent="0.35">
      <c r="A53" t="s">
        <v>27</v>
      </c>
      <c r="B53">
        <v>4</v>
      </c>
    </row>
    <row r="54" spans="1:2" x14ac:dyDescent="0.35">
      <c r="A54" t="s">
        <v>49</v>
      </c>
      <c r="B54">
        <f>SUM(B51:B53)</f>
        <v>14</v>
      </c>
    </row>
    <row r="56" spans="1:2" x14ac:dyDescent="0.35">
      <c r="A56" t="s">
        <v>50</v>
      </c>
    </row>
    <row r="57" spans="1:2" x14ac:dyDescent="0.35">
      <c r="A57" t="s">
        <v>48</v>
      </c>
      <c r="B57">
        <f>B51*23.5%</f>
        <v>1.88</v>
      </c>
    </row>
    <row r="58" spans="1:2" x14ac:dyDescent="0.35">
      <c r="A58" t="s">
        <v>26</v>
      </c>
      <c r="B58">
        <f t="shared" ref="B58:B60" si="0">B52*23.5%</f>
        <v>0.47</v>
      </c>
    </row>
    <row r="59" spans="1:2" x14ac:dyDescent="0.35">
      <c r="A59" t="s">
        <v>27</v>
      </c>
      <c r="B59">
        <f t="shared" si="0"/>
        <v>0.94</v>
      </c>
    </row>
    <row r="60" spans="1:2" x14ac:dyDescent="0.35">
      <c r="A60" t="s">
        <v>51</v>
      </c>
      <c r="B60">
        <f t="shared" si="0"/>
        <v>3.29</v>
      </c>
    </row>
    <row r="62" spans="1:2" x14ac:dyDescent="0.35">
      <c r="A62" t="s">
        <v>52</v>
      </c>
    </row>
    <row r="63" spans="1:2" x14ac:dyDescent="0.35">
      <c r="A63" t="s">
        <v>53</v>
      </c>
      <c r="B63">
        <f>B54*10.5%</f>
        <v>1.47</v>
      </c>
    </row>
    <row r="64" spans="1:2" x14ac:dyDescent="0.35">
      <c r="A64" t="s">
        <v>51</v>
      </c>
      <c r="B64">
        <f>B63</f>
        <v>1.47</v>
      </c>
    </row>
    <row r="66" spans="1:2" x14ac:dyDescent="0.35">
      <c r="A66" s="3" t="s">
        <v>54</v>
      </c>
    </row>
    <row r="67" spans="1:2" x14ac:dyDescent="0.35">
      <c r="A67" t="s">
        <v>26</v>
      </c>
      <c r="B67">
        <v>10</v>
      </c>
    </row>
    <row r="68" spans="1:2" x14ac:dyDescent="0.35">
      <c r="A68" t="s">
        <v>27</v>
      </c>
      <c r="B68">
        <v>4</v>
      </c>
    </row>
    <row r="69" spans="1:2" x14ac:dyDescent="0.35">
      <c r="A69" t="s">
        <v>56</v>
      </c>
      <c r="B69">
        <v>14</v>
      </c>
    </row>
    <row r="70" spans="1:2" x14ac:dyDescent="0.35">
      <c r="A70" t="s">
        <v>55</v>
      </c>
    </row>
    <row r="71" spans="1:2" x14ac:dyDescent="0.35">
      <c r="A71" t="s">
        <v>57</v>
      </c>
    </row>
    <row r="72" spans="1:2" x14ac:dyDescent="0.35">
      <c r="A72" t="s">
        <v>58</v>
      </c>
      <c r="B72">
        <v>30</v>
      </c>
    </row>
    <row r="73" spans="1:2" x14ac:dyDescent="0.35">
      <c r="A73" t="s">
        <v>59</v>
      </c>
      <c r="B73">
        <v>30</v>
      </c>
    </row>
    <row r="75" spans="1:2" x14ac:dyDescent="0.35">
      <c r="A75" t="s">
        <v>60</v>
      </c>
    </row>
    <row r="76" spans="1:2" x14ac:dyDescent="0.35">
      <c r="A76" t="s">
        <v>61</v>
      </c>
      <c r="B76">
        <v>44</v>
      </c>
    </row>
    <row r="77" spans="1:2" x14ac:dyDescent="0.35">
      <c r="A77" t="s">
        <v>62</v>
      </c>
      <c r="B77">
        <v>40</v>
      </c>
    </row>
    <row r="78" spans="1:2" x14ac:dyDescent="0.35">
      <c r="A78" t="s">
        <v>63</v>
      </c>
      <c r="B78">
        <v>4</v>
      </c>
    </row>
    <row r="80" spans="1:2" x14ac:dyDescent="0.35">
      <c r="A80" t="s">
        <v>64</v>
      </c>
    </row>
    <row r="81" spans="1:2" x14ac:dyDescent="0.35">
      <c r="A81" t="s">
        <v>65</v>
      </c>
      <c r="B81">
        <f>SUM(B82:B84)</f>
        <v>52.209999999999994</v>
      </c>
    </row>
    <row r="82" spans="1:2" x14ac:dyDescent="0.35">
      <c r="A82" t="s">
        <v>66</v>
      </c>
      <c r="B82">
        <f>SUMIF(A1:A79,"Nợ TK 621",B1:B79)</f>
        <v>28</v>
      </c>
    </row>
    <row r="83" spans="1:2" x14ac:dyDescent="0.35">
      <c r="A83" t="s">
        <v>67</v>
      </c>
      <c r="B83">
        <f>SUMIF(A1:A79,"Nợ TK 622",B1:B79)</f>
        <v>9.879999999999999</v>
      </c>
    </row>
    <row r="84" spans="1:2" x14ac:dyDescent="0.35">
      <c r="A84" t="s">
        <v>68</v>
      </c>
      <c r="B84">
        <f>SUMIF(A1:A79,"Nợ TK 627",B1:B79)</f>
        <v>14.33</v>
      </c>
    </row>
    <row r="86" spans="1:2" x14ac:dyDescent="0.35">
      <c r="A86" t="s">
        <v>69</v>
      </c>
      <c r="B86">
        <f>2+52.21-2.7</f>
        <v>51.51</v>
      </c>
    </row>
    <row r="88" spans="1:2" x14ac:dyDescent="0.35">
      <c r="A88" t="s">
        <v>70</v>
      </c>
    </row>
    <row r="89" spans="1:2" x14ac:dyDescent="0.35">
      <c r="A89" t="s">
        <v>71</v>
      </c>
      <c r="B89">
        <v>51.51</v>
      </c>
    </row>
    <row r="90" spans="1:2" x14ac:dyDescent="0.35">
      <c r="A90" t="s">
        <v>72</v>
      </c>
      <c r="B90">
        <v>51.51</v>
      </c>
    </row>
    <row r="92" spans="1:2" x14ac:dyDescent="0.35">
      <c r="A92" s="3" t="s">
        <v>73</v>
      </c>
    </row>
    <row r="93" spans="1:2" x14ac:dyDescent="0.35">
      <c r="A93" t="s">
        <v>53</v>
      </c>
      <c r="B93">
        <v>4</v>
      </c>
    </row>
    <row r="94" spans="1:2" x14ac:dyDescent="0.35">
      <c r="A94" t="s">
        <v>42</v>
      </c>
      <c r="B94">
        <v>4</v>
      </c>
    </row>
    <row r="96" spans="1:2" x14ac:dyDescent="0.35">
      <c r="A96" s="3" t="s">
        <v>74</v>
      </c>
    </row>
    <row r="97" spans="1:2" x14ac:dyDescent="0.35">
      <c r="A97" t="s">
        <v>75</v>
      </c>
      <c r="B97">
        <v>18</v>
      </c>
    </row>
    <row r="98" spans="1:2" x14ac:dyDescent="0.35">
      <c r="A98" t="s">
        <v>76</v>
      </c>
      <c r="B98">
        <v>18</v>
      </c>
    </row>
    <row r="100" spans="1:2" x14ac:dyDescent="0.35">
      <c r="A100" t="s">
        <v>77</v>
      </c>
    </row>
    <row r="101" spans="1:2" x14ac:dyDescent="0.35">
      <c r="A101" t="s">
        <v>78</v>
      </c>
      <c r="B101">
        <f>SUM(B102:B104)</f>
        <v>40.46</v>
      </c>
    </row>
    <row r="102" spans="1:2" x14ac:dyDescent="0.35">
      <c r="A102" t="s">
        <v>79</v>
      </c>
      <c r="B102">
        <f>SUMIF(A1:A99,"Nợ TK 632",B1:B99)</f>
        <v>30</v>
      </c>
    </row>
    <row r="103" spans="1:2" x14ac:dyDescent="0.35">
      <c r="A103" t="s">
        <v>80</v>
      </c>
      <c r="B103">
        <f>SUMIF(A1:A99,"Nợ TK 641",B1:B99)</f>
        <v>0.65</v>
      </c>
    </row>
    <row r="104" spans="1:2" x14ac:dyDescent="0.35">
      <c r="A104" t="s">
        <v>81</v>
      </c>
      <c r="B104">
        <f>SUMIF(A1:A99,"Nợ TK 642",B1:B99)</f>
        <v>9.81</v>
      </c>
    </row>
    <row r="106" spans="1:2" x14ac:dyDescent="0.35">
      <c r="A106" t="s">
        <v>82</v>
      </c>
    </row>
    <row r="107" spans="1:2" x14ac:dyDescent="0.35">
      <c r="A107" t="s">
        <v>83</v>
      </c>
      <c r="B107">
        <v>40</v>
      </c>
    </row>
    <row r="108" spans="1:2" x14ac:dyDescent="0.35">
      <c r="A108" t="s">
        <v>84</v>
      </c>
      <c r="B108">
        <v>40</v>
      </c>
    </row>
    <row r="110" spans="1:2" x14ac:dyDescent="0.35">
      <c r="A110" t="s">
        <v>85</v>
      </c>
      <c r="B110">
        <f>B101-B107</f>
        <v>0.46000000000000085</v>
      </c>
    </row>
    <row r="112" spans="1:2" x14ac:dyDescent="0.35">
      <c r="A112" t="s">
        <v>86</v>
      </c>
    </row>
    <row r="113" spans="1:2" x14ac:dyDescent="0.35">
      <c r="A113" t="s">
        <v>87</v>
      </c>
      <c r="B113">
        <f>B110</f>
        <v>0.46000000000000085</v>
      </c>
    </row>
    <row r="114" spans="1:2" x14ac:dyDescent="0.35">
      <c r="A114" t="s">
        <v>84</v>
      </c>
      <c r="B114">
        <f>B113</f>
        <v>0.46000000000000085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 Storm</dc:creator>
  <cp:lastModifiedBy>Paw Storm</cp:lastModifiedBy>
  <dcterms:created xsi:type="dcterms:W3CDTF">2024-11-17T14:24:20Z</dcterms:created>
  <dcterms:modified xsi:type="dcterms:W3CDTF">2024-11-17T14:49:16Z</dcterms:modified>
</cp:coreProperties>
</file>