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rm\OneDrive\Documents\OneNote Notebooks\"/>
    </mc:Choice>
  </mc:AlternateContent>
  <xr:revisionPtr revIDLastSave="0" documentId="8_{15EEEA10-DABB-4DB0-B785-6158741C47E2}" xr6:coauthVersionLast="47" xr6:coauthVersionMax="47" xr10:uidLastSave="{00000000-0000-0000-0000-000000000000}"/>
  <bookViews>
    <workbookView xWindow="-110" yWindow="-110" windowWidth="19420" windowHeight="11500" xr2:uid="{87FBC872-08BA-4559-9A51-8D8DC63249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2" l="1"/>
  <c r="B131" i="2"/>
  <c r="B128" i="2"/>
  <c r="B125" i="2"/>
  <c r="B124" i="2"/>
  <c r="B118" i="2"/>
  <c r="B121" i="2"/>
  <c r="B120" i="2"/>
  <c r="B119" i="2"/>
  <c r="B114" i="2"/>
  <c r="B115" i="2"/>
  <c r="B111" i="2"/>
  <c r="B106" i="2"/>
  <c r="B109" i="2"/>
  <c r="B108" i="2"/>
  <c r="B107" i="2"/>
  <c r="B97" i="2"/>
  <c r="B90" i="2"/>
  <c r="B84" i="2"/>
  <c r="B83" i="2"/>
  <c r="B77" i="2"/>
  <c r="B78" i="2"/>
  <c r="B79" i="2"/>
  <c r="B80" i="2"/>
  <c r="B76" i="2"/>
  <c r="B73" i="2"/>
  <c r="B66" i="2"/>
  <c r="B56" i="2"/>
  <c r="B46" i="2"/>
  <c r="B3" i="2"/>
  <c r="E47" i="1"/>
  <c r="B47" i="1"/>
  <c r="D22" i="1"/>
  <c r="D19" i="1"/>
</calcChain>
</file>

<file path=xl/sharedStrings.xml><?xml version="1.0" encoding="utf-8"?>
<sst xmlns="http://schemas.openxmlformats.org/spreadsheetml/2006/main" count="154" uniqueCount="117">
  <si>
    <t>Bài 1:</t>
  </si>
  <si>
    <t>1. Khoản phải thu khách hàng giảm 10, tiền mặt tăng 10</t>
  </si>
  <si>
    <t>Hai khoản mục này đều thuộc tài sản, do đó tổng tài sản không thay đổi</t>
  </si>
  <si>
    <t>Phương trình kế toán cân bằng: Tổng TS = Tổng NV = 6.85k</t>
  </si>
  <si>
    <t>2. Khoản  mua vật liệu tăng 20, phải trả người bán tăng 20</t>
  </si>
  <si>
    <t>Nguyên vật liệu thuộc tài sản, phải trả người bán thuộc nguồn vốn</t>
  </si>
  <si>
    <t>Do đó, Tổng TS và Tổng NV cùng tăng 20</t>
  </si>
  <si>
    <t>Phương trình kế toán cân bằng: Tổng TS = Tổng NV = 6.87k</t>
  </si>
  <si>
    <t>Tiền gửi ngân hàng thuộc tài sản, vay ngắn hạn thuộc nguồn vốn</t>
  </si>
  <si>
    <t>Do đó, Tổng TS và Tổng NV cùng giảm 200</t>
  </si>
  <si>
    <t>3. Khoản tiền gửi ngân hàng giảm 200, vay ngắn hạn giảm 200</t>
  </si>
  <si>
    <t>Phương trình kế toán cân bằng: Tổng TS = Tổng NV = 6.67k</t>
  </si>
  <si>
    <t>Bài 2:</t>
  </si>
  <si>
    <t>1. Phương pháp nhập trước - xuất trước</t>
  </si>
  <si>
    <t>Trị giá xuất kho ngày 5/1</t>
  </si>
  <si>
    <t xml:space="preserve">250.15500 + 100.15200 = </t>
  </si>
  <si>
    <t>Trị giá xuất kho ngày 15/1</t>
  </si>
  <si>
    <t>300.15200 + 100.15250 =</t>
  </si>
  <si>
    <t>2. Phương pháp bình quân gia quyền cuối kỳ</t>
  </si>
  <si>
    <t xml:space="preserve">Đơn giá = </t>
  </si>
  <si>
    <t>250 + 450 + 300</t>
  </si>
  <si>
    <t>250.15500 + 400.15200 + 300.15250 = 15300</t>
  </si>
  <si>
    <t xml:space="preserve">Trị giá xuất kho = 15300.(350 + 400) = </t>
  </si>
  <si>
    <t>Bài 3:</t>
  </si>
  <si>
    <t>1. Bảng cân đối kế toán đầu kỳ</t>
  </si>
  <si>
    <t>Tài sản</t>
  </si>
  <si>
    <t>Số tiền</t>
  </si>
  <si>
    <t>Nguồn vốn</t>
  </si>
  <si>
    <t>1. Tiền mặt</t>
  </si>
  <si>
    <t>2. Nguyên vật liệu</t>
  </si>
  <si>
    <t>3. Công cụ - dụng cụ</t>
  </si>
  <si>
    <t>4. Chi phí SXKD dở dang</t>
  </si>
  <si>
    <t>5. Thành phẩm</t>
  </si>
  <si>
    <t>6. Tài sản cố định</t>
  </si>
  <si>
    <t>7. Tiền gửi ngân hàng</t>
  </si>
  <si>
    <t>8. Hao mòn tài sản cố định</t>
  </si>
  <si>
    <t>9. Phải thu khách hàng</t>
  </si>
  <si>
    <t>10. Hàng gửi đi bán</t>
  </si>
  <si>
    <t>1. Vay ngắn hạn</t>
  </si>
  <si>
    <t>2. Vốn đầu tư của CSH</t>
  </si>
  <si>
    <t>3. Lợi nhuận chưa phân phối</t>
  </si>
  <si>
    <t>4. Phải trả công nhân viên</t>
  </si>
  <si>
    <t xml:space="preserve">5. Phải trả người bán </t>
  </si>
  <si>
    <t>Tổng tài sản</t>
  </si>
  <si>
    <t>Tổng nguồn vốn</t>
  </si>
  <si>
    <t>BẢNG CÂN ĐỐI KẾ TOÁN</t>
  </si>
  <si>
    <t>2. Định khoản</t>
  </si>
  <si>
    <t>Nợ TK 152</t>
  </si>
  <si>
    <t>Nợ TK 133</t>
  </si>
  <si>
    <t xml:space="preserve">          Có TK 112</t>
  </si>
  <si>
    <t>1a/</t>
  </si>
  <si>
    <t>1b/</t>
  </si>
  <si>
    <t xml:space="preserve">          Có TK 111</t>
  </si>
  <si>
    <t>2a/</t>
  </si>
  <si>
    <t>Nợ TK 211</t>
  </si>
  <si>
    <t xml:space="preserve">          Có TK 331</t>
  </si>
  <si>
    <t>2b/</t>
  </si>
  <si>
    <t>3a/</t>
  </si>
  <si>
    <t>Nợ TK 632</t>
  </si>
  <si>
    <t xml:space="preserve">          Có TK 157</t>
  </si>
  <si>
    <t>3b/</t>
  </si>
  <si>
    <t>Nợ TK 131</t>
  </si>
  <si>
    <t xml:space="preserve">          Có TK 511</t>
  </si>
  <si>
    <t xml:space="preserve">          Có TK 3331</t>
  </si>
  <si>
    <t>4a/</t>
  </si>
  <si>
    <t xml:space="preserve">          Có TK 155</t>
  </si>
  <si>
    <t>4b/</t>
  </si>
  <si>
    <t>Nợ TK 112</t>
  </si>
  <si>
    <t>5/</t>
  </si>
  <si>
    <t xml:space="preserve">          Có TK 152</t>
  </si>
  <si>
    <t>Nợ TK 621</t>
  </si>
  <si>
    <t>6/</t>
  </si>
  <si>
    <t>Nợ TK 627</t>
  </si>
  <si>
    <t>Nợ TK 641</t>
  </si>
  <si>
    <t>Nợ TK 642</t>
  </si>
  <si>
    <t>7a/</t>
  </si>
  <si>
    <t xml:space="preserve">          Có TK 242</t>
  </si>
  <si>
    <t>Nợ TK 242</t>
  </si>
  <si>
    <t xml:space="preserve">          Có TK 153</t>
  </si>
  <si>
    <t>7b/</t>
  </si>
  <si>
    <t>8/</t>
  </si>
  <si>
    <t>Nợ TK 157</t>
  </si>
  <si>
    <t>9/</t>
  </si>
  <si>
    <t xml:space="preserve">          Có TK 214</t>
  </si>
  <si>
    <t>10a/</t>
  </si>
  <si>
    <t>Nợ TK 622</t>
  </si>
  <si>
    <t xml:space="preserve">          Có TK 334</t>
  </si>
  <si>
    <t xml:space="preserve">          Có TK 338</t>
  </si>
  <si>
    <t>10b/</t>
  </si>
  <si>
    <t>10c/</t>
  </si>
  <si>
    <t>Nợ TK 334</t>
  </si>
  <si>
    <t>11/</t>
  </si>
  <si>
    <t>12a/</t>
  </si>
  <si>
    <t>12b/</t>
  </si>
  <si>
    <t>12c/</t>
  </si>
  <si>
    <t>13a/</t>
  </si>
  <si>
    <t>Nợ TK 154</t>
  </si>
  <si>
    <t xml:space="preserve">          Có TK 621</t>
  </si>
  <si>
    <t xml:space="preserve">          Có TK 622</t>
  </si>
  <si>
    <t xml:space="preserve">          Có TK 627</t>
  </si>
  <si>
    <t>Z = 2.5 + 35.69 - 2 =</t>
  </si>
  <si>
    <t>13b/</t>
  </si>
  <si>
    <t>Nợ TK 155</t>
  </si>
  <si>
    <t xml:space="preserve">          Có TK 154</t>
  </si>
  <si>
    <t>14a/</t>
  </si>
  <si>
    <t>Nợ TK 911</t>
  </si>
  <si>
    <t xml:space="preserve">          Có TK 632</t>
  </si>
  <si>
    <t xml:space="preserve">          Có TK 641</t>
  </si>
  <si>
    <t xml:space="preserve">          Có TK 642</t>
  </si>
  <si>
    <t>14b/</t>
  </si>
  <si>
    <t>Nợ TK 511</t>
  </si>
  <si>
    <t xml:space="preserve">          Có TK 911</t>
  </si>
  <si>
    <t>Doanh nghiệp có lãi</t>
  </si>
  <si>
    <t xml:space="preserve">84 - 71.7455 = </t>
  </si>
  <si>
    <t>14c/</t>
  </si>
  <si>
    <t xml:space="preserve">          Có TK 421</t>
  </si>
  <si>
    <t>(Sheet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</si>
</sst>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0DF0-5FC8-4183-AC87-07C1D63CD45E}">
  <dimension ref="A1:E50"/>
  <sheetViews>
    <sheetView tabSelected="1" topLeftCell="A4" zoomScale="130" zoomScaleNormal="130" workbookViewId="0">
      <selection activeCell="B50" sqref="B50"/>
    </sheetView>
  </sheetViews>
  <sheetFormatPr defaultRowHeight="14.5" x14ac:dyDescent="0.35"/>
  <cols>
    <col min="1" max="1" width="22.54296875" customWidth="1"/>
    <col min="3" max="3" width="10.7265625" customWidth="1"/>
    <col min="4" max="4" width="23.36328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1" spans="1:1" x14ac:dyDescent="0.35">
      <c r="A11" t="s">
        <v>10</v>
      </c>
    </row>
    <row r="12" spans="1:1" x14ac:dyDescent="0.35">
      <c r="A12" t="s">
        <v>8</v>
      </c>
    </row>
    <row r="13" spans="1:1" x14ac:dyDescent="0.35">
      <c r="A13" t="s">
        <v>9</v>
      </c>
    </row>
    <row r="14" spans="1:1" x14ac:dyDescent="0.35">
      <c r="A14" t="s">
        <v>11</v>
      </c>
    </row>
    <row r="16" spans="1:1" x14ac:dyDescent="0.35">
      <c r="A16" t="s">
        <v>12</v>
      </c>
    </row>
    <row r="17" spans="1:4" x14ac:dyDescent="0.35">
      <c r="A17" t="s">
        <v>13</v>
      </c>
    </row>
    <row r="18" spans="1:4" x14ac:dyDescent="0.35">
      <c r="A18" t="s">
        <v>14</v>
      </c>
    </row>
    <row r="19" spans="1:4" x14ac:dyDescent="0.35">
      <c r="A19" t="s">
        <v>15</v>
      </c>
      <c r="D19">
        <f>SUM(250*15500,100*15200)</f>
        <v>5395000</v>
      </c>
    </row>
    <row r="21" spans="1:4" x14ac:dyDescent="0.35">
      <c r="A21" t="s">
        <v>16</v>
      </c>
    </row>
    <row r="22" spans="1:4" x14ac:dyDescent="0.35">
      <c r="A22" t="s">
        <v>17</v>
      </c>
      <c r="D22">
        <f>SUM(300*15200,100*15250)</f>
        <v>6085000</v>
      </c>
    </row>
    <row r="24" spans="1:4" x14ac:dyDescent="0.35">
      <c r="A24" t="s">
        <v>18</v>
      </c>
    </row>
    <row r="26" spans="1:4" x14ac:dyDescent="0.35">
      <c r="A26" t="s">
        <v>19</v>
      </c>
      <c r="B26" t="s">
        <v>21</v>
      </c>
    </row>
    <row r="27" spans="1:4" x14ac:dyDescent="0.35">
      <c r="C27" t="s">
        <v>20</v>
      </c>
    </row>
    <row r="29" spans="1:4" x14ac:dyDescent="0.35">
      <c r="A29" t="s">
        <v>22</v>
      </c>
      <c r="D29">
        <v>11457000</v>
      </c>
    </row>
    <row r="31" spans="1:4" x14ac:dyDescent="0.35">
      <c r="A31" t="s">
        <v>23</v>
      </c>
    </row>
    <row r="32" spans="1:4" x14ac:dyDescent="0.35">
      <c r="A32" t="s">
        <v>24</v>
      </c>
    </row>
    <row r="33" spans="1:5" x14ac:dyDescent="0.35">
      <c r="A33" s="2" t="s">
        <v>45</v>
      </c>
      <c r="B33" s="2"/>
      <c r="C33" s="2"/>
      <c r="D33" s="2"/>
      <c r="E33" s="2"/>
    </row>
    <row r="35" spans="1:5" x14ac:dyDescent="0.35">
      <c r="A35" t="s">
        <v>25</v>
      </c>
      <c r="B35" t="s">
        <v>26</v>
      </c>
      <c r="D35" t="s">
        <v>27</v>
      </c>
      <c r="E35" t="s">
        <v>26</v>
      </c>
    </row>
    <row r="36" spans="1:5" x14ac:dyDescent="0.35">
      <c r="A36" t="s">
        <v>28</v>
      </c>
      <c r="B36">
        <v>10.9</v>
      </c>
      <c r="D36" t="s">
        <v>38</v>
      </c>
      <c r="E36">
        <v>44</v>
      </c>
    </row>
    <row r="37" spans="1:5" x14ac:dyDescent="0.35">
      <c r="A37" t="s">
        <v>29</v>
      </c>
      <c r="B37">
        <v>20</v>
      </c>
      <c r="D37" t="s">
        <v>39</v>
      </c>
      <c r="E37">
        <v>96</v>
      </c>
    </row>
    <row r="38" spans="1:5" x14ac:dyDescent="0.35">
      <c r="A38" t="s">
        <v>30</v>
      </c>
      <c r="B38">
        <v>3</v>
      </c>
      <c r="D38" t="s">
        <v>40</v>
      </c>
      <c r="E38">
        <v>7.5</v>
      </c>
    </row>
    <row r="39" spans="1:5" x14ac:dyDescent="0.35">
      <c r="A39" t="s">
        <v>31</v>
      </c>
      <c r="B39">
        <v>2.5</v>
      </c>
      <c r="D39" t="s">
        <v>41</v>
      </c>
      <c r="E39">
        <v>10.5</v>
      </c>
    </row>
    <row r="40" spans="1:5" x14ac:dyDescent="0.35">
      <c r="A40" t="s">
        <v>32</v>
      </c>
      <c r="B40">
        <v>54</v>
      </c>
      <c r="D40" t="s">
        <v>42</v>
      </c>
      <c r="E40">
        <v>30</v>
      </c>
    </row>
    <row r="41" spans="1:5" x14ac:dyDescent="0.35">
      <c r="A41" t="s">
        <v>33</v>
      </c>
      <c r="B41">
        <v>41</v>
      </c>
    </row>
    <row r="42" spans="1:5" x14ac:dyDescent="0.35">
      <c r="A42" t="s">
        <v>34</v>
      </c>
      <c r="B42">
        <v>51</v>
      </c>
    </row>
    <row r="43" spans="1:5" x14ac:dyDescent="0.35">
      <c r="A43" t="s">
        <v>35</v>
      </c>
      <c r="B43" s="1">
        <v>-4.2</v>
      </c>
    </row>
    <row r="44" spans="1:5" x14ac:dyDescent="0.35">
      <c r="A44" t="s">
        <v>36</v>
      </c>
      <c r="B44">
        <v>1.3</v>
      </c>
    </row>
    <row r="45" spans="1:5" x14ac:dyDescent="0.35">
      <c r="A45" t="s">
        <v>37</v>
      </c>
      <c r="B45">
        <v>8.5</v>
      </c>
    </row>
    <row r="47" spans="1:5" x14ac:dyDescent="0.35">
      <c r="A47" t="s">
        <v>43</v>
      </c>
      <c r="B47">
        <f>SUM(B36:B45)</f>
        <v>188.00000000000003</v>
      </c>
      <c r="D47" t="s">
        <v>44</v>
      </c>
      <c r="E47">
        <f>SUM(E36:E40)</f>
        <v>188</v>
      </c>
    </row>
    <row r="49" spans="1:2" x14ac:dyDescent="0.35">
      <c r="A49" t="s">
        <v>46</v>
      </c>
      <c r="B49" t="s">
        <v>116</v>
      </c>
    </row>
    <row r="50" spans="1:2" x14ac:dyDescent="0.35">
      <c r="A50" s="3"/>
    </row>
  </sheetData>
  <mergeCells count="1">
    <mergeCell ref="A33:E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9C79-45B7-4EA9-B289-0A60E73E407F}">
  <dimension ref="A1:B132"/>
  <sheetViews>
    <sheetView topLeftCell="A91" zoomScale="130" zoomScaleNormal="130" workbookViewId="0">
      <selection activeCell="A97" sqref="A97"/>
    </sheetView>
  </sheetViews>
  <sheetFormatPr defaultRowHeight="14.5" x14ac:dyDescent="0.35"/>
  <cols>
    <col min="1" max="1" width="16.54296875" bestFit="1" customWidth="1"/>
  </cols>
  <sheetData>
    <row r="1" spans="1:2" x14ac:dyDescent="0.35">
      <c r="A1" t="s">
        <v>50</v>
      </c>
    </row>
    <row r="2" spans="1:2" x14ac:dyDescent="0.35">
      <c r="A2" t="s">
        <v>47</v>
      </c>
      <c r="B2">
        <v>12</v>
      </c>
    </row>
    <row r="3" spans="1:2" x14ac:dyDescent="0.35">
      <c r="A3" t="s">
        <v>48</v>
      </c>
      <c r="B3">
        <f>12*10%</f>
        <v>1.2000000000000002</v>
      </c>
    </row>
    <row r="4" spans="1:2" x14ac:dyDescent="0.35">
      <c r="A4" t="s">
        <v>49</v>
      </c>
      <c r="B4">
        <v>13.2</v>
      </c>
    </row>
    <row r="6" spans="1:2" x14ac:dyDescent="0.35">
      <c r="A6" t="s">
        <v>51</v>
      </c>
    </row>
    <row r="7" spans="1:2" x14ac:dyDescent="0.35">
      <c r="A7" t="s">
        <v>47</v>
      </c>
      <c r="B7">
        <v>0.2</v>
      </c>
    </row>
    <row r="8" spans="1:2" x14ac:dyDescent="0.35">
      <c r="A8" t="s">
        <v>52</v>
      </c>
      <c r="B8">
        <v>0.2</v>
      </c>
    </row>
    <row r="10" spans="1:2" x14ac:dyDescent="0.35">
      <c r="A10" t="s">
        <v>53</v>
      </c>
    </row>
    <row r="11" spans="1:2" x14ac:dyDescent="0.35">
      <c r="A11" t="s">
        <v>54</v>
      </c>
      <c r="B11">
        <v>36</v>
      </c>
    </row>
    <row r="12" spans="1:2" x14ac:dyDescent="0.35">
      <c r="A12" t="s">
        <v>48</v>
      </c>
      <c r="B12">
        <v>3.6</v>
      </c>
    </row>
    <row r="13" spans="1:2" x14ac:dyDescent="0.35">
      <c r="A13" t="s">
        <v>55</v>
      </c>
      <c r="B13">
        <v>39.6</v>
      </c>
    </row>
    <row r="15" spans="1:2" x14ac:dyDescent="0.35">
      <c r="A15" t="s">
        <v>56</v>
      </c>
    </row>
    <row r="16" spans="1:2" x14ac:dyDescent="0.35">
      <c r="A16" t="s">
        <v>54</v>
      </c>
      <c r="B16">
        <v>0.5</v>
      </c>
    </row>
    <row r="17" spans="1:2" x14ac:dyDescent="0.35">
      <c r="A17" t="s">
        <v>52</v>
      </c>
      <c r="B17">
        <v>0.5</v>
      </c>
    </row>
    <row r="19" spans="1:2" x14ac:dyDescent="0.35">
      <c r="A19" t="s">
        <v>57</v>
      </c>
    </row>
    <row r="20" spans="1:2" x14ac:dyDescent="0.35">
      <c r="A20" t="s">
        <v>58</v>
      </c>
      <c r="B20">
        <v>8.5</v>
      </c>
    </row>
    <row r="21" spans="1:2" x14ac:dyDescent="0.35">
      <c r="A21" t="s">
        <v>59</v>
      </c>
      <c r="B21">
        <v>8.5</v>
      </c>
    </row>
    <row r="23" spans="1:2" x14ac:dyDescent="0.35">
      <c r="A23" t="s">
        <v>60</v>
      </c>
    </row>
    <row r="24" spans="1:2" x14ac:dyDescent="0.35">
      <c r="A24" t="s">
        <v>61</v>
      </c>
      <c r="B24">
        <v>13.2</v>
      </c>
    </row>
    <row r="25" spans="1:2" x14ac:dyDescent="0.35">
      <c r="A25" t="s">
        <v>62</v>
      </c>
      <c r="B25">
        <v>12</v>
      </c>
    </row>
    <row r="26" spans="1:2" x14ac:dyDescent="0.35">
      <c r="A26" t="s">
        <v>63</v>
      </c>
      <c r="B26">
        <v>1.2</v>
      </c>
    </row>
    <row r="28" spans="1:2" x14ac:dyDescent="0.35">
      <c r="A28" t="s">
        <v>64</v>
      </c>
    </row>
    <row r="29" spans="1:2" x14ac:dyDescent="0.35">
      <c r="A29" t="s">
        <v>58</v>
      </c>
      <c r="B29">
        <v>20</v>
      </c>
    </row>
    <row r="30" spans="1:2" x14ac:dyDescent="0.35">
      <c r="A30" t="s">
        <v>65</v>
      </c>
      <c r="B30">
        <v>20</v>
      </c>
    </row>
    <row r="32" spans="1:2" x14ac:dyDescent="0.35">
      <c r="A32" t="s">
        <v>66</v>
      </c>
    </row>
    <row r="33" spans="1:2" x14ac:dyDescent="0.35">
      <c r="A33" t="s">
        <v>67</v>
      </c>
      <c r="B33">
        <v>29.7</v>
      </c>
    </row>
    <row r="34" spans="1:2" x14ac:dyDescent="0.35">
      <c r="A34" t="s">
        <v>62</v>
      </c>
      <c r="B34">
        <v>27</v>
      </c>
    </row>
    <row r="35" spans="1:2" x14ac:dyDescent="0.35">
      <c r="A35" t="s">
        <v>63</v>
      </c>
      <c r="B35">
        <v>2.7</v>
      </c>
    </row>
    <row r="37" spans="1:2" x14ac:dyDescent="0.35">
      <c r="A37" t="s">
        <v>68</v>
      </c>
    </row>
    <row r="38" spans="1:2" x14ac:dyDescent="0.35">
      <c r="A38" t="s">
        <v>70</v>
      </c>
      <c r="B38">
        <v>11</v>
      </c>
    </row>
    <row r="39" spans="1:2" x14ac:dyDescent="0.35">
      <c r="A39" t="s">
        <v>69</v>
      </c>
      <c r="B39">
        <v>11</v>
      </c>
    </row>
    <row r="41" spans="1:2" x14ac:dyDescent="0.35">
      <c r="A41" t="s">
        <v>71</v>
      </c>
    </row>
    <row r="42" spans="1:2" x14ac:dyDescent="0.35">
      <c r="A42" t="s">
        <v>70</v>
      </c>
      <c r="B42">
        <v>3.5</v>
      </c>
    </row>
    <row r="43" spans="1:2" x14ac:dyDescent="0.35">
      <c r="A43" t="s">
        <v>72</v>
      </c>
      <c r="B43">
        <v>0.5</v>
      </c>
    </row>
    <row r="44" spans="1:2" x14ac:dyDescent="0.35">
      <c r="A44" t="s">
        <v>73</v>
      </c>
      <c r="B44">
        <v>0.4</v>
      </c>
    </row>
    <row r="45" spans="1:2" x14ac:dyDescent="0.35">
      <c r="A45" t="s">
        <v>74</v>
      </c>
      <c r="B45">
        <v>0.3</v>
      </c>
    </row>
    <row r="46" spans="1:2" x14ac:dyDescent="0.35">
      <c r="A46" t="s">
        <v>69</v>
      </c>
      <c r="B46">
        <f>SUM(B42:B45)</f>
        <v>4.7</v>
      </c>
    </row>
    <row r="48" spans="1:2" x14ac:dyDescent="0.35">
      <c r="A48" t="s">
        <v>75</v>
      </c>
    </row>
    <row r="49" spans="1:2" x14ac:dyDescent="0.35">
      <c r="A49" t="s">
        <v>77</v>
      </c>
      <c r="B49">
        <v>2.5</v>
      </c>
    </row>
    <row r="50" spans="1:2" x14ac:dyDescent="0.35">
      <c r="A50" t="s">
        <v>78</v>
      </c>
      <c r="B50">
        <v>2.5</v>
      </c>
    </row>
    <row r="52" spans="1:2" x14ac:dyDescent="0.35">
      <c r="A52" t="s">
        <v>79</v>
      </c>
    </row>
    <row r="53" spans="1:2" x14ac:dyDescent="0.35">
      <c r="A53" t="s">
        <v>72</v>
      </c>
      <c r="B53">
        <v>0.5</v>
      </c>
    </row>
    <row r="54" spans="1:2" x14ac:dyDescent="0.35">
      <c r="A54" t="s">
        <v>73</v>
      </c>
      <c r="B54">
        <v>0.3</v>
      </c>
    </row>
    <row r="55" spans="1:2" x14ac:dyDescent="0.35">
      <c r="A55" t="s">
        <v>74</v>
      </c>
      <c r="B55">
        <v>0.45</v>
      </c>
    </row>
    <row r="56" spans="1:2" x14ac:dyDescent="0.35">
      <c r="A56" t="s">
        <v>76</v>
      </c>
      <c r="B56">
        <f>SUM(B53:B55)</f>
        <v>1.25</v>
      </c>
    </row>
    <row r="58" spans="1:2" x14ac:dyDescent="0.35">
      <c r="A58" t="s">
        <v>80</v>
      </c>
    </row>
    <row r="59" spans="1:2" x14ac:dyDescent="0.35">
      <c r="A59" t="s">
        <v>81</v>
      </c>
      <c r="B59">
        <v>32</v>
      </c>
    </row>
    <row r="60" spans="1:2" x14ac:dyDescent="0.35">
      <c r="A60" t="s">
        <v>65</v>
      </c>
      <c r="B60">
        <v>32</v>
      </c>
    </row>
    <row r="62" spans="1:2" x14ac:dyDescent="0.35">
      <c r="A62" t="s">
        <v>82</v>
      </c>
    </row>
    <row r="63" spans="1:2" x14ac:dyDescent="0.35">
      <c r="A63" t="s">
        <v>72</v>
      </c>
      <c r="B63">
        <v>2</v>
      </c>
    </row>
    <row r="64" spans="1:2" x14ac:dyDescent="0.35">
      <c r="A64" t="s">
        <v>73</v>
      </c>
      <c r="B64">
        <v>0.5</v>
      </c>
    </row>
    <row r="65" spans="1:2" x14ac:dyDescent="0.35">
      <c r="A65" t="s">
        <v>74</v>
      </c>
      <c r="B65">
        <v>1.7</v>
      </c>
    </row>
    <row r="66" spans="1:2" x14ac:dyDescent="0.35">
      <c r="A66" t="s">
        <v>83</v>
      </c>
      <c r="B66">
        <f>SUM(B63:B65)</f>
        <v>4.2</v>
      </c>
    </row>
    <row r="68" spans="1:2" x14ac:dyDescent="0.35">
      <c r="A68" t="s">
        <v>84</v>
      </c>
    </row>
    <row r="69" spans="1:2" x14ac:dyDescent="0.35">
      <c r="A69" t="s">
        <v>85</v>
      </c>
      <c r="B69">
        <v>12</v>
      </c>
    </row>
    <row r="70" spans="1:2" x14ac:dyDescent="0.35">
      <c r="A70" t="s">
        <v>72</v>
      </c>
      <c r="B70">
        <v>2</v>
      </c>
    </row>
    <row r="71" spans="1:2" x14ac:dyDescent="0.35">
      <c r="A71" t="s">
        <v>73</v>
      </c>
      <c r="B71">
        <v>2.8</v>
      </c>
    </row>
    <row r="72" spans="1:2" x14ac:dyDescent="0.35">
      <c r="A72" t="s">
        <v>74</v>
      </c>
      <c r="B72">
        <v>2.5</v>
      </c>
    </row>
    <row r="73" spans="1:2" x14ac:dyDescent="0.35">
      <c r="A73" t="s">
        <v>86</v>
      </c>
      <c r="B73">
        <f>SUM(B69:B72)</f>
        <v>19.3</v>
      </c>
    </row>
    <row r="75" spans="1:2" x14ac:dyDescent="0.35">
      <c r="A75" t="s">
        <v>88</v>
      </c>
    </row>
    <row r="76" spans="1:2" x14ac:dyDescent="0.35">
      <c r="A76" t="s">
        <v>85</v>
      </c>
      <c r="B76">
        <f>B69*23.5%</f>
        <v>2.82</v>
      </c>
    </row>
    <row r="77" spans="1:2" x14ac:dyDescent="0.35">
      <c r="A77" t="s">
        <v>72</v>
      </c>
      <c r="B77">
        <f>B70*23.5%</f>
        <v>0.47</v>
      </c>
    </row>
    <row r="78" spans="1:2" x14ac:dyDescent="0.35">
      <c r="A78" t="s">
        <v>73</v>
      </c>
      <c r="B78">
        <f>B71*23.5%</f>
        <v>0.65799999999999992</v>
      </c>
    </row>
    <row r="79" spans="1:2" x14ac:dyDescent="0.35">
      <c r="A79" t="s">
        <v>74</v>
      </c>
      <c r="B79">
        <f>B72*23.5%</f>
        <v>0.58749999999999991</v>
      </c>
    </row>
    <row r="80" spans="1:2" x14ac:dyDescent="0.35">
      <c r="A80" t="s">
        <v>87</v>
      </c>
      <c r="B80">
        <f>B73*23.5%</f>
        <v>4.5354999999999999</v>
      </c>
    </row>
    <row r="82" spans="1:2" x14ac:dyDescent="0.35">
      <c r="A82" t="s">
        <v>89</v>
      </c>
    </row>
    <row r="83" spans="1:2" x14ac:dyDescent="0.35">
      <c r="A83" t="s">
        <v>90</v>
      </c>
      <c r="B83">
        <f>B73*10.5%</f>
        <v>2.0265</v>
      </c>
    </row>
    <row r="84" spans="1:2" x14ac:dyDescent="0.35">
      <c r="A84" t="s">
        <v>87</v>
      </c>
      <c r="B84">
        <f>B83</f>
        <v>2.0265</v>
      </c>
    </row>
    <row r="86" spans="1:2" x14ac:dyDescent="0.35">
      <c r="A86" t="s">
        <v>91</v>
      </c>
    </row>
    <row r="87" spans="1:2" x14ac:dyDescent="0.35">
      <c r="A87" t="s">
        <v>72</v>
      </c>
      <c r="B87">
        <v>0.9</v>
      </c>
    </row>
    <row r="88" spans="1:2" x14ac:dyDescent="0.35">
      <c r="A88" t="s">
        <v>73</v>
      </c>
      <c r="B88">
        <v>0.45</v>
      </c>
    </row>
    <row r="89" spans="1:2" x14ac:dyDescent="0.35">
      <c r="A89" t="s">
        <v>74</v>
      </c>
      <c r="B89">
        <v>0.4</v>
      </c>
    </row>
    <row r="90" spans="1:2" x14ac:dyDescent="0.35">
      <c r="A90" t="s">
        <v>55</v>
      </c>
      <c r="B90">
        <f>SUM(B87:B89)</f>
        <v>1.75</v>
      </c>
    </row>
    <row r="92" spans="1:2" x14ac:dyDescent="0.35">
      <c r="A92" t="s">
        <v>92</v>
      </c>
    </row>
    <row r="93" spans="1:2" x14ac:dyDescent="0.35">
      <c r="A93" t="s">
        <v>58</v>
      </c>
      <c r="B93">
        <v>32</v>
      </c>
    </row>
    <row r="94" spans="1:2" x14ac:dyDescent="0.35">
      <c r="A94" t="s">
        <v>59</v>
      </c>
      <c r="B94">
        <v>32</v>
      </c>
    </row>
    <row r="96" spans="1:2" x14ac:dyDescent="0.35">
      <c r="A96" t="s">
        <v>93</v>
      </c>
    </row>
    <row r="97" spans="1:2" x14ac:dyDescent="0.35">
      <c r="A97" t="s">
        <v>61</v>
      </c>
      <c r="B97">
        <f>SUM(B98:B99)</f>
        <v>49.5</v>
      </c>
    </row>
    <row r="98" spans="1:2" x14ac:dyDescent="0.35">
      <c r="A98" t="s">
        <v>62</v>
      </c>
      <c r="B98">
        <v>45</v>
      </c>
    </row>
    <row r="99" spans="1:2" x14ac:dyDescent="0.35">
      <c r="A99" t="s">
        <v>63</v>
      </c>
      <c r="B99">
        <v>4.5</v>
      </c>
    </row>
    <row r="101" spans="1:2" x14ac:dyDescent="0.35">
      <c r="A101" t="s">
        <v>94</v>
      </c>
    </row>
    <row r="102" spans="1:2" x14ac:dyDescent="0.35">
      <c r="A102" t="s">
        <v>73</v>
      </c>
      <c r="B102">
        <v>0.2</v>
      </c>
    </row>
    <row r="103" spans="1:2" x14ac:dyDescent="0.35">
      <c r="A103" t="s">
        <v>52</v>
      </c>
      <c r="B103">
        <v>0.2</v>
      </c>
    </row>
    <row r="105" spans="1:2" x14ac:dyDescent="0.35">
      <c r="A105" t="s">
        <v>95</v>
      </c>
    </row>
    <row r="106" spans="1:2" x14ac:dyDescent="0.35">
      <c r="A106" t="s">
        <v>96</v>
      </c>
      <c r="B106">
        <f>SUM(B107:B109)</f>
        <v>35.69</v>
      </c>
    </row>
    <row r="107" spans="1:2" x14ac:dyDescent="0.35">
      <c r="A107" t="s">
        <v>97</v>
      </c>
      <c r="B107">
        <f>SUM(B38,B42)</f>
        <v>14.5</v>
      </c>
    </row>
    <row r="108" spans="1:2" x14ac:dyDescent="0.35">
      <c r="A108" t="s">
        <v>98</v>
      </c>
      <c r="B108">
        <f>SUM(B69,B76)</f>
        <v>14.82</v>
      </c>
    </row>
    <row r="109" spans="1:2" x14ac:dyDescent="0.35">
      <c r="A109" t="s">
        <v>99</v>
      </c>
      <c r="B109">
        <f>SUM(B43,B53,B63,B70,B77,B87)</f>
        <v>6.37</v>
      </c>
    </row>
    <row r="111" spans="1:2" x14ac:dyDescent="0.35">
      <c r="A111" t="s">
        <v>100</v>
      </c>
      <c r="B111">
        <f>2.5+B106 -2</f>
        <v>36.19</v>
      </c>
    </row>
    <row r="113" spans="1:2" x14ac:dyDescent="0.35">
      <c r="A113" t="s">
        <v>101</v>
      </c>
    </row>
    <row r="114" spans="1:2" x14ac:dyDescent="0.35">
      <c r="A114" t="s">
        <v>102</v>
      </c>
      <c r="B114">
        <f>B115</f>
        <v>36.19</v>
      </c>
    </row>
    <row r="115" spans="1:2" x14ac:dyDescent="0.35">
      <c r="A115" t="s">
        <v>103</v>
      </c>
      <c r="B115">
        <f>B111</f>
        <v>36.19</v>
      </c>
    </row>
    <row r="117" spans="1:2" x14ac:dyDescent="0.35">
      <c r="A117" t="s">
        <v>104</v>
      </c>
    </row>
    <row r="118" spans="1:2" x14ac:dyDescent="0.35">
      <c r="A118" t="s">
        <v>105</v>
      </c>
      <c r="B118">
        <f>SUM(B119:B121)</f>
        <v>71.745499999999993</v>
      </c>
    </row>
    <row r="119" spans="1:2" x14ac:dyDescent="0.35">
      <c r="A119" t="s">
        <v>106</v>
      </c>
      <c r="B119">
        <f>SUM(B20,B29,B93)</f>
        <v>60.5</v>
      </c>
    </row>
    <row r="120" spans="1:2" x14ac:dyDescent="0.35">
      <c r="A120" t="s">
        <v>107</v>
      </c>
      <c r="B120">
        <f>SUM(B44,B54,B64,B71,B78,B88,B102)</f>
        <v>5.3079999999999998</v>
      </c>
    </row>
    <row r="121" spans="1:2" x14ac:dyDescent="0.35">
      <c r="A121" t="s">
        <v>108</v>
      </c>
      <c r="B121">
        <f>SUM(B45,B55,B65,B72,B79,B89)</f>
        <v>5.9375</v>
      </c>
    </row>
    <row r="123" spans="1:2" x14ac:dyDescent="0.35">
      <c r="A123" t="s">
        <v>109</v>
      </c>
    </row>
    <row r="124" spans="1:2" x14ac:dyDescent="0.35">
      <c r="A124" t="s">
        <v>110</v>
      </c>
      <c r="B124">
        <f>SUM(B25,B34,B98)</f>
        <v>84</v>
      </c>
    </row>
    <row r="125" spans="1:2" x14ac:dyDescent="0.35">
      <c r="A125" t="s">
        <v>111</v>
      </c>
      <c r="B125">
        <f>SUM(B124)</f>
        <v>84</v>
      </c>
    </row>
    <row r="127" spans="1:2" x14ac:dyDescent="0.35">
      <c r="A127" t="s">
        <v>112</v>
      </c>
    </row>
    <row r="128" spans="1:2" x14ac:dyDescent="0.35">
      <c r="A128" t="s">
        <v>113</v>
      </c>
      <c r="B128">
        <f>84-B118</f>
        <v>12.254500000000007</v>
      </c>
    </row>
    <row r="130" spans="1:2" x14ac:dyDescent="0.35">
      <c r="A130" t="s">
        <v>114</v>
      </c>
    </row>
    <row r="131" spans="1:2" x14ac:dyDescent="0.35">
      <c r="A131" t="s">
        <v>105</v>
      </c>
      <c r="B131">
        <f>B128</f>
        <v>12.254500000000007</v>
      </c>
    </row>
    <row r="132" spans="1:2" x14ac:dyDescent="0.35">
      <c r="A132" t="s">
        <v>115</v>
      </c>
      <c r="B132">
        <f>B131</f>
        <v>12.254500000000007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2024-11-14T12:53:42Z</dcterms:created>
  <dcterms:modified xsi:type="dcterms:W3CDTF">2024-11-14T14:55:54Z</dcterms:modified>
</cp:coreProperties>
</file>