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a3b601f073c4bb1/Tài liệu/Word - Powerpoint - Excel/"/>
    </mc:Choice>
  </mc:AlternateContent>
  <xr:revisionPtr revIDLastSave="4" documentId="8_{6E807A65-B15A-490F-B17B-60311F64B723}" xr6:coauthVersionLast="47" xr6:coauthVersionMax="47" xr10:uidLastSave="{1B5E9463-E195-40AF-A04C-851C858CAAB2}"/>
  <bookViews>
    <workbookView xWindow="-90" yWindow="0" windowWidth="9780" windowHeight="11370" xr2:uid="{6EF09373-23CA-414B-BC1B-37AAAC3F467D}"/>
  </bookViews>
  <sheets>
    <sheet name="Sheet1" sheetId="1" r:id="rId1"/>
  </sheets>
  <definedNames>
    <definedName name="_xlnm._FilterDatabase" localSheetId="0" hidden="1">Sheet1!$B$20:$I$25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1" l="1"/>
  <c r="H16" i="1"/>
  <c r="H25" i="1"/>
  <c r="I25" i="1" s="1"/>
  <c r="F25" i="1"/>
  <c r="D25" i="1"/>
  <c r="H24" i="1"/>
  <c r="I24" i="1" s="1"/>
  <c r="F24" i="1"/>
  <c r="D24" i="1"/>
  <c r="H23" i="1"/>
  <c r="I23" i="1" s="1"/>
  <c r="F23" i="1"/>
  <c r="D23" i="1"/>
  <c r="H22" i="1"/>
  <c r="I22" i="1" s="1"/>
  <c r="F22" i="1"/>
  <c r="D22" i="1"/>
  <c r="H21" i="1"/>
  <c r="I21" i="1" s="1"/>
  <c r="F21" i="1"/>
  <c r="D21" i="1"/>
  <c r="I8" i="1"/>
  <c r="H9" i="1"/>
  <c r="I9" i="1" s="1"/>
  <c r="H10" i="1"/>
  <c r="I10" i="1" s="1"/>
  <c r="H11" i="1"/>
  <c r="I11" i="1" s="1"/>
  <c r="H12" i="1"/>
  <c r="I12" i="1" s="1"/>
  <c r="H8" i="1"/>
  <c r="F9" i="1"/>
  <c r="F10" i="1"/>
  <c r="F11" i="1"/>
  <c r="F12" i="1"/>
  <c r="F8" i="1"/>
  <c r="D8" i="1"/>
  <c r="D9" i="1"/>
  <c r="D10" i="1"/>
  <c r="D11" i="1"/>
  <c r="D12" i="1"/>
  <c r="H17" i="1" l="1"/>
  <c r="I17" i="1"/>
</calcChain>
</file>

<file path=xl/sharedStrings.xml><?xml version="1.0" encoding="utf-8"?>
<sst xmlns="http://schemas.openxmlformats.org/spreadsheetml/2006/main" count="51" uniqueCount="32">
  <si>
    <t>Công ty TNHH 1 thành viên PQR</t>
  </si>
  <si>
    <t>Tỷ giá</t>
  </si>
  <si>
    <t>USD</t>
  </si>
  <si>
    <t>=</t>
  </si>
  <si>
    <t>vnđ</t>
  </si>
  <si>
    <t>BÁO CÁO BÁN HÀNG QUÝ IV - NĂM 2016</t>
  </si>
  <si>
    <t>STT</t>
  </si>
  <si>
    <t>Mã HĐ</t>
  </si>
  <si>
    <t>Tên mặt hàng</t>
  </si>
  <si>
    <t>Ngày bán</t>
  </si>
  <si>
    <t>Đơn vị</t>
  </si>
  <si>
    <t>Số lượng</t>
  </si>
  <si>
    <t>Đơn giá</t>
  </si>
  <si>
    <t>Thành tiền</t>
  </si>
  <si>
    <t>KB-I</t>
  </si>
  <si>
    <t>MO-M</t>
  </si>
  <si>
    <t>KB-M</t>
  </si>
  <si>
    <t>MO-I</t>
  </si>
  <si>
    <t xml:space="preserve">Bảng phụ </t>
  </si>
  <si>
    <t>Mã</t>
  </si>
  <si>
    <t>KB</t>
  </si>
  <si>
    <t>MO</t>
  </si>
  <si>
    <t>Tên MH</t>
  </si>
  <si>
    <t>Bàn phím</t>
  </si>
  <si>
    <t>Cái</t>
  </si>
  <si>
    <t>8 USD</t>
  </si>
  <si>
    <t>Chuột</t>
  </si>
  <si>
    <t>Hộp</t>
  </si>
  <si>
    <t>6 USD</t>
  </si>
  <si>
    <t>Thống kê</t>
  </si>
  <si>
    <t>Mặt hàng</t>
  </si>
  <si>
    <t xml:space="preserve">Bàn phím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</si>
</sst>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\-dd\-yyyy"/>
    <numFmt numFmtId="165" formatCode="dd\-mm\-yyyy"/>
    <numFmt numFmtId="166" formatCode="#,000\ [$đ]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8B9DD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/>
    <xf numFmtId="0" fontId="1" fillId="0" borderId="7" xfId="0" applyFont="1" applyBorder="1" applyAlignment="1">
      <alignment horizontal="center" vertical="center"/>
    </xf>
    <xf numFmtId="0" fontId="1" fillId="0" borderId="7" xfId="0" applyFont="1" applyBorder="1"/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/>
    <xf numFmtId="0" fontId="2" fillId="4" borderId="4" xfId="0" applyFont="1" applyFill="1" applyBorder="1" applyAlignment="1">
      <alignment horizontal="center" vertical="center"/>
    </xf>
    <xf numFmtId="0" fontId="1" fillId="0" borderId="11" xfId="0" applyFont="1" applyBorder="1"/>
    <xf numFmtId="0" fontId="1" fillId="0" borderId="3" xfId="0" applyFont="1" applyBorder="1"/>
    <xf numFmtId="0" fontId="2" fillId="4" borderId="16" xfId="0" applyFont="1" applyFill="1" applyBorder="1" applyAlignment="1">
      <alignment horizontal="center"/>
    </xf>
    <xf numFmtId="0" fontId="1" fillId="0" borderId="9" xfId="0" applyFont="1" applyBorder="1"/>
    <xf numFmtId="0" fontId="1" fillId="0" borderId="17" xfId="0" applyFont="1" applyBorder="1"/>
    <xf numFmtId="0" fontId="1" fillId="0" borderId="18" xfId="0" applyFont="1" applyBorder="1"/>
    <xf numFmtId="0" fontId="2" fillId="4" borderId="19" xfId="0" applyFont="1" applyFill="1" applyBorder="1" applyAlignment="1">
      <alignment horizontal="center"/>
    </xf>
    <xf numFmtId="0" fontId="2" fillId="4" borderId="13" xfId="0" applyFont="1" applyFill="1" applyBorder="1"/>
    <xf numFmtId="0" fontId="2" fillId="4" borderId="12" xfId="0" applyFont="1" applyFill="1" applyBorder="1" applyAlignment="1">
      <alignment horizontal="center" vertical="center"/>
    </xf>
    <xf numFmtId="0" fontId="2" fillId="4" borderId="17" xfId="0" applyFont="1" applyFill="1" applyBorder="1"/>
    <xf numFmtId="0" fontId="1" fillId="0" borderId="20" xfId="0" applyFont="1" applyBorder="1"/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5" fontId="1" fillId="0" borderId="7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66" fontId="1" fillId="2" borderId="0" xfId="0" applyNumberFormat="1" applyFont="1" applyFill="1" applyAlignment="1">
      <alignment horizontal="center" vertical="center"/>
    </xf>
    <xf numFmtId="166" fontId="1" fillId="0" borderId="21" xfId="0" applyNumberFormat="1" applyFont="1" applyBorder="1"/>
    <xf numFmtId="166" fontId="1" fillId="0" borderId="6" xfId="0" applyNumberFormat="1" applyFont="1" applyBorder="1"/>
    <xf numFmtId="166" fontId="1" fillId="0" borderId="4" xfId="0" applyNumberFormat="1" applyFont="1" applyBorder="1"/>
    <xf numFmtId="164" fontId="1" fillId="0" borderId="3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/>
    <xf numFmtId="165" fontId="1" fillId="0" borderId="23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B9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4F9B7-AB87-44DD-B005-A75B6A9343D3}">
  <sheetPr filterMode="1"/>
  <dimension ref="A2:I26"/>
  <sheetViews>
    <sheetView tabSelected="1" topLeftCell="B1" workbookViewId="0">
      <selection activeCell="I17" sqref="I17"/>
    </sheetView>
  </sheetViews>
  <sheetFormatPr defaultRowHeight="14" x14ac:dyDescent="0.3"/>
  <cols>
    <col min="1" max="3" width="8.7265625" style="1"/>
    <col min="4" max="4" width="15.6328125" style="1" bestFit="1" customWidth="1"/>
    <col min="5" max="5" width="10.08984375" style="1" bestFit="1" customWidth="1"/>
    <col min="6" max="7" width="8.7265625" style="1"/>
    <col min="8" max="8" width="9" style="1" bestFit="1" customWidth="1"/>
    <col min="9" max="10" width="10.1796875" style="1" bestFit="1" customWidth="1"/>
    <col min="11" max="16384" width="8.7265625" style="1"/>
  </cols>
  <sheetData>
    <row r="2" spans="1:9" x14ac:dyDescent="0.3">
      <c r="B2" s="48" t="s">
        <v>0</v>
      </c>
      <c r="C2" s="48"/>
      <c r="D2" s="48"/>
      <c r="G2" s="4" t="s">
        <v>1</v>
      </c>
      <c r="H2" s="3">
        <v>1</v>
      </c>
      <c r="I2" s="2" t="s">
        <v>2</v>
      </c>
    </row>
    <row r="3" spans="1:9" x14ac:dyDescent="0.3">
      <c r="G3" s="4" t="s">
        <v>3</v>
      </c>
      <c r="H3" s="37">
        <v>22570</v>
      </c>
      <c r="I3" s="2" t="s">
        <v>4</v>
      </c>
    </row>
    <row r="5" spans="1:9" x14ac:dyDescent="0.3">
      <c r="B5" s="48" t="s">
        <v>5</v>
      </c>
      <c r="C5" s="48"/>
      <c r="D5" s="48"/>
      <c r="E5" s="48"/>
      <c r="F5" s="48"/>
      <c r="G5" s="48"/>
      <c r="H5" s="48"/>
      <c r="I5" s="48"/>
    </row>
    <row r="6" spans="1:9" ht="14.5" thickBot="1" x14ac:dyDescent="0.35">
      <c r="B6" s="7"/>
      <c r="C6" s="7"/>
      <c r="D6" s="7"/>
      <c r="E6" s="7"/>
      <c r="F6" s="7"/>
      <c r="G6" s="7"/>
      <c r="H6" s="7"/>
      <c r="I6" s="7"/>
    </row>
    <row r="7" spans="1:9" ht="27.5" customHeight="1" thickTop="1" thickBot="1" x14ac:dyDescent="0.35">
      <c r="A7" s="12"/>
      <c r="B7" s="27" t="s">
        <v>6</v>
      </c>
      <c r="C7" s="28" t="s">
        <v>7</v>
      </c>
      <c r="D7" s="28" t="s">
        <v>8</v>
      </c>
      <c r="E7" s="28" t="s">
        <v>9</v>
      </c>
      <c r="F7" s="28" t="s">
        <v>10</v>
      </c>
      <c r="G7" s="28" t="s">
        <v>11</v>
      </c>
      <c r="H7" s="28" t="s">
        <v>12</v>
      </c>
      <c r="I7" s="29" t="s">
        <v>13</v>
      </c>
    </row>
    <row r="8" spans="1:9" ht="14.5" thickTop="1" x14ac:dyDescent="0.3">
      <c r="A8" s="12"/>
      <c r="B8" s="25">
        <v>1</v>
      </c>
      <c r="C8" s="15" t="s">
        <v>14</v>
      </c>
      <c r="D8" s="15" t="str">
        <f>_xlfn.CONCAT(HLOOKUP(LEFT(C8,2),$C$15:$E$16,2,0)," ",IF(RIGHT(C8,1)="I","IBM","Mitsumi"))</f>
        <v>Bàn phím IBM</v>
      </c>
      <c r="E8" s="30">
        <v>42655</v>
      </c>
      <c r="F8" s="41" t="str">
        <f>HLOOKUP(LEFT(C8,2),$C$15:$E$17,3,0)</f>
        <v>Cái</v>
      </c>
      <c r="G8" s="26">
        <v>12</v>
      </c>
      <c r="H8" s="15" t="str">
        <f>HLOOKUP(LEFT(C8,2),$C$15:$E$18,4,0)</f>
        <v>8 USD</v>
      </c>
      <c r="I8" s="38">
        <f>IF(E8&lt;DATE(2016,11,15),PRODUCT(G8,H8,$H$3)*95%,PRODUCT(G8,H8,$H$3))</f>
        <v>257298</v>
      </c>
    </row>
    <row r="9" spans="1:9" x14ac:dyDescent="0.3">
      <c r="A9" s="12"/>
      <c r="B9" s="10">
        <v>5</v>
      </c>
      <c r="C9" s="5" t="s">
        <v>17</v>
      </c>
      <c r="D9" s="15" t="str">
        <f>_xlfn.CONCAT(HLOOKUP(LEFT(C9,2),$C$15:$E$16,2,0)," ",IF(RIGHT(C9,1)="I","IBM","Mitsumi"))</f>
        <v>Chuột IBM</v>
      </c>
      <c r="E9" s="31">
        <v>42683</v>
      </c>
      <c r="F9" s="41" t="str">
        <f>HLOOKUP(LEFT(C9,2),$C$15:$E$17,3,0)</f>
        <v>Hộp</v>
      </c>
      <c r="G9" s="6">
        <v>10</v>
      </c>
      <c r="H9" s="15" t="str">
        <f>HLOOKUP(LEFT(C9,2),$C$15:$E$18,4,0)</f>
        <v>6 USD</v>
      </c>
      <c r="I9" s="38">
        <f>IF(E9&lt;DATE(2016,11,15),PRODUCT(G9,H9,$H$3)*95%,PRODUCT(G9,H9,$H$3))</f>
        <v>214415</v>
      </c>
    </row>
    <row r="10" spans="1:9" x14ac:dyDescent="0.3">
      <c r="A10" s="12"/>
      <c r="B10" s="10">
        <v>2</v>
      </c>
      <c r="C10" s="5" t="s">
        <v>15</v>
      </c>
      <c r="D10" s="15" t="str">
        <f>_xlfn.CONCAT(HLOOKUP(LEFT(C10,2),$C$15:$E$16,2,0)," ",IF(RIGHT(C10,1)="I","IBM","Mitsumi"))</f>
        <v>Chuột Mitsumi</v>
      </c>
      <c r="E10" s="31">
        <v>42691</v>
      </c>
      <c r="F10" s="41" t="str">
        <f>HLOOKUP(LEFT(C10,2),$C$15:$E$17,3,0)</f>
        <v>Hộp</v>
      </c>
      <c r="G10" s="6">
        <v>10</v>
      </c>
      <c r="H10" s="15" t="str">
        <f>HLOOKUP(LEFT(C10,2),$C$15:$E$18,4,0)</f>
        <v>6 USD</v>
      </c>
      <c r="I10" s="38">
        <f>IF(E10&lt;DATE(2016,11,15),PRODUCT(G10,H10,$H$3)*95%,PRODUCT(G10,H10,$H$3))</f>
        <v>225700</v>
      </c>
    </row>
    <row r="11" spans="1:9" x14ac:dyDescent="0.3">
      <c r="A11" s="12"/>
      <c r="B11" s="10">
        <v>4</v>
      </c>
      <c r="C11" s="5" t="s">
        <v>14</v>
      </c>
      <c r="D11" s="15" t="str">
        <f>_xlfn.CONCAT(HLOOKUP(LEFT(C11,2),$C$15:$E$16,2,0)," ",IF(RIGHT(C11,1)="I","IBM","Mitsumi"))</f>
        <v>Bàn phím IBM</v>
      </c>
      <c r="E11" s="31">
        <v>42719</v>
      </c>
      <c r="F11" s="41" t="str">
        <f>HLOOKUP(LEFT(C11,2),$C$15:$E$17,3,0)</f>
        <v>Cái</v>
      </c>
      <c r="G11" s="6">
        <v>7</v>
      </c>
      <c r="H11" s="15" t="str">
        <f>HLOOKUP(LEFT(C11,2),$C$15:$E$18,4,0)</f>
        <v>8 USD</v>
      </c>
      <c r="I11" s="38">
        <f>IF(E11&lt;DATE(2016,11,15),PRODUCT(G11,H11,$H$3)*95%,PRODUCT(G11,H11,$H$3))</f>
        <v>157990</v>
      </c>
    </row>
    <row r="12" spans="1:9" ht="14.5" thickBot="1" x14ac:dyDescent="0.35">
      <c r="A12" s="12"/>
      <c r="B12" s="11">
        <v>3</v>
      </c>
      <c r="C12" s="9" t="s">
        <v>16</v>
      </c>
      <c r="D12" s="9" t="str">
        <f>_xlfn.CONCAT(HLOOKUP(LEFT(C12,2),$C$15:$E$16,2,0)," ",IF(RIGHT(C12,1)="I","IBM","Mitsumi"))</f>
        <v>Bàn phím Mitsumi</v>
      </c>
      <c r="E12" s="32">
        <v>42724</v>
      </c>
      <c r="F12" s="42" t="str">
        <f>HLOOKUP(LEFT(C12,2),$C$15:$E$17,3,0)</f>
        <v>Cái</v>
      </c>
      <c r="G12" s="8">
        <v>8</v>
      </c>
      <c r="H12" s="9" t="str">
        <f>HLOOKUP(LEFT(C12,2),$C$15:$E$18,4,0)</f>
        <v>8 USD</v>
      </c>
      <c r="I12" s="39">
        <f>IF(E12&lt;DATE(2016,11,15),PRODUCT(G12,H12,$H$3)*95%,PRODUCT(G12,H12,$H$3))</f>
        <v>180560</v>
      </c>
    </row>
    <row r="13" spans="1:9" ht="14.5" thickTop="1" x14ac:dyDescent="0.3"/>
    <row r="14" spans="1:9" ht="14.5" thickBot="1" x14ac:dyDescent="0.35">
      <c r="B14" s="49" t="s">
        <v>18</v>
      </c>
      <c r="C14" s="49"/>
      <c r="G14" s="1" t="s">
        <v>29</v>
      </c>
    </row>
    <row r="15" spans="1:9" ht="15" thickTop="1" thickBot="1" x14ac:dyDescent="0.35">
      <c r="C15" s="23" t="s">
        <v>19</v>
      </c>
      <c r="D15" s="22" t="s">
        <v>20</v>
      </c>
      <c r="E15" s="13" t="s">
        <v>21</v>
      </c>
      <c r="G15" s="21" t="s">
        <v>30</v>
      </c>
      <c r="H15" s="20" t="s">
        <v>11</v>
      </c>
      <c r="I15" s="16" t="s">
        <v>13</v>
      </c>
    </row>
    <row r="16" spans="1:9" ht="14.5" thickTop="1" x14ac:dyDescent="0.3">
      <c r="C16" s="24" t="s">
        <v>22</v>
      </c>
      <c r="D16" s="33" t="s">
        <v>23</v>
      </c>
      <c r="E16" s="34" t="s">
        <v>26</v>
      </c>
      <c r="G16" s="18" t="s">
        <v>31</v>
      </c>
      <c r="H16" s="17">
        <f>SUMIF(D8:D12,"B*",G8:G12)</f>
        <v>27</v>
      </c>
      <c r="I16" s="40">
        <f>SUMIF(D8:D12,"B*",I8:I12)</f>
        <v>595848</v>
      </c>
    </row>
    <row r="17" spans="1:9" ht="14.5" thickBot="1" x14ac:dyDescent="0.35">
      <c r="C17" s="24" t="s">
        <v>10</v>
      </c>
      <c r="D17" s="33" t="s">
        <v>24</v>
      </c>
      <c r="E17" s="34" t="s">
        <v>27</v>
      </c>
      <c r="G17" s="19" t="s">
        <v>26</v>
      </c>
      <c r="H17" s="14">
        <f>SUMIF(D8:D12,"C*",G8:G12)</f>
        <v>20</v>
      </c>
      <c r="I17" s="39">
        <f>SUMIF(D8:D12,"C*",I8:I12)</f>
        <v>440115</v>
      </c>
    </row>
    <row r="18" spans="1:9" ht="15" thickTop="1" thickBot="1" x14ac:dyDescent="0.35">
      <c r="C18" s="19" t="s">
        <v>12</v>
      </c>
      <c r="D18" s="35" t="s">
        <v>25</v>
      </c>
      <c r="E18" s="36" t="s">
        <v>28</v>
      </c>
    </row>
    <row r="19" spans="1:9" ht="15" thickTop="1" thickBot="1" x14ac:dyDescent="0.35"/>
    <row r="20" spans="1:9" ht="15" thickTop="1" thickBot="1" x14ac:dyDescent="0.35">
      <c r="B20" s="27" t="s">
        <v>6</v>
      </c>
      <c r="C20" s="28" t="s">
        <v>7</v>
      </c>
      <c r="D20" s="28" t="s">
        <v>8</v>
      </c>
      <c r="E20" s="28" t="s">
        <v>9</v>
      </c>
      <c r="F20" s="28" t="s">
        <v>10</v>
      </c>
      <c r="G20" s="28" t="s">
        <v>11</v>
      </c>
      <c r="H20" s="28" t="s">
        <v>12</v>
      </c>
      <c r="I20" s="29" t="s">
        <v>13</v>
      </c>
    </row>
    <row r="21" spans="1:9" ht="14.5" thickTop="1" x14ac:dyDescent="0.3">
      <c r="A21" s="12"/>
      <c r="B21" s="25">
        <v>1</v>
      </c>
      <c r="C21" s="15" t="s">
        <v>14</v>
      </c>
      <c r="D21" s="15" t="str">
        <f>_xlfn.CONCAT(HLOOKUP(LEFT(C21,2),$C$15:$E$16,2,0)," ",IF(RIGHT(C21,1)="I","IBM","Mitsumi"))</f>
        <v>Bàn phím IBM</v>
      </c>
      <c r="E21" s="30">
        <v>42655</v>
      </c>
      <c r="F21" s="41" t="str">
        <f>HLOOKUP(LEFT(C21,2),$C$15:$E$17,3,0)</f>
        <v>Cái</v>
      </c>
      <c r="G21" s="26">
        <v>12</v>
      </c>
      <c r="H21" s="15" t="str">
        <f>HLOOKUP(LEFT(C21,2),$C$15:$E$18,4,0)</f>
        <v>8 USD</v>
      </c>
      <c r="I21" s="38">
        <f>IF(E21&lt;DATE(2016,11,15),PRODUCT(G21,H21,$H$3)*95%,PRODUCT(G21,H21,$H$3))</f>
        <v>257298</v>
      </c>
    </row>
    <row r="22" spans="1:9" x14ac:dyDescent="0.3">
      <c r="A22" s="12"/>
      <c r="B22" s="10">
        <v>5</v>
      </c>
      <c r="C22" s="5" t="s">
        <v>17</v>
      </c>
      <c r="D22" s="15" t="str">
        <f>_xlfn.CONCAT(HLOOKUP(LEFT(C22,2),$C$15:$E$16,2,0)," ",IF(RIGHT(C22,1)="I","IBM","Mitsumi"))</f>
        <v>Chuột IBM</v>
      </c>
      <c r="E22" s="31">
        <v>42683</v>
      </c>
      <c r="F22" s="41" t="str">
        <f>HLOOKUP(LEFT(C22,2),$C$15:$E$17,3,0)</f>
        <v>Hộp</v>
      </c>
      <c r="G22" s="6">
        <v>10</v>
      </c>
      <c r="H22" s="15" t="str">
        <f>HLOOKUP(LEFT(C22,2),$C$15:$E$18,4,0)</f>
        <v>6 USD</v>
      </c>
      <c r="I22" s="38">
        <f t="shared" ref="I22:I25" si="0">IF(E22&lt;DATE(2016,11,15),PRODUCT(G22,H22,$H$3)*95%,PRODUCT(G22,H22,$H$3))</f>
        <v>214415</v>
      </c>
    </row>
    <row r="23" spans="1:9" hidden="1" x14ac:dyDescent="0.3">
      <c r="B23" s="10">
        <v>2</v>
      </c>
      <c r="C23" s="5" t="s">
        <v>15</v>
      </c>
      <c r="D23" s="15" t="str">
        <f>_xlfn.CONCAT(HLOOKUP(LEFT(C23,2),$C$15:$E$16,2,0)," ",IF(RIGHT(C23,1)="I","IBM","Mitsumi"))</f>
        <v>Chuột Mitsumi</v>
      </c>
      <c r="E23" s="31">
        <v>42691</v>
      </c>
      <c r="F23" s="41" t="str">
        <f>HLOOKUP(LEFT(C23,2),$C$15:$E$17,3,0)</f>
        <v>Hộp</v>
      </c>
      <c r="G23" s="6">
        <v>10</v>
      </c>
      <c r="H23" s="15" t="str">
        <f>HLOOKUP(LEFT(C23,2),$C$15:$E$18,4,0)</f>
        <v>6 USD</v>
      </c>
      <c r="I23" s="38">
        <f t="shared" si="0"/>
        <v>225700</v>
      </c>
    </row>
    <row r="24" spans="1:9" ht="14.5" thickBot="1" x14ac:dyDescent="0.35">
      <c r="A24" s="12"/>
      <c r="B24" s="47">
        <v>4</v>
      </c>
      <c r="C24" s="9" t="s">
        <v>14</v>
      </c>
      <c r="D24" s="9" t="str">
        <f>_xlfn.CONCAT(HLOOKUP(LEFT(C24,2),$C$15:$E$16,2,0)," ",IF(RIGHT(C24,1)="I","IBM","Mitsumi"))</f>
        <v>Bàn phím IBM</v>
      </c>
      <c r="E24" s="32">
        <v>42719</v>
      </c>
      <c r="F24" s="42" t="str">
        <f>HLOOKUP(LEFT(C24,2),$C$15:$E$17,3,0)</f>
        <v>Cái</v>
      </c>
      <c r="G24" s="8">
        <v>7</v>
      </c>
      <c r="H24" s="9" t="str">
        <f>HLOOKUP(LEFT(C24,2),$C$15:$E$18,4,0)</f>
        <v>8 USD</v>
      </c>
      <c r="I24" s="39">
        <f t="shared" si="0"/>
        <v>157990</v>
      </c>
    </row>
    <row r="25" spans="1:9" ht="14.5" hidden="1" thickBot="1" x14ac:dyDescent="0.35">
      <c r="B25" s="43">
        <v>3</v>
      </c>
      <c r="C25" s="44" t="s">
        <v>16</v>
      </c>
      <c r="D25" s="15" t="str">
        <f>_xlfn.CONCAT(HLOOKUP(LEFT(C25,2),$C$15:$E$16,2,0)," ",IF(RIGHT(C25,1)="I","IBM","Mitsumi"))</f>
        <v>Bàn phím Mitsumi</v>
      </c>
      <c r="E25" s="45">
        <v>42724</v>
      </c>
      <c r="F25" s="41" t="str">
        <f>HLOOKUP(LEFT(C25,2),$C$15:$E$17,3,0)</f>
        <v>Cái</v>
      </c>
      <c r="G25" s="46">
        <v>8</v>
      </c>
      <c r="H25" s="15" t="str">
        <f>HLOOKUP(LEFT(C25,2),$C$15:$E$18,4,0)</f>
        <v>8 USD</v>
      </c>
      <c r="I25" s="38">
        <f t="shared" si="0"/>
        <v>180560</v>
      </c>
    </row>
    <row r="26" spans="1:9" ht="14.5" thickTop="1" x14ac:dyDescent="0.3"/>
  </sheetData>
  <autoFilter ref="B20:I25" xr:uid="{F6E4F9B7-AB87-44DD-B005-A75B6A9343D3}">
    <filterColumn colId="2">
      <customFilters>
        <customFilter val="*IBM*"/>
      </customFilters>
    </filterColumn>
  </autoFilter>
  <sortState xmlns:xlrd2="http://schemas.microsoft.com/office/spreadsheetml/2017/richdata2" ref="B8:I12">
    <sortCondition ref="E8:E12"/>
  </sortState>
  <mergeCells count="3">
    <mergeCell ref="B2:D2"/>
    <mergeCell ref="B5:I5"/>
    <mergeCell ref="B14:C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Tạ Nguyên</dc:creator>
  <cp:lastModifiedBy>Tạ Nguyên</cp:lastModifiedBy>
  <dcterms:created xsi:type="dcterms:W3CDTF">2024-01-01T03:34:37Z</dcterms:created>
  <dcterms:modified xsi:type="dcterms:W3CDTF">2024-01-03T15:38:01Z</dcterms:modified>
</cp:coreProperties>
</file>