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b601f073c4bb1/Tài liệu/Word - Powerpoint - Excel/"/>
    </mc:Choice>
  </mc:AlternateContent>
  <xr:revisionPtr revIDLastSave="3" documentId="8_{EA36EDEE-636B-4C90-B088-E98DB71B8C78}" xr6:coauthVersionLast="47" xr6:coauthVersionMax="47" xr10:uidLastSave="{75582084-7D27-4260-B226-9654CF2A6838}"/>
  <bookViews>
    <workbookView xWindow="-90" yWindow="0" windowWidth="9780" windowHeight="11370" xr2:uid="{FB4D7B96-F823-40E2-A5B3-E0E9388A1CBA}"/>
  </bookViews>
  <sheets>
    <sheet name="Sheet1" sheetId="1" r:id="rId1"/>
  </sheets>
  <definedNames>
    <definedName name="_xlnm._FilterDatabase" localSheetId="0" hidden="1">Sheet1!$B$22:$H$27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E27" i="1"/>
  <c r="D27" i="1"/>
  <c r="E26" i="1"/>
  <c r="D26" i="1"/>
  <c r="E25" i="1"/>
  <c r="D25" i="1"/>
  <c r="E24" i="1"/>
  <c r="D24" i="1"/>
  <c r="E23" i="1"/>
  <c r="D23" i="1"/>
  <c r="H16" i="1"/>
  <c r="H15" i="1"/>
  <c r="H14" i="1"/>
  <c r="E7" i="1"/>
  <c r="G7" i="1" s="1"/>
  <c r="E8" i="1"/>
  <c r="G8" i="1" s="1"/>
  <c r="E9" i="1"/>
  <c r="G9" i="1" s="1"/>
  <c r="E10" i="1"/>
  <c r="G10" i="1" s="1"/>
  <c r="H10" i="1" s="1"/>
  <c r="E6" i="1"/>
  <c r="G6" i="1" s="1"/>
  <c r="H6" i="1" s="1"/>
  <c r="D8" i="1"/>
  <c r="D9" i="1"/>
  <c r="D10" i="1"/>
  <c r="G24" i="1" l="1"/>
  <c r="H24" i="1" s="1"/>
  <c r="G26" i="1"/>
  <c r="H26" i="1" s="1"/>
  <c r="G23" i="1"/>
  <c r="H23" i="1" s="1"/>
  <c r="G25" i="1"/>
  <c r="H25" i="1" s="1"/>
  <c r="G27" i="1"/>
  <c r="H27" i="1" s="1"/>
  <c r="H9" i="1"/>
  <c r="H8" i="1"/>
  <c r="H7" i="1"/>
</calcChain>
</file>

<file path=xl/sharedStrings.xml><?xml version="1.0" encoding="utf-8"?>
<sst xmlns="http://schemas.openxmlformats.org/spreadsheetml/2006/main" count="54" uniqueCount="37">
  <si>
    <t>Công ty TNHH ABC Exporter</t>
  </si>
  <si>
    <t>BÁO CÁO BÁN HÀNG THÁNG 12 - 2016</t>
  </si>
  <si>
    <t>STT</t>
  </si>
  <si>
    <t>Mã hàng</t>
  </si>
  <si>
    <t>Tên hàng</t>
  </si>
  <si>
    <t>Đơn giá
(Đồng/lit)</t>
  </si>
  <si>
    <t>Số lượng
(lit)</t>
  </si>
  <si>
    <t>Thuế</t>
  </si>
  <si>
    <t>Thành tiền</t>
  </si>
  <si>
    <t>D00BP</t>
  </si>
  <si>
    <t>X92SH</t>
  </si>
  <si>
    <t>N4TCA</t>
  </si>
  <si>
    <t>D00SH</t>
  </si>
  <si>
    <t>N89BP</t>
  </si>
  <si>
    <t>Bảng phụ 1</t>
  </si>
  <si>
    <t>Mã</t>
  </si>
  <si>
    <t>X</t>
  </si>
  <si>
    <t>D</t>
  </si>
  <si>
    <t>N</t>
  </si>
  <si>
    <t>Xăng</t>
  </si>
  <si>
    <t>Nhớt</t>
  </si>
  <si>
    <t>Dầu</t>
  </si>
  <si>
    <t>Đơn giá</t>
  </si>
  <si>
    <t>Thuế xuất</t>
  </si>
  <si>
    <t>Bảng phụ 2</t>
  </si>
  <si>
    <t>SH</t>
  </si>
  <si>
    <t>Shell</t>
  </si>
  <si>
    <t>ES</t>
  </si>
  <si>
    <t>Esso</t>
  </si>
  <si>
    <t>BP</t>
  </si>
  <si>
    <t>British Petro</t>
  </si>
  <si>
    <t>CA</t>
  </si>
  <si>
    <t>Castrol</t>
  </si>
  <si>
    <t>MO</t>
  </si>
  <si>
    <t>Mobil</t>
  </si>
  <si>
    <t>Thống kê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</si>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</sst>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000\ [$đồng]"/>
    <numFmt numFmtId="165" formatCode="#,000\ [$đ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9" fontId="1" fillId="0" borderId="13" xfId="0" applyNumberFormat="1" applyFont="1" applyBorder="1"/>
    <xf numFmtId="9" fontId="1" fillId="0" borderId="16" xfId="0" applyNumberFormat="1" applyFont="1" applyBorder="1"/>
    <xf numFmtId="0" fontId="1" fillId="0" borderId="17" xfId="0" applyFont="1" applyBorder="1"/>
    <xf numFmtId="164" fontId="1" fillId="0" borderId="8" xfId="0" applyNumberFormat="1" applyFont="1" applyBorder="1"/>
    <xf numFmtId="164" fontId="1" fillId="0" borderId="18" xfId="0" applyNumberFormat="1" applyFont="1" applyBorder="1"/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20" xfId="0" applyNumberFormat="1" applyFont="1" applyBorder="1"/>
    <xf numFmtId="0" fontId="1" fillId="0" borderId="0" xfId="0" applyFont="1"/>
    <xf numFmtId="0" fontId="2" fillId="0" borderId="0" xfId="0" applyFont="1"/>
    <xf numFmtId="165" fontId="1" fillId="0" borderId="8" xfId="0" applyNumberFormat="1" applyFont="1" applyBorder="1"/>
    <xf numFmtId="165" fontId="1" fillId="0" borderId="21" xfId="0" applyNumberFormat="1" applyFont="1" applyBorder="1"/>
    <xf numFmtId="0" fontId="1" fillId="0" borderId="0" xfId="0" applyFont="1" applyBorder="1"/>
    <xf numFmtId="0" fontId="1" fillId="0" borderId="4" xfId="0" applyFont="1" applyBorder="1"/>
    <xf numFmtId="165" fontId="1" fillId="0" borderId="22" xfId="0" applyNumberFormat="1" applyFont="1" applyBorder="1"/>
    <xf numFmtId="165" fontId="1" fillId="0" borderId="7" xfId="0" applyNumberFormat="1" applyFont="1" applyBorder="1"/>
    <xf numFmtId="165" fontId="1" fillId="0" borderId="24" xfId="0" applyNumberFormat="1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165" fontId="1" fillId="0" borderId="23" xfId="0" applyNumberFormat="1" applyFont="1" applyBorder="1"/>
    <xf numFmtId="165" fontId="1" fillId="0" borderId="5" xfId="0" applyNumberFormat="1" applyFont="1" applyBorder="1"/>
    <xf numFmtId="165" fontId="1" fillId="0" borderId="28" xfId="0" applyNumberFormat="1" applyFont="1" applyBorder="1"/>
    <xf numFmtId="0" fontId="1" fillId="0" borderId="2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1438-105D-44C6-BF35-095705D0824F}">
  <sheetPr filterMode="1"/>
  <dimension ref="A1:H28"/>
  <sheetViews>
    <sheetView tabSelected="1" workbookViewId="0">
      <selection activeCell="I28" sqref="I28"/>
    </sheetView>
  </sheetViews>
  <sheetFormatPr defaultRowHeight="14" x14ac:dyDescent="0.3"/>
  <cols>
    <col min="1" max="1" width="3.453125" style="1" customWidth="1"/>
    <col min="2" max="3" width="8.7265625" style="1"/>
    <col min="4" max="4" width="15.453125" style="1" bestFit="1" customWidth="1"/>
    <col min="5" max="5" width="10.6328125" style="1" bestFit="1" customWidth="1"/>
    <col min="6" max="6" width="8.7265625" style="1"/>
    <col min="7" max="7" width="10.54296875" style="1" customWidth="1"/>
    <col min="8" max="8" width="11.6328125" style="1" bestFit="1" customWidth="1"/>
    <col min="9" max="16384" width="8.7265625" style="1"/>
  </cols>
  <sheetData>
    <row r="1" spans="1:8" x14ac:dyDescent="0.3">
      <c r="B1" s="36" t="s">
        <v>0</v>
      </c>
      <c r="C1" s="36"/>
      <c r="D1" s="36"/>
    </row>
    <row r="3" spans="1:8" x14ac:dyDescent="0.3">
      <c r="D3" s="37" t="s">
        <v>1</v>
      </c>
      <c r="E3" s="37"/>
      <c r="F3" s="37"/>
      <c r="G3" s="37"/>
    </row>
    <row r="4" spans="1:8" ht="14.5" thickBot="1" x14ac:dyDescent="0.35">
      <c r="B4" s="3"/>
      <c r="C4" s="3"/>
      <c r="D4" s="3"/>
      <c r="E4" s="3"/>
      <c r="F4" s="3"/>
      <c r="G4" s="3"/>
      <c r="H4" s="3"/>
    </row>
    <row r="5" spans="1:8" ht="29" thickTop="1" thickBot="1" x14ac:dyDescent="0.35">
      <c r="A5" s="4"/>
      <c r="B5" s="5" t="s">
        <v>2</v>
      </c>
      <c r="C5" s="6" t="s">
        <v>3</v>
      </c>
      <c r="D5" s="6" t="s">
        <v>4</v>
      </c>
      <c r="E5" s="7" t="s">
        <v>5</v>
      </c>
      <c r="F5" s="7" t="s">
        <v>6</v>
      </c>
      <c r="G5" s="6" t="s">
        <v>7</v>
      </c>
      <c r="H5" s="8" t="s">
        <v>8</v>
      </c>
    </row>
    <row r="6" spans="1:8" ht="15" thickTop="1" thickBot="1" x14ac:dyDescent="0.35">
      <c r="A6" s="4"/>
      <c r="B6" s="12">
        <v>4</v>
      </c>
      <c r="C6" s="13" t="s">
        <v>12</v>
      </c>
      <c r="D6" s="45" t="str">
        <f>_xlfn.CONCAT(VLOOKUP(LEFT(C6,1),$B$13:$C$16,2,0)," ",HLOOKUP(RIGHT(C6,2),$B$19:$F$20,2,0))</f>
        <v>Dầu Shell</v>
      </c>
      <c r="E6" s="38">
        <f>VLOOKUP(LEFT(C6,1),$B$13:$D$16,3,0)</f>
        <v>12000</v>
      </c>
      <c r="F6" s="13">
        <v>26</v>
      </c>
      <c r="G6" s="38">
        <f>PRODUCT(F6,E6,VLOOKUP(LEFT(C6,1),$B$13:$E$16,4,0))</f>
        <v>7800</v>
      </c>
      <c r="H6" s="50">
        <f>SUM(PRODUCT(F6,E6),G6)</f>
        <v>319800</v>
      </c>
    </row>
    <row r="7" spans="1:8" ht="14.5" thickBot="1" x14ac:dyDescent="0.35">
      <c r="A7" s="4"/>
      <c r="B7" s="16">
        <v>3</v>
      </c>
      <c r="C7" s="10" t="s">
        <v>11</v>
      </c>
      <c r="D7" s="11" t="str">
        <f>_xlfn.CONCAT(VLOOKUP(LEFT(C7,1),$B$13:$C$16,2,0)," ",HLOOKUP(RIGHT(C7,2),$B$19:$F$20,2,0))</f>
        <v>Nhớt Castrol</v>
      </c>
      <c r="E7" s="38">
        <f>VLOOKUP(LEFT(C7,1),$B$13:$D$16,3,0)</f>
        <v>2500</v>
      </c>
      <c r="F7" s="10">
        <v>35</v>
      </c>
      <c r="G7" s="38">
        <f>PRODUCT(F7,E7,VLOOKUP(LEFT(C7,1),$B$13:$E$16,4,0))</f>
        <v>1750</v>
      </c>
      <c r="H7" s="49">
        <f>SUM(PRODUCT(F7,E7),G7)</f>
        <v>89250</v>
      </c>
    </row>
    <row r="8" spans="1:8" ht="14.5" thickBot="1" x14ac:dyDescent="0.35">
      <c r="A8" s="4"/>
      <c r="B8" s="16">
        <v>2</v>
      </c>
      <c r="C8" s="10" t="s">
        <v>10</v>
      </c>
      <c r="D8" s="47" t="str">
        <f>_xlfn.CONCAT(VLOOKUP(LEFT(C8,1),$B$13:$C$16,2,0)," ",HLOOKUP(RIGHT(C8,2),$B$19:$F$20,2,0))</f>
        <v>Xăng Shell</v>
      </c>
      <c r="E8" s="38">
        <f>VLOOKUP(LEFT(C8,1),$B$13:$D$16,3,0)</f>
        <v>5000</v>
      </c>
      <c r="F8" s="10">
        <v>13</v>
      </c>
      <c r="G8" s="38">
        <f>PRODUCT(F8,E8,VLOOKUP(LEFT(C8,1),$B$13:$E$16,4,0))</f>
        <v>1950</v>
      </c>
      <c r="H8" s="49">
        <f>SUM(PRODUCT(F8,E8),G8)</f>
        <v>66950</v>
      </c>
    </row>
    <row r="9" spans="1:8" ht="14.5" thickBot="1" x14ac:dyDescent="0.35">
      <c r="A9" s="4"/>
      <c r="B9" s="16">
        <v>1</v>
      </c>
      <c r="C9" s="10" t="s">
        <v>9</v>
      </c>
      <c r="D9" s="11" t="str">
        <f>_xlfn.CONCAT(VLOOKUP(LEFT(C9,1),$B$13:$C$16,2,0)," ",HLOOKUP(RIGHT(C9,2),$B$19:$F$20,2,0))</f>
        <v>Dầu British Petro</v>
      </c>
      <c r="E9" s="38">
        <f>VLOOKUP(LEFT(C9,1),$B$13:$D$16,3,0)</f>
        <v>12000</v>
      </c>
      <c r="F9" s="10">
        <v>5</v>
      </c>
      <c r="G9" s="38">
        <f>PRODUCT(F9,E9,VLOOKUP(LEFT(C9,1),$B$13:$E$16,4,0))</f>
        <v>1500</v>
      </c>
      <c r="H9" s="49">
        <f>SUM(PRODUCT(F9,E9),G9)</f>
        <v>61500</v>
      </c>
    </row>
    <row r="10" spans="1:8" ht="14.5" thickBot="1" x14ac:dyDescent="0.35">
      <c r="A10" s="4"/>
      <c r="B10" s="17">
        <v>5</v>
      </c>
      <c r="C10" s="18" t="s">
        <v>13</v>
      </c>
      <c r="D10" s="19" t="str">
        <f>_xlfn.CONCAT(VLOOKUP(LEFT(C10,1),$B$13:$C$16,2,0)," ",HLOOKUP(RIGHT(C10,2),$B$19:$F$20,2,0))</f>
        <v>Nhớt British Petro</v>
      </c>
      <c r="E10" s="42">
        <f>VLOOKUP(LEFT(C10,1),$B$13:$D$16,3,0)</f>
        <v>2500</v>
      </c>
      <c r="F10" s="9">
        <v>12</v>
      </c>
      <c r="G10" s="43">
        <f>PRODUCT(F10,E10,VLOOKUP(LEFT(C10,1),$B$13:$E$16,4,0))</f>
        <v>600</v>
      </c>
      <c r="H10" s="48">
        <f>SUM(PRODUCT(F10,E10),G10)</f>
        <v>30600</v>
      </c>
    </row>
    <row r="11" spans="1:8" ht="14.5" thickTop="1" x14ac:dyDescent="0.3"/>
    <row r="12" spans="1:8" ht="14.5" thickBot="1" x14ac:dyDescent="0.35">
      <c r="B12" s="37" t="s">
        <v>14</v>
      </c>
      <c r="C12" s="37"/>
      <c r="G12" s="1" t="s">
        <v>35</v>
      </c>
    </row>
    <row r="13" spans="1:8" ht="15" thickTop="1" thickBot="1" x14ac:dyDescent="0.35">
      <c r="B13" s="12" t="s">
        <v>15</v>
      </c>
      <c r="C13" s="26" t="s">
        <v>4</v>
      </c>
      <c r="D13" s="23" t="s">
        <v>22</v>
      </c>
      <c r="E13" s="15" t="s">
        <v>23</v>
      </c>
      <c r="G13" s="12" t="s">
        <v>15</v>
      </c>
      <c r="H13" s="32" t="s">
        <v>36</v>
      </c>
    </row>
    <row r="14" spans="1:8" ht="14.5" thickBot="1" x14ac:dyDescent="0.35">
      <c r="B14" s="16" t="s">
        <v>16</v>
      </c>
      <c r="C14" s="27" t="s">
        <v>19</v>
      </c>
      <c r="D14" s="24">
        <v>5000</v>
      </c>
      <c r="E14" s="21">
        <v>0.03</v>
      </c>
      <c r="G14" s="16" t="s">
        <v>16</v>
      </c>
      <c r="H14" s="33">
        <f>SUMIF(C6:C10,"X*",F6:F10)</f>
        <v>13</v>
      </c>
    </row>
    <row r="15" spans="1:8" ht="14.5" thickBot="1" x14ac:dyDescent="0.35">
      <c r="B15" s="16" t="s">
        <v>17</v>
      </c>
      <c r="C15" s="27" t="s">
        <v>21</v>
      </c>
      <c r="D15" s="24">
        <v>12000</v>
      </c>
      <c r="E15" s="35">
        <v>2.5000000000000001E-2</v>
      </c>
      <c r="G15" s="16" t="s">
        <v>17</v>
      </c>
      <c r="H15" s="33">
        <f>SUMIF(C6:C10,"D*",F6:F10)</f>
        <v>31</v>
      </c>
    </row>
    <row r="16" spans="1:8" ht="14.5" thickBot="1" x14ac:dyDescent="0.35">
      <c r="B16" s="17" t="s">
        <v>18</v>
      </c>
      <c r="C16" s="28" t="s">
        <v>20</v>
      </c>
      <c r="D16" s="25">
        <v>2500</v>
      </c>
      <c r="E16" s="22">
        <v>0.02</v>
      </c>
      <c r="G16" s="17" t="s">
        <v>18</v>
      </c>
      <c r="H16" s="34">
        <f>SUMIF(C6:C10,"N*",F6:F10)</f>
        <v>47</v>
      </c>
    </row>
    <row r="17" spans="2:8" ht="14.5" thickTop="1" x14ac:dyDescent="0.3"/>
    <row r="18" spans="2:8" ht="14.5" thickBot="1" x14ac:dyDescent="0.35">
      <c r="B18" s="37" t="s">
        <v>24</v>
      </c>
      <c r="C18" s="37"/>
    </row>
    <row r="19" spans="2:8" ht="15" thickTop="1" thickBot="1" x14ac:dyDescent="0.35">
      <c r="B19" s="29" t="s">
        <v>25</v>
      </c>
      <c r="C19" s="31" t="s">
        <v>27</v>
      </c>
      <c r="D19" s="14" t="s">
        <v>29</v>
      </c>
      <c r="E19" s="14" t="s">
        <v>31</v>
      </c>
      <c r="F19" s="15" t="s">
        <v>33</v>
      </c>
      <c r="H19" s="40"/>
    </row>
    <row r="20" spans="2:8" ht="14.5" thickBot="1" x14ac:dyDescent="0.35">
      <c r="B20" s="30" t="s">
        <v>26</v>
      </c>
      <c r="C20" s="3" t="s">
        <v>28</v>
      </c>
      <c r="D20" s="19" t="s">
        <v>30</v>
      </c>
      <c r="E20" s="19" t="s">
        <v>32</v>
      </c>
      <c r="F20" s="20" t="s">
        <v>34</v>
      </c>
    </row>
    <row r="21" spans="2:8" ht="15" thickTop="1" thickBot="1" x14ac:dyDescent="0.35">
      <c r="H21" s="2"/>
    </row>
    <row r="22" spans="2:8" ht="29" thickTop="1" thickBot="1" x14ac:dyDescent="0.35">
      <c r="B22" s="5" t="s">
        <v>2</v>
      </c>
      <c r="C22" s="6" t="s">
        <v>3</v>
      </c>
      <c r="D22" s="6" t="s">
        <v>4</v>
      </c>
      <c r="E22" s="7" t="s">
        <v>5</v>
      </c>
      <c r="F22" s="7" t="s">
        <v>6</v>
      </c>
      <c r="G22" s="6" t="s">
        <v>7</v>
      </c>
      <c r="H22" s="8" t="s">
        <v>8</v>
      </c>
    </row>
    <row r="23" spans="2:8" ht="15" thickTop="1" thickBot="1" x14ac:dyDescent="0.35">
      <c r="B23" s="5">
        <v>4</v>
      </c>
      <c r="C23" s="6" t="s">
        <v>12</v>
      </c>
      <c r="D23" s="41" t="str">
        <f>_xlfn.CONCAT(VLOOKUP(LEFT(C23,1),$B$13:$C$16,2,0)," ",HLOOKUP(RIGHT(C23,2),$B$19:$F$20,2,0))</f>
        <v>Dầu Shell</v>
      </c>
      <c r="E23" s="55">
        <f>VLOOKUP(LEFT(C23,1),$B$13:$D$16,3,0)</f>
        <v>12000</v>
      </c>
      <c r="F23" s="6">
        <v>26</v>
      </c>
      <c r="G23" s="55">
        <f>PRODUCT(F23,E23,VLOOKUP(LEFT(C23,1),$B$13:$E$16,4,0))</f>
        <v>7800</v>
      </c>
      <c r="H23" s="44">
        <f>SUM(PRODUCT(F23,E23),G23)</f>
        <v>319800</v>
      </c>
    </row>
    <row r="24" spans="2:8" ht="14.5" hidden="1" thickBot="1" x14ac:dyDescent="0.35">
      <c r="B24" s="51">
        <v>3</v>
      </c>
      <c r="C24" s="52" t="s">
        <v>11</v>
      </c>
      <c r="D24" s="46" t="str">
        <f>_xlfn.CONCAT(VLOOKUP(LEFT(C24,1),$B$13:$C$16,2,0)," ",HLOOKUP(RIGHT(C24,2),$B$19:$F$20,2,0))</f>
        <v>Nhớt Castrol</v>
      </c>
      <c r="E24" s="53">
        <f>VLOOKUP(LEFT(C24,1),$B$13:$D$16,3,0)</f>
        <v>2500</v>
      </c>
      <c r="F24" s="52">
        <v>35</v>
      </c>
      <c r="G24" s="53">
        <f>PRODUCT(F24,E24,VLOOKUP(LEFT(C24,1),$B$13:$E$16,4,0))</f>
        <v>1750</v>
      </c>
      <c r="H24" s="54">
        <f>SUM(PRODUCT(F24,E24),G24)</f>
        <v>89250</v>
      </c>
    </row>
    <row r="25" spans="2:8" ht="15" hidden="1" thickTop="1" thickBot="1" x14ac:dyDescent="0.35">
      <c r="B25" s="16">
        <v>2</v>
      </c>
      <c r="C25" s="10" t="s">
        <v>10</v>
      </c>
      <c r="D25" s="14" t="str">
        <f>_xlfn.CONCAT(VLOOKUP(LEFT(C25,1),$B$13:$C$16,2,0)," ",HLOOKUP(RIGHT(C25,2),$B$19:$F$20,2,0))</f>
        <v>Xăng Shell</v>
      </c>
      <c r="E25" s="38">
        <f>VLOOKUP(LEFT(C25,1),$B$13:$D$16,3,0)</f>
        <v>5000</v>
      </c>
      <c r="F25" s="10">
        <v>13</v>
      </c>
      <c r="G25" s="38">
        <f>PRODUCT(F25,E25,VLOOKUP(LEFT(C25,1),$B$13:$E$16,4,0))</f>
        <v>1950</v>
      </c>
      <c r="H25" s="39">
        <f>SUM(PRODUCT(F25,E25),G25)</f>
        <v>66950</v>
      </c>
    </row>
    <row r="26" spans="2:8" ht="15" hidden="1" thickTop="1" thickBot="1" x14ac:dyDescent="0.35">
      <c r="B26" s="16">
        <v>1</v>
      </c>
      <c r="C26" s="10" t="s">
        <v>9</v>
      </c>
      <c r="D26" s="14" t="str">
        <f>_xlfn.CONCAT(VLOOKUP(LEFT(C26,1),$B$13:$C$16,2,0)," ",HLOOKUP(RIGHT(C26,2),$B$19:$F$20,2,0))</f>
        <v>Dầu British Petro</v>
      </c>
      <c r="E26" s="38">
        <f>VLOOKUP(LEFT(C26,1),$B$13:$D$16,3,0)</f>
        <v>12000</v>
      </c>
      <c r="F26" s="10">
        <v>5</v>
      </c>
      <c r="G26" s="38">
        <f>PRODUCT(F26,E26,VLOOKUP(LEFT(C26,1),$B$13:$E$16,4,0))</f>
        <v>1500</v>
      </c>
      <c r="H26" s="39">
        <f>SUM(PRODUCT(F26,E26),G26)</f>
        <v>61500</v>
      </c>
    </row>
    <row r="27" spans="2:8" ht="15" hidden="1" thickTop="1" thickBot="1" x14ac:dyDescent="0.35">
      <c r="B27" s="17">
        <v>5</v>
      </c>
      <c r="C27" s="18" t="s">
        <v>13</v>
      </c>
      <c r="D27" s="14" t="str">
        <f>_xlfn.CONCAT(VLOOKUP(LEFT(C27,1),$B$13:$C$16,2,0)," ",HLOOKUP(RIGHT(C27,2),$B$19:$F$20,2,0))</f>
        <v>Nhớt British Petro</v>
      </c>
      <c r="E27" s="38">
        <f>VLOOKUP(LEFT(C27,1),$B$13:$D$16,3,0)</f>
        <v>2500</v>
      </c>
      <c r="F27" s="9">
        <v>12</v>
      </c>
      <c r="G27" s="38">
        <f>PRODUCT(F27,E27,VLOOKUP(LEFT(C27,1),$B$13:$E$16,4,0))</f>
        <v>600</v>
      </c>
      <c r="H27" s="39">
        <f>SUM(PRODUCT(F27,E27),G27)</f>
        <v>30600</v>
      </c>
    </row>
    <row r="28" spans="2:8" ht="14.5" thickTop="1" x14ac:dyDescent="0.3"/>
  </sheetData>
  <autoFilter ref="B22:H27" xr:uid="{9D0B1438-105D-44C6-BF35-095705D0824F}">
    <filterColumn colId="2">
      <customFilters>
        <customFilter val="*Dầu*"/>
      </customFilters>
    </filterColumn>
    <filterColumn colId="4">
      <customFilters>
        <customFilter operator="greaterThan" val="25"/>
      </customFilters>
    </filterColumn>
  </autoFilter>
  <sortState xmlns:xlrd2="http://schemas.microsoft.com/office/spreadsheetml/2017/richdata2" ref="B6:H10">
    <sortCondition descending="1" ref="H6:H10"/>
  </sortState>
  <mergeCells count="4">
    <mergeCell ref="B1:D1"/>
    <mergeCell ref="D3:G3"/>
    <mergeCell ref="B12:C12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Nguyên</dc:creator>
  <cp:lastModifiedBy>Tạ Nguyên</cp:lastModifiedBy>
  <dcterms:created xsi:type="dcterms:W3CDTF">2024-01-02T14:22:53Z</dcterms:created>
  <dcterms:modified xsi:type="dcterms:W3CDTF">2024-01-03T02:30:31Z</dcterms:modified>
</cp:coreProperties>
</file>