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b601f073c4bb1/Tài liệu/Word - Powerpoint - Excel/"/>
    </mc:Choice>
  </mc:AlternateContent>
  <xr:revisionPtr revIDLastSave="6" documentId="8_{07C18AEA-F549-4A09-B9DF-7A9A9DA044CE}" xr6:coauthVersionLast="47" xr6:coauthVersionMax="47" xr10:uidLastSave="{B4ABC20C-D597-4F07-BA7D-3347111F045C}"/>
  <bookViews>
    <workbookView xWindow="-90" yWindow="0" windowWidth="9780" windowHeight="11370" xr2:uid="{AABA4370-A493-4C25-8B75-197CF7B34DA0}"/>
  </bookViews>
  <sheets>
    <sheet name="Sheet1" sheetId="1" r:id="rId1"/>
  </sheets>
  <definedNames>
    <definedName name="_xlnm._FilterDatabase" localSheetId="0" hidden="1">Sheet1!$B$21:$I$26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E26" i="1"/>
  <c r="G26" i="1" s="1"/>
  <c r="I26" i="1" s="1"/>
  <c r="D26" i="1"/>
  <c r="H25" i="1"/>
  <c r="E25" i="1"/>
  <c r="G25" i="1" s="1"/>
  <c r="I25" i="1" s="1"/>
  <c r="D25" i="1"/>
  <c r="H24" i="1"/>
  <c r="E24" i="1"/>
  <c r="G24" i="1" s="1"/>
  <c r="I24" i="1" s="1"/>
  <c r="D24" i="1"/>
  <c r="H23" i="1"/>
  <c r="E23" i="1"/>
  <c r="G23" i="1" s="1"/>
  <c r="I23" i="1" s="1"/>
  <c r="D23" i="1"/>
  <c r="H22" i="1"/>
  <c r="E22" i="1"/>
  <c r="G22" i="1" s="1"/>
  <c r="I22" i="1" s="1"/>
  <c r="D22" i="1"/>
  <c r="H8" i="1"/>
  <c r="H9" i="1"/>
  <c r="H10" i="1"/>
  <c r="H11" i="1"/>
  <c r="H7" i="1"/>
  <c r="E10" i="1"/>
  <c r="G10" i="1" s="1"/>
  <c r="E11" i="1"/>
  <c r="G11" i="1" s="1"/>
  <c r="E8" i="1"/>
  <c r="G8" i="1" s="1"/>
  <c r="E9" i="1"/>
  <c r="G9" i="1" s="1"/>
  <c r="E7" i="1"/>
  <c r="G7" i="1" s="1"/>
  <c r="D7" i="1"/>
  <c r="D10" i="1"/>
  <c r="D11" i="1"/>
  <c r="D8" i="1"/>
  <c r="D9" i="1"/>
  <c r="I9" i="1" l="1"/>
  <c r="I11" i="1"/>
  <c r="I8" i="1"/>
  <c r="I10" i="1"/>
  <c r="I7" i="1"/>
</calcChain>
</file>

<file path=xl/sharedStrings.xml><?xml version="1.0" encoding="utf-8"?>
<sst xmlns="http://schemas.openxmlformats.org/spreadsheetml/2006/main" count="49" uniqueCount="34">
  <si>
    <t>Công ty TNHH dịch vụ truyền thông DEF</t>
  </si>
  <si>
    <t>BẢNG TÍNH LƯƠNG THÁNG 12 NĂM 2016</t>
  </si>
  <si>
    <t>STT</t>
  </si>
  <si>
    <t>Mã NV</t>
  </si>
  <si>
    <t>Chức vụ</t>
  </si>
  <si>
    <t>Lương
ngày</t>
  </si>
  <si>
    <t>Số ngày
công</t>
  </si>
  <si>
    <t>Lương</t>
  </si>
  <si>
    <t>Thưởng</t>
  </si>
  <si>
    <t>Thực lãnh</t>
  </si>
  <si>
    <t>BC01</t>
  </si>
  <si>
    <t>FV03</t>
  </si>
  <si>
    <t>FP05</t>
  </si>
  <si>
    <t>MC06</t>
  </si>
  <si>
    <t>TC10</t>
  </si>
  <si>
    <t>Phòng ban</t>
  </si>
  <si>
    <t>Mã PB</t>
  </si>
  <si>
    <t>B</t>
  </si>
  <si>
    <t>F</t>
  </si>
  <si>
    <t>M</t>
  </si>
  <si>
    <t>T</t>
  </si>
  <si>
    <t>Kho vận</t>
  </si>
  <si>
    <t>Tiếp thị</t>
  </si>
  <si>
    <t>Tài vụ</t>
  </si>
  <si>
    <t>Kinh doanh</t>
  </si>
  <si>
    <t>Chức vụ &amp; Lương</t>
  </si>
  <si>
    <t>Mã CV</t>
  </si>
  <si>
    <t>C</t>
  </si>
  <si>
    <t>P</t>
  </si>
  <si>
    <t>V</t>
  </si>
  <si>
    <t>TP</t>
  </si>
  <si>
    <t>NV</t>
  </si>
  <si>
    <t>PP</t>
  </si>
  <si>
    <t>Lương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</si>
</sst>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000\ [$đ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7" xfId="0" applyFont="1" applyBorder="1" applyAlignment="1">
      <alignment horizontal="center" vertical="center"/>
    </xf>
    <xf numFmtId="0" fontId="2" fillId="0" borderId="6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164" fontId="2" fillId="0" borderId="18" xfId="0" applyNumberFormat="1" applyFont="1" applyBorder="1"/>
    <xf numFmtId="164" fontId="2" fillId="0" borderId="17" xfId="0" applyNumberFormat="1" applyFont="1" applyBorder="1"/>
    <xf numFmtId="0" fontId="2" fillId="0" borderId="19" xfId="0" applyFont="1" applyBorder="1"/>
    <xf numFmtId="0" fontId="2" fillId="0" borderId="20" xfId="0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0" fontId="2" fillId="0" borderId="0" xfId="0" applyFont="1" applyAlignment="1">
      <alignment horizontal="left" vertical="center"/>
    </xf>
    <xf numFmtId="43" fontId="3" fillId="0" borderId="20" xfId="1" applyFont="1" applyBorder="1" applyAlignment="1">
      <alignment horizontal="left" vertical="center"/>
    </xf>
    <xf numFmtId="43" fontId="3" fillId="0" borderId="20" xfId="1" applyFont="1" applyBorder="1" applyAlignment="1">
      <alignment horizontal="center"/>
    </xf>
    <xf numFmtId="164" fontId="2" fillId="0" borderId="12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14" xfId="0" applyNumberFormat="1" applyFont="1" applyBorder="1"/>
    <xf numFmtId="0" fontId="2" fillId="0" borderId="2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3037-1AE4-461C-8D1A-2561D0ACA90D}">
  <sheetPr filterMode="1"/>
  <dimension ref="A2:I26"/>
  <sheetViews>
    <sheetView tabSelected="1" topLeftCell="B1" workbookViewId="0">
      <selection activeCell="F20" sqref="F20"/>
    </sheetView>
  </sheetViews>
  <sheetFormatPr defaultRowHeight="14" x14ac:dyDescent="0.3"/>
  <cols>
    <col min="1" max="2" width="8.7265625" style="1"/>
    <col min="3" max="3" width="9.81640625" style="1" bestFit="1" customWidth="1"/>
    <col min="4" max="4" width="12.7265625" style="1" bestFit="1" customWidth="1"/>
    <col min="5" max="5" width="8.7265625" style="1"/>
    <col min="6" max="6" width="10.1796875" style="1" bestFit="1" customWidth="1"/>
    <col min="7" max="7" width="10.26953125" style="1" bestFit="1" customWidth="1"/>
    <col min="8" max="8" width="8.7265625" style="1"/>
    <col min="9" max="9" width="10.26953125" style="1" bestFit="1" customWidth="1"/>
    <col min="10" max="16384" width="8.7265625" style="1"/>
  </cols>
  <sheetData>
    <row r="2" spans="1:9" x14ac:dyDescent="0.3">
      <c r="B2" s="22" t="s">
        <v>0</v>
      </c>
      <c r="C2" s="22"/>
      <c r="D2" s="22"/>
      <c r="E2" s="22"/>
    </row>
    <row r="4" spans="1:9" x14ac:dyDescent="0.3">
      <c r="D4" s="22" t="s">
        <v>1</v>
      </c>
      <c r="E4" s="22"/>
      <c r="F4" s="22"/>
      <c r="G4" s="22"/>
      <c r="H4" s="22"/>
    </row>
    <row r="5" spans="1:9" ht="14.5" thickBot="1" x14ac:dyDescent="0.35">
      <c r="B5" s="3"/>
      <c r="C5" s="3"/>
      <c r="D5" s="3"/>
      <c r="E5" s="3"/>
      <c r="F5" s="3"/>
      <c r="G5" s="3"/>
      <c r="H5" s="3"/>
      <c r="I5" s="3"/>
    </row>
    <row r="6" spans="1:9" ht="28.5" thickBot="1" x14ac:dyDescent="0.35">
      <c r="A6" s="9"/>
      <c r="B6" s="8" t="s">
        <v>2</v>
      </c>
      <c r="C6" s="5" t="s">
        <v>3</v>
      </c>
      <c r="D6" s="5" t="s">
        <v>4</v>
      </c>
      <c r="E6" s="6" t="s">
        <v>5</v>
      </c>
      <c r="F6" s="6" t="s">
        <v>6</v>
      </c>
      <c r="G6" s="5" t="s">
        <v>7</v>
      </c>
      <c r="H6" s="5" t="s">
        <v>8</v>
      </c>
      <c r="I6" s="10" t="s">
        <v>9</v>
      </c>
    </row>
    <row r="7" spans="1:9" x14ac:dyDescent="0.3">
      <c r="A7" s="9"/>
      <c r="B7" s="26">
        <v>1</v>
      </c>
      <c r="C7" s="4" t="s">
        <v>10</v>
      </c>
      <c r="D7" s="4" t="str">
        <f>_xlfn.CONCAT(HLOOKUP(MID(C7,2,1),$F$14:$I$15,2,0)," ",VLOOKUP(LEFT(C7,1),$B$14:$C$18,2,0))</f>
        <v>TP Kinh doanh</v>
      </c>
      <c r="E7" s="20">
        <f>HLOOKUP(MID(C7,2,1),$F$14:$I$16,3,0)</f>
        <v>50000</v>
      </c>
      <c r="F7" s="29">
        <v>24</v>
      </c>
      <c r="G7" s="20">
        <f>IF(F7&gt;25,PRODUCT(E7,SUM(25,PRODUCT((F7-25),1.5,E7))),PRODUCT(E7,F7))</f>
        <v>1200000</v>
      </c>
      <c r="H7" s="4">
        <f>IF(AND(MID(C7,2,1)="C",F7&gt;=25),PRODUCT(G7,5%),0)</f>
        <v>0</v>
      </c>
      <c r="I7" s="25">
        <f>SUM(G7:H7)</f>
        <v>1200000</v>
      </c>
    </row>
    <row r="8" spans="1:9" x14ac:dyDescent="0.3">
      <c r="A8" s="9"/>
      <c r="B8" s="27">
        <v>4</v>
      </c>
      <c r="C8" s="2" t="s">
        <v>13</v>
      </c>
      <c r="D8" s="4" t="str">
        <f>_xlfn.CONCAT(HLOOKUP(MID(C8,2,1),$F$14:$I$15,2,0)," ",VLOOKUP(LEFT(C8,1),$B$14:$C$18,2,0))</f>
        <v>TP Tiếp thị</v>
      </c>
      <c r="E8" s="20">
        <f>HLOOKUP(MID(C8,2,1),$F$14:$I$16,3,0)</f>
        <v>50000</v>
      </c>
      <c r="F8" s="30">
        <v>21</v>
      </c>
      <c r="G8" s="20">
        <f>IF(F8&gt;25,SUM(PRODUCT((F8-25),1.5,E8),PRODUCT(E8,25)),PRODUCT(E8,F8))</f>
        <v>1050000</v>
      </c>
      <c r="H8" s="4">
        <f t="shared" ref="H8:H11" si="0">IF(AND(MID(C8,2,1)="C",F8&gt;=25),PRODUCT(G8,5%),0)</f>
        <v>0</v>
      </c>
      <c r="I8" s="25">
        <f>SUM(G8:H8)</f>
        <v>1050000</v>
      </c>
    </row>
    <row r="9" spans="1:9" x14ac:dyDescent="0.3">
      <c r="A9" s="9"/>
      <c r="B9" s="27">
        <v>5</v>
      </c>
      <c r="C9" s="2" t="s">
        <v>14</v>
      </c>
      <c r="D9" s="4" t="str">
        <f>_xlfn.CONCAT(HLOOKUP(MID(C9,2,1),$F$14:$I$15,2,0)," ",VLOOKUP(LEFT(C9,1),$B$14:$C$18,2,0))</f>
        <v>TP Kho vận</v>
      </c>
      <c r="E9" s="20">
        <f>HLOOKUP(MID(C9,2,1),$F$14:$I$16,3,0)</f>
        <v>50000</v>
      </c>
      <c r="F9" s="30">
        <v>18</v>
      </c>
      <c r="G9" s="20">
        <f>IF(F9&gt;25,SUM(PRODUCT((F9-25),1.5,E9),PRODUCT(E9,25)),PRODUCT(E9,F9))</f>
        <v>900000</v>
      </c>
      <c r="H9" s="4">
        <f t="shared" si="0"/>
        <v>0</v>
      </c>
      <c r="I9" s="25">
        <f>SUM(G9:H9)</f>
        <v>900000</v>
      </c>
    </row>
    <row r="10" spans="1:9" x14ac:dyDescent="0.3">
      <c r="A10" s="9"/>
      <c r="B10" s="27">
        <v>2</v>
      </c>
      <c r="C10" s="2" t="s">
        <v>11</v>
      </c>
      <c r="D10" s="4" t="str">
        <f>_xlfn.CONCAT(HLOOKUP(MID(C10,2,1),$F$14:$I$15,2,0)," ",VLOOKUP(LEFT(C10,1),$B$14:$C$18,2,0))</f>
        <v>PP Tài vụ</v>
      </c>
      <c r="E10" s="20">
        <f>HLOOKUP(MID(C10,2,1),$F$14:$I$16,3,0)</f>
        <v>40000</v>
      </c>
      <c r="F10" s="30">
        <v>22</v>
      </c>
      <c r="G10" s="20">
        <f>IF(F10&gt;25,SUM(PRODUCT((F10-25),1.5,E10),PRODUCT(E10,25)),PRODUCT(E10,F10))</f>
        <v>880000</v>
      </c>
      <c r="H10" s="4">
        <f t="shared" si="0"/>
        <v>0</v>
      </c>
      <c r="I10" s="25">
        <f>SUM(G10:H10)</f>
        <v>880000</v>
      </c>
    </row>
    <row r="11" spans="1:9" ht="14.5" thickBot="1" x14ac:dyDescent="0.35">
      <c r="A11" s="9"/>
      <c r="B11" s="28">
        <v>3</v>
      </c>
      <c r="C11" s="7" t="s">
        <v>12</v>
      </c>
      <c r="D11" s="7" t="str">
        <f>_xlfn.CONCAT(HLOOKUP(MID(C11,2,1),$F$14:$I$15,2,0)," ",VLOOKUP(LEFT(C11,1),$B$14:$C$18,2,0))</f>
        <v>NV Tài vụ</v>
      </c>
      <c r="E11" s="21">
        <f>HLOOKUP(MID(C11,2,1),$F$14:$I$16,3,0)</f>
        <v>35000</v>
      </c>
      <c r="F11" s="31">
        <v>25</v>
      </c>
      <c r="G11" s="21">
        <f>IF(F11&gt;25,SUM(PRODUCT((F11-25),1.5,E11),PRODUCT(E11,25)),PRODUCT(E11,F11))</f>
        <v>875000</v>
      </c>
      <c r="H11" s="7">
        <f t="shared" si="0"/>
        <v>0</v>
      </c>
      <c r="I11" s="32">
        <f>SUM(G11:H11)</f>
        <v>875000</v>
      </c>
    </row>
    <row r="13" spans="1:9" ht="14.5" thickBot="1" x14ac:dyDescent="0.35">
      <c r="B13" s="23" t="s">
        <v>15</v>
      </c>
      <c r="C13" s="23"/>
      <c r="F13" s="19"/>
      <c r="G13" s="24" t="s">
        <v>25</v>
      </c>
      <c r="H13" s="24"/>
      <c r="I13" s="19"/>
    </row>
    <row r="14" spans="1:9" ht="14.5" thickTop="1" x14ac:dyDescent="0.3">
      <c r="B14" s="13" t="s">
        <v>16</v>
      </c>
      <c r="C14" s="12" t="s">
        <v>15</v>
      </c>
      <c r="F14" s="18" t="s">
        <v>26</v>
      </c>
      <c r="G14" s="4" t="s">
        <v>27</v>
      </c>
      <c r="H14" s="4" t="s">
        <v>28</v>
      </c>
      <c r="I14" s="11" t="s">
        <v>29</v>
      </c>
    </row>
    <row r="15" spans="1:9" x14ac:dyDescent="0.3">
      <c r="B15" s="13" t="s">
        <v>17</v>
      </c>
      <c r="C15" s="12" t="s">
        <v>24</v>
      </c>
      <c r="F15" s="13" t="s">
        <v>4</v>
      </c>
      <c r="G15" s="2" t="s">
        <v>30</v>
      </c>
      <c r="H15" s="2" t="s">
        <v>31</v>
      </c>
      <c r="I15" s="12" t="s">
        <v>32</v>
      </c>
    </row>
    <row r="16" spans="1:9" ht="14.5" thickBot="1" x14ac:dyDescent="0.35">
      <c r="B16" s="13" t="s">
        <v>18</v>
      </c>
      <c r="C16" s="12" t="s">
        <v>23</v>
      </c>
      <c r="F16" s="14" t="s">
        <v>33</v>
      </c>
      <c r="G16" s="16">
        <v>50000</v>
      </c>
      <c r="H16" s="16">
        <v>35000</v>
      </c>
      <c r="I16" s="17">
        <v>40000</v>
      </c>
    </row>
    <row r="17" spans="1:9" ht="14.5" thickTop="1" x14ac:dyDescent="0.3">
      <c r="B17" s="13" t="s">
        <v>19</v>
      </c>
      <c r="C17" s="12" t="s">
        <v>22</v>
      </c>
    </row>
    <row r="18" spans="1:9" ht="14.5" thickBot="1" x14ac:dyDescent="0.35">
      <c r="B18" s="14" t="s">
        <v>20</v>
      </c>
      <c r="C18" s="15" t="s">
        <v>21</v>
      </c>
    </row>
    <row r="19" spans="1:9" ht="14.5" thickTop="1" x14ac:dyDescent="0.3"/>
    <row r="20" spans="1:9" ht="14.5" thickBot="1" x14ac:dyDescent="0.35"/>
    <row r="21" spans="1:9" ht="28.5" thickBot="1" x14ac:dyDescent="0.35">
      <c r="A21" s="9"/>
      <c r="B21" s="8" t="s">
        <v>2</v>
      </c>
      <c r="C21" s="5" t="s">
        <v>3</v>
      </c>
      <c r="D21" s="5" t="s">
        <v>4</v>
      </c>
      <c r="E21" s="6" t="s">
        <v>5</v>
      </c>
      <c r="F21" s="6" t="s">
        <v>6</v>
      </c>
      <c r="G21" s="5" t="s">
        <v>7</v>
      </c>
      <c r="H21" s="5" t="s">
        <v>8</v>
      </c>
      <c r="I21" s="10" t="s">
        <v>9</v>
      </c>
    </row>
    <row r="22" spans="1:9" x14ac:dyDescent="0.3">
      <c r="A22" s="9"/>
      <c r="B22" s="26">
        <v>1</v>
      </c>
      <c r="C22" s="4" t="s">
        <v>10</v>
      </c>
      <c r="D22" s="4" t="str">
        <f>_xlfn.CONCAT(HLOOKUP(MID(C22,2,1),$F$14:$I$15,2,0)," ",VLOOKUP(LEFT(C22,1),$B$14:$C$18,2,0))</f>
        <v>TP Kinh doanh</v>
      </c>
      <c r="E22" s="20">
        <f>HLOOKUP(MID(C22,2,1),$F$14:$I$16,3,0)</f>
        <v>50000</v>
      </c>
      <c r="F22" s="29">
        <v>24</v>
      </c>
      <c r="G22" s="20">
        <f>IF(F22&gt;25,PRODUCT(E22,SUM(25,PRODUCT((F22-25),1.5,E22))),PRODUCT(E22,F22))</f>
        <v>1200000</v>
      </c>
      <c r="H22" s="4">
        <f>IF(AND(MID(C22,2,1)="C",F22&gt;=25),PRODUCT(G22,5%),0)</f>
        <v>0</v>
      </c>
      <c r="I22" s="25">
        <f>SUM(G22:H22)</f>
        <v>1200000</v>
      </c>
    </row>
    <row r="23" spans="1:9" x14ac:dyDescent="0.3">
      <c r="A23" s="9"/>
      <c r="B23" s="27">
        <v>4</v>
      </c>
      <c r="C23" s="2" t="s">
        <v>13</v>
      </c>
      <c r="D23" s="4" t="str">
        <f>_xlfn.CONCAT(HLOOKUP(MID(C23,2,1),$F$14:$I$15,2,0)," ",VLOOKUP(LEFT(C23,1),$B$14:$C$18,2,0))</f>
        <v>TP Tiếp thị</v>
      </c>
      <c r="E23" s="20">
        <f>HLOOKUP(MID(C23,2,1),$F$14:$I$16,3,0)</f>
        <v>50000</v>
      </c>
      <c r="F23" s="30">
        <v>21</v>
      </c>
      <c r="G23" s="20">
        <f>IF(F23&gt;25,SUM(PRODUCT((F23-25),1.5,E23),PRODUCT(E23,25)),PRODUCT(E23,F23))</f>
        <v>1050000</v>
      </c>
      <c r="H23" s="4">
        <f t="shared" ref="H23:H26" si="1">IF(AND(MID(C23,2,1)="C",F23&gt;=25),PRODUCT(G23,5%),0)</f>
        <v>0</v>
      </c>
      <c r="I23" s="25">
        <f>SUM(G23:H23)</f>
        <v>1050000</v>
      </c>
    </row>
    <row r="24" spans="1:9" ht="14.5" thickBot="1" x14ac:dyDescent="0.35">
      <c r="A24" s="9"/>
      <c r="B24" s="33">
        <v>5</v>
      </c>
      <c r="C24" s="7" t="s">
        <v>14</v>
      </c>
      <c r="D24" s="7" t="str">
        <f>_xlfn.CONCAT(HLOOKUP(MID(C24,2,1),$F$14:$I$15,2,0)," ",VLOOKUP(LEFT(C24,1),$B$14:$C$18,2,0))</f>
        <v>TP Kho vận</v>
      </c>
      <c r="E24" s="21">
        <f>HLOOKUP(MID(C24,2,1),$F$14:$I$16,3,0)</f>
        <v>50000</v>
      </c>
      <c r="F24" s="31">
        <v>18</v>
      </c>
      <c r="G24" s="21">
        <f>IF(F24&gt;25,SUM(PRODUCT((F24-25),1.5,E24),PRODUCT(E24,25)),PRODUCT(E24,F24))</f>
        <v>900000</v>
      </c>
      <c r="H24" s="7">
        <f t="shared" si="1"/>
        <v>0</v>
      </c>
      <c r="I24" s="32">
        <f>SUM(G24:H24)</f>
        <v>900000</v>
      </c>
    </row>
    <row r="25" spans="1:9" hidden="1" x14ac:dyDescent="0.3">
      <c r="B25" s="26">
        <v>2</v>
      </c>
      <c r="C25" s="4" t="s">
        <v>11</v>
      </c>
      <c r="D25" s="4" t="str">
        <f>_xlfn.CONCAT(HLOOKUP(MID(C25,2,1),$F$14:$I$15,2,0)," ",VLOOKUP(LEFT(C25,1),$B$14:$C$18,2,0))</f>
        <v>PP Tài vụ</v>
      </c>
      <c r="E25" s="20">
        <f>HLOOKUP(MID(C25,2,1),$F$14:$I$16,3,0)</f>
        <v>40000</v>
      </c>
      <c r="F25" s="29">
        <v>22</v>
      </c>
      <c r="G25" s="20">
        <f>IF(F25&gt;25,SUM(PRODUCT((F25-25),1.5,E25),PRODUCT(E25,25)),PRODUCT(E25,F25))</f>
        <v>880000</v>
      </c>
      <c r="H25" s="4">
        <f t="shared" si="1"/>
        <v>0</v>
      </c>
      <c r="I25" s="25">
        <f>SUM(G25:H25)</f>
        <v>880000</v>
      </c>
    </row>
    <row r="26" spans="1:9" ht="14.5" hidden="1" thickBot="1" x14ac:dyDescent="0.35">
      <c r="B26" s="28">
        <v>3</v>
      </c>
      <c r="C26" s="7" t="s">
        <v>12</v>
      </c>
      <c r="D26" s="4" t="str">
        <f>_xlfn.CONCAT(HLOOKUP(MID(C26,2,1),$F$14:$I$15,2,0)," ",VLOOKUP(LEFT(C26,1),$B$14:$C$18,2,0))</f>
        <v>NV Tài vụ</v>
      </c>
      <c r="E26" s="20">
        <f>HLOOKUP(MID(C26,2,1),$F$14:$I$16,3,0)</f>
        <v>35000</v>
      </c>
      <c r="F26" s="31">
        <v>25</v>
      </c>
      <c r="G26" s="20">
        <f>IF(F26&gt;25,SUM(PRODUCT((F26-25),1.5,E26),PRODUCT(E26,25)),PRODUCT(E26,F26))</f>
        <v>875000</v>
      </c>
      <c r="H26" s="4">
        <f t="shared" si="1"/>
        <v>0</v>
      </c>
      <c r="I26" s="25">
        <f>SUM(G26:H26)</f>
        <v>875000</v>
      </c>
    </row>
  </sheetData>
  <autoFilter ref="B21:I26" xr:uid="{C03B3037-1AE4-461C-8D1A-2561D0ACA90D}">
    <filterColumn colId="2">
      <customFilters>
        <customFilter val="*TP*"/>
      </customFilters>
    </filterColumn>
  </autoFilter>
  <sortState xmlns:xlrd2="http://schemas.microsoft.com/office/spreadsheetml/2017/richdata2" ref="B7:I11">
    <sortCondition descending="1" ref="I7:I11"/>
  </sortState>
  <mergeCells count="4">
    <mergeCell ref="B2:E2"/>
    <mergeCell ref="D4:H4"/>
    <mergeCell ref="B13:C13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Nguyên</dc:creator>
  <cp:lastModifiedBy>Tạ Nguyên</cp:lastModifiedBy>
  <dcterms:created xsi:type="dcterms:W3CDTF">2023-12-26T15:33:31Z</dcterms:created>
  <dcterms:modified xsi:type="dcterms:W3CDTF">2024-01-03T01:36:47Z</dcterms:modified>
</cp:coreProperties>
</file>